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updateLinks="never" defaultThemeVersion="124226"/>
  <bookViews>
    <workbookView xWindow="1680" yWindow="-105" windowWidth="21465" windowHeight="13170" tabRatio="742"/>
  </bookViews>
  <sheets>
    <sheet name="Rekapitulace" sheetId="5" r:id="rId1"/>
    <sheet name="ARC" sheetId="44" r:id="rId2"/>
    <sheet name="ZTI" sheetId="37" r:id="rId3"/>
    <sheet name="EI" sheetId="39" r:id="rId4"/>
    <sheet name="TCH-TCH" sheetId="45" r:id="rId5"/>
    <sheet name="TCH-EI" sheetId="32" r:id="rId6"/>
    <sheet name="SAD" sheetId="42" r:id="rId7"/>
    <sheet name="SAD-R" sheetId="43" r:id="rId8"/>
    <sheet name="VZT" sheetId="30" state="hidden" r:id="rId9"/>
  </sheets>
  <externalReferences>
    <externalReference r:id="rId10"/>
    <externalReference r:id="rId11"/>
    <externalReference r:id="rId1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E3__">#REF!</definedName>
    <definedName name="__TR0__">#REF!</definedName>
    <definedName name="__TR1__">#REF!</definedName>
    <definedName name="_xlnm._FilterDatabase" localSheetId="1" hidden="1">ARC!$C$93:$K$546</definedName>
    <definedName name="_xlnm._FilterDatabase" localSheetId="3" hidden="1">EI!$A$15:$J$42</definedName>
    <definedName name="_xlnm._FilterDatabase" localSheetId="2" hidden="1">ZTI!$A$12:$J$199</definedName>
    <definedName name="AS" localSheetId="4">#REF!</definedName>
    <definedName name="AS">#REF!</definedName>
    <definedName name="CK" localSheetId="4">#REF!</definedName>
    <definedName name="CK">#REF!</definedName>
    <definedName name="DV" localSheetId="4">#REF!</definedName>
    <definedName name="DV">#REF!</definedName>
    <definedName name="Excel_BuiltIn__FilterDatabase_1">#REF!</definedName>
    <definedName name="Excel_BuiltIn__FilterDatabase_2">[2]HRO!#REF!</definedName>
    <definedName name="Excel_BuiltIn_Print_Area" localSheetId="5">#REF!</definedName>
    <definedName name="Excel_BuiltIn_Print_Area" localSheetId="4">#REF!</definedName>
    <definedName name="Excel_BuiltIn_Print_Area">#REF!</definedName>
    <definedName name="Excel_BuiltIn_Print_Area_1_1" localSheetId="4">#REF!</definedName>
    <definedName name="Excel_BuiltIn_Print_Area_1_1">#REF!</definedName>
    <definedName name="Excel_BuiltIn_Print_Area_2">#REF!</definedName>
    <definedName name="Excel_BuiltIn_Print_Titles_1_1">#REF!</definedName>
    <definedName name="Excel_BuiltIn_Print_Titles_2">#REF!</definedName>
    <definedName name="f">#REF!</definedName>
    <definedName name="H">#REF!</definedName>
    <definedName name="IC">#REF!</definedName>
    <definedName name="konec">#REF!</definedName>
    <definedName name="L">#REF!</definedName>
    <definedName name="M">#REF!</definedName>
    <definedName name="_xlnm.Print_Titles" localSheetId="1">ARC!$93:$93</definedName>
    <definedName name="_xlnm.Print_Titles" localSheetId="8">VZT!$A$1:$IV$4</definedName>
    <definedName name="_xlnm.Print_Titles" localSheetId="2">ZTI!$12:$12</definedName>
    <definedName name="_xlnm.Print_Area" localSheetId="1">ARC!$C$4:$J$37,ARC!$C$43:$J$77,ARC!$C$83:$K$546</definedName>
    <definedName name="_xlnm.Print_Area" localSheetId="6">SAD!$A$70:$F$1856</definedName>
    <definedName name="_xlnm.Print_Area" localSheetId="7">'SAD-R'!$A$1:$D$34</definedName>
    <definedName name="_xlnm.Print_Area" localSheetId="5">'TCH-EI'!$A$1:$F$64</definedName>
    <definedName name="_xlnm.Print_Area" localSheetId="4">'TCH-TCH'!$A$1:$F$70</definedName>
    <definedName name="_xlnm.Print_Area" localSheetId="8">VZT!$A$1:$D$41</definedName>
    <definedName name="_xlnm.Print_Area" localSheetId="2">ZTI!$A$1:$J$152</definedName>
    <definedName name="P" localSheetId="4">#REF!</definedName>
    <definedName name="P">#REF!</definedName>
    <definedName name="PH" localSheetId="4">#REF!</definedName>
    <definedName name="PH">#REF!</definedName>
    <definedName name="PT" localSheetId="4">#REF!</definedName>
    <definedName name="PT">#REF!</definedName>
    <definedName name="Q">#REF!</definedName>
    <definedName name="RV">#REF!</definedName>
    <definedName name="T">#REF!</definedName>
    <definedName name="TK">#REF!</definedName>
    <definedName name="TP">#REF!</definedName>
    <definedName name="UV">#REF!</definedName>
    <definedName name="V">#REF!</definedName>
    <definedName name="X">#REF!</definedName>
    <definedName name="zacatek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3" i="45" l="1"/>
  <c r="F62" i="45"/>
  <c r="F61" i="45"/>
  <c r="F60" i="45"/>
  <c r="F59" i="45"/>
  <c r="F58" i="45"/>
  <c r="F57" i="45"/>
  <c r="F50" i="45"/>
  <c r="F49" i="45"/>
  <c r="F48" i="45"/>
  <c r="F47" i="45"/>
  <c r="F46" i="45"/>
  <c r="F45" i="45"/>
  <c r="F44" i="45"/>
  <c r="F43" i="45"/>
  <c r="F42" i="45"/>
  <c r="F41" i="45"/>
  <c r="F40" i="45"/>
  <c r="F39" i="45"/>
  <c r="F38" i="45"/>
  <c r="F37" i="45"/>
  <c r="F36" i="45"/>
  <c r="F35" i="45"/>
  <c r="F28" i="45"/>
  <c r="F27" i="45"/>
  <c r="F26" i="45"/>
  <c r="F19" i="45"/>
  <c r="F18" i="45"/>
  <c r="F17" i="45"/>
  <c r="F16" i="45"/>
  <c r="F15" i="45"/>
  <c r="F14" i="45"/>
  <c r="F13" i="45"/>
  <c r="F30" i="45" l="1"/>
  <c r="F65" i="45"/>
  <c r="F52" i="45"/>
  <c r="F21" i="45"/>
  <c r="F68" i="45" l="1"/>
  <c r="D8" i="5" s="1"/>
  <c r="BK546" i="44" l="1"/>
  <c r="BI546" i="44"/>
  <c r="BH546" i="44"/>
  <c r="BG546" i="44"/>
  <c r="BF546" i="44"/>
  <c r="T546" i="44"/>
  <c r="R546" i="44"/>
  <c r="P546" i="44"/>
  <c r="P544" i="44" s="1"/>
  <c r="J546" i="44"/>
  <c r="BE546" i="44" s="1"/>
  <c r="BK545" i="44"/>
  <c r="BK544" i="44" s="1"/>
  <c r="J544" i="44" s="1"/>
  <c r="J76" i="44" s="1"/>
  <c r="BI545" i="44"/>
  <c r="BH545" i="44"/>
  <c r="BG545" i="44"/>
  <c r="BF545" i="44"/>
  <c r="T545" i="44"/>
  <c r="T544" i="44" s="1"/>
  <c r="R545" i="44"/>
  <c r="P545" i="44"/>
  <c r="J545" i="44"/>
  <c r="BE545" i="44" s="1"/>
  <c r="BK543" i="44"/>
  <c r="BI543" i="44"/>
  <c r="BH543" i="44"/>
  <c r="BG543" i="44"/>
  <c r="BF543" i="44"/>
  <c r="T543" i="44"/>
  <c r="R543" i="44"/>
  <c r="P543" i="44"/>
  <c r="J543" i="44"/>
  <c r="BE543" i="44" s="1"/>
  <c r="BK542" i="44"/>
  <c r="BI542" i="44"/>
  <c r="BH542" i="44"/>
  <c r="BG542" i="44"/>
  <c r="BF542" i="44"/>
  <c r="T542" i="44"/>
  <c r="R542" i="44"/>
  <c r="P542" i="44"/>
  <c r="J542" i="44"/>
  <c r="BE542" i="44" s="1"/>
  <c r="BK541" i="44"/>
  <c r="BI541" i="44"/>
  <c r="BH541" i="44"/>
  <c r="BG541" i="44"/>
  <c r="BF541" i="44"/>
  <c r="T541" i="44"/>
  <c r="T540" i="44" s="1"/>
  <c r="R541" i="44"/>
  <c r="R540" i="44" s="1"/>
  <c r="P541" i="44"/>
  <c r="J541" i="44"/>
  <c r="BE541" i="44" s="1"/>
  <c r="BK539" i="44"/>
  <c r="BK538" i="44" s="1"/>
  <c r="J538" i="44" s="1"/>
  <c r="J74" i="44" s="1"/>
  <c r="BI539" i="44"/>
  <c r="BH539" i="44"/>
  <c r="BG539" i="44"/>
  <c r="BF539" i="44"/>
  <c r="T539" i="44"/>
  <c r="T538" i="44" s="1"/>
  <c r="R539" i="44"/>
  <c r="R538" i="44" s="1"/>
  <c r="P539" i="44"/>
  <c r="P538" i="44" s="1"/>
  <c r="J539" i="44"/>
  <c r="BE539" i="44" s="1"/>
  <c r="BK537" i="44"/>
  <c r="BI537" i="44"/>
  <c r="BH537" i="44"/>
  <c r="BG537" i="44"/>
  <c r="BF537" i="44"/>
  <c r="T537" i="44"/>
  <c r="R537" i="44"/>
  <c r="P537" i="44"/>
  <c r="J537" i="44"/>
  <c r="BE537" i="44" s="1"/>
  <c r="BK536" i="44"/>
  <c r="BI536" i="44"/>
  <c r="BH536" i="44"/>
  <c r="BG536" i="44"/>
  <c r="BF536" i="44"/>
  <c r="T536" i="44"/>
  <c r="R536" i="44"/>
  <c r="R535" i="44" s="1"/>
  <c r="P536" i="44"/>
  <c r="P535" i="44" s="1"/>
  <c r="J536" i="44"/>
  <c r="BE536" i="44" s="1"/>
  <c r="BK534" i="44"/>
  <c r="BI534" i="44"/>
  <c r="BH534" i="44"/>
  <c r="BG534" i="44"/>
  <c r="BF534" i="44"/>
  <c r="T534" i="44"/>
  <c r="R534" i="44"/>
  <c r="P534" i="44"/>
  <c r="J534" i="44"/>
  <c r="BE534" i="44" s="1"/>
  <c r="BK533" i="44"/>
  <c r="BK532" i="44" s="1"/>
  <c r="J532" i="44" s="1"/>
  <c r="J72" i="44" s="1"/>
  <c r="BI533" i="44"/>
  <c r="BH533" i="44"/>
  <c r="BG533" i="44"/>
  <c r="BF533" i="44"/>
  <c r="T533" i="44"/>
  <c r="T532" i="44" s="1"/>
  <c r="R533" i="44"/>
  <c r="P533" i="44"/>
  <c r="J533" i="44"/>
  <c r="BE533" i="44" s="1"/>
  <c r="BK530" i="44"/>
  <c r="BI530" i="44"/>
  <c r="BH530" i="44"/>
  <c r="BG530" i="44"/>
  <c r="BF530" i="44"/>
  <c r="T530" i="44"/>
  <c r="R530" i="44"/>
  <c r="P530" i="44"/>
  <c r="J530" i="44"/>
  <c r="BE530" i="44" s="1"/>
  <c r="BK529" i="44"/>
  <c r="BI529" i="44"/>
  <c r="BH529" i="44"/>
  <c r="BG529" i="44"/>
  <c r="BF529" i="44"/>
  <c r="T529" i="44"/>
  <c r="R529" i="44"/>
  <c r="P529" i="44"/>
  <c r="J529" i="44"/>
  <c r="BE529" i="44" s="1"/>
  <c r="BK524" i="44"/>
  <c r="BI524" i="44"/>
  <c r="BH524" i="44"/>
  <c r="BG524" i="44"/>
  <c r="BF524" i="44"/>
  <c r="T524" i="44"/>
  <c r="R524" i="44"/>
  <c r="P524" i="44"/>
  <c r="J524" i="44"/>
  <c r="BE524" i="44" s="1"/>
  <c r="BK519" i="44"/>
  <c r="BI519" i="44"/>
  <c r="BH519" i="44"/>
  <c r="BG519" i="44"/>
  <c r="BF519" i="44"/>
  <c r="T519" i="44"/>
  <c r="R519" i="44"/>
  <c r="P519" i="44"/>
  <c r="J519" i="44"/>
  <c r="BE519" i="44" s="1"/>
  <c r="BK516" i="44"/>
  <c r="BI516" i="44"/>
  <c r="BH516" i="44"/>
  <c r="BG516" i="44"/>
  <c r="BF516" i="44"/>
  <c r="T516" i="44"/>
  <c r="R516" i="44"/>
  <c r="P516" i="44"/>
  <c r="J516" i="44"/>
  <c r="BE516" i="44" s="1"/>
  <c r="BK513" i="44"/>
  <c r="BI513" i="44"/>
  <c r="BH513" i="44"/>
  <c r="BG513" i="44"/>
  <c r="BF513" i="44"/>
  <c r="T513" i="44"/>
  <c r="R513" i="44"/>
  <c r="P513" i="44"/>
  <c r="J513" i="44"/>
  <c r="BE513" i="44" s="1"/>
  <c r="BK510" i="44"/>
  <c r="BI510" i="44"/>
  <c r="BH510" i="44"/>
  <c r="BG510" i="44"/>
  <c r="BF510" i="44"/>
  <c r="T510" i="44"/>
  <c r="R510" i="44"/>
  <c r="P510" i="44"/>
  <c r="J510" i="44"/>
  <c r="BE510" i="44" s="1"/>
  <c r="BK507" i="44"/>
  <c r="BI507" i="44"/>
  <c r="BH507" i="44"/>
  <c r="BG507" i="44"/>
  <c r="BF507" i="44"/>
  <c r="T507" i="44"/>
  <c r="R507" i="44"/>
  <c r="P507" i="44"/>
  <c r="J507" i="44"/>
  <c r="BE507" i="44" s="1"/>
  <c r="BK504" i="44"/>
  <c r="BI504" i="44"/>
  <c r="BH504" i="44"/>
  <c r="BG504" i="44"/>
  <c r="BF504" i="44"/>
  <c r="T504" i="44"/>
  <c r="T496" i="44" s="1"/>
  <c r="R504" i="44"/>
  <c r="P504" i="44"/>
  <c r="J504" i="44"/>
  <c r="BE504" i="44" s="1"/>
  <c r="BK501" i="44"/>
  <c r="BI501" i="44"/>
  <c r="BH501" i="44"/>
  <c r="BG501" i="44"/>
  <c r="BF501" i="44"/>
  <c r="T501" i="44"/>
  <c r="R501" i="44"/>
  <c r="P501" i="44"/>
  <c r="J501" i="44"/>
  <c r="BE501" i="44" s="1"/>
  <c r="BK498" i="44"/>
  <c r="BI498" i="44"/>
  <c r="BH498" i="44"/>
  <c r="BG498" i="44"/>
  <c r="BF498" i="44"/>
  <c r="T498" i="44"/>
  <c r="R498" i="44"/>
  <c r="P498" i="44"/>
  <c r="J498" i="44"/>
  <c r="BE498" i="44" s="1"/>
  <c r="BK497" i="44"/>
  <c r="BI497" i="44"/>
  <c r="BH497" i="44"/>
  <c r="BG497" i="44"/>
  <c r="BF497" i="44"/>
  <c r="T497" i="44"/>
  <c r="R497" i="44"/>
  <c r="P497" i="44"/>
  <c r="J497" i="44"/>
  <c r="BE497" i="44" s="1"/>
  <c r="BK495" i="44"/>
  <c r="BI495" i="44"/>
  <c r="BH495" i="44"/>
  <c r="BG495" i="44"/>
  <c r="BF495" i="44"/>
  <c r="T495" i="44"/>
  <c r="R495" i="44"/>
  <c r="P495" i="44"/>
  <c r="J495" i="44"/>
  <c r="BE495" i="44" s="1"/>
  <c r="BK494" i="44"/>
  <c r="BI494" i="44"/>
  <c r="BH494" i="44"/>
  <c r="BG494" i="44"/>
  <c r="BF494" i="44"/>
  <c r="T494" i="44"/>
  <c r="R494" i="44"/>
  <c r="R493" i="44" s="1"/>
  <c r="P494" i="44"/>
  <c r="P493" i="44" s="1"/>
  <c r="J494" i="44"/>
  <c r="BE494" i="44" s="1"/>
  <c r="BK492" i="44"/>
  <c r="BI492" i="44"/>
  <c r="BH492" i="44"/>
  <c r="BG492" i="44"/>
  <c r="BF492" i="44"/>
  <c r="T492" i="44"/>
  <c r="R492" i="44"/>
  <c r="P492" i="44"/>
  <c r="J492" i="44"/>
  <c r="BE492" i="44" s="1"/>
  <c r="BK488" i="44"/>
  <c r="BI488" i="44"/>
  <c r="BH488" i="44"/>
  <c r="BG488" i="44"/>
  <c r="BF488" i="44"/>
  <c r="T488" i="44"/>
  <c r="T473" i="44" s="1"/>
  <c r="R488" i="44"/>
  <c r="P488" i="44"/>
  <c r="J488" i="44"/>
  <c r="BE488" i="44" s="1"/>
  <c r="BK485" i="44"/>
  <c r="BI485" i="44"/>
  <c r="BH485" i="44"/>
  <c r="BG485" i="44"/>
  <c r="BF485" i="44"/>
  <c r="T485" i="44"/>
  <c r="R485" i="44"/>
  <c r="P485" i="44"/>
  <c r="J485" i="44"/>
  <c r="BE485" i="44" s="1"/>
  <c r="BK478" i="44"/>
  <c r="BI478" i="44"/>
  <c r="BH478" i="44"/>
  <c r="BG478" i="44"/>
  <c r="BF478" i="44"/>
  <c r="T478" i="44"/>
  <c r="R478" i="44"/>
  <c r="P478" i="44"/>
  <c r="J478" i="44"/>
  <c r="BE478" i="44" s="1"/>
  <c r="BK474" i="44"/>
  <c r="BI474" i="44"/>
  <c r="BH474" i="44"/>
  <c r="BG474" i="44"/>
  <c r="BF474" i="44"/>
  <c r="T474" i="44"/>
  <c r="R474" i="44"/>
  <c r="R473" i="44" s="1"/>
  <c r="P474" i="44"/>
  <c r="J474" i="44"/>
  <c r="BE474" i="44" s="1"/>
  <c r="BK469" i="44"/>
  <c r="BK468" i="44" s="1"/>
  <c r="J468" i="44" s="1"/>
  <c r="J66" i="44" s="1"/>
  <c r="BI469" i="44"/>
  <c r="BH469" i="44"/>
  <c r="BG469" i="44"/>
  <c r="BF469" i="44"/>
  <c r="T469" i="44"/>
  <c r="T468" i="44" s="1"/>
  <c r="R469" i="44"/>
  <c r="R468" i="44" s="1"/>
  <c r="P469" i="44"/>
  <c r="P468" i="44" s="1"/>
  <c r="J469" i="44"/>
  <c r="BE469" i="44" s="1"/>
  <c r="BK467" i="44"/>
  <c r="BI467" i="44"/>
  <c r="BH467" i="44"/>
  <c r="BG467" i="44"/>
  <c r="BF467" i="44"/>
  <c r="T467" i="44"/>
  <c r="R467" i="44"/>
  <c r="P467" i="44"/>
  <c r="J467" i="44"/>
  <c r="BE467" i="44" s="1"/>
  <c r="BK464" i="44"/>
  <c r="BI464" i="44"/>
  <c r="BH464" i="44"/>
  <c r="BG464" i="44"/>
  <c r="BF464" i="44"/>
  <c r="T464" i="44"/>
  <c r="R464" i="44"/>
  <c r="P464" i="44"/>
  <c r="J464" i="44"/>
  <c r="BE464" i="44" s="1"/>
  <c r="BK463" i="44"/>
  <c r="BI463" i="44"/>
  <c r="BH463" i="44"/>
  <c r="BG463" i="44"/>
  <c r="BF463" i="44"/>
  <c r="T463" i="44"/>
  <c r="R463" i="44"/>
  <c r="P463" i="44"/>
  <c r="J463" i="44"/>
  <c r="BE463" i="44" s="1"/>
  <c r="BK459" i="44"/>
  <c r="BI459" i="44"/>
  <c r="BH459" i="44"/>
  <c r="BG459" i="44"/>
  <c r="BF459" i="44"/>
  <c r="T459" i="44"/>
  <c r="R459" i="44"/>
  <c r="P459" i="44"/>
  <c r="J459" i="44"/>
  <c r="BE459" i="44" s="1"/>
  <c r="BK456" i="44"/>
  <c r="BI456" i="44"/>
  <c r="BH456" i="44"/>
  <c r="BG456" i="44"/>
  <c r="BF456" i="44"/>
  <c r="T456" i="44"/>
  <c r="R456" i="44"/>
  <c r="P456" i="44"/>
  <c r="J456" i="44"/>
  <c r="BE456" i="44" s="1"/>
  <c r="BK453" i="44"/>
  <c r="BI453" i="44"/>
  <c r="BH453" i="44"/>
  <c r="BG453" i="44"/>
  <c r="BF453" i="44"/>
  <c r="T453" i="44"/>
  <c r="R453" i="44"/>
  <c r="P453" i="44"/>
  <c r="J453" i="44"/>
  <c r="BE453" i="44" s="1"/>
  <c r="BK450" i="44"/>
  <c r="BI450" i="44"/>
  <c r="BH450" i="44"/>
  <c r="BG450" i="44"/>
  <c r="BF450" i="44"/>
  <c r="T450" i="44"/>
  <c r="R450" i="44"/>
  <c r="P450" i="44"/>
  <c r="J450" i="44"/>
  <c r="BE450" i="44" s="1"/>
  <c r="BK447" i="44"/>
  <c r="BI447" i="44"/>
  <c r="BH447" i="44"/>
  <c r="BG447" i="44"/>
  <c r="BF447" i="44"/>
  <c r="T447" i="44"/>
  <c r="R447" i="44"/>
  <c r="R446" i="44" s="1"/>
  <c r="P447" i="44"/>
  <c r="J447" i="44"/>
  <c r="BE447" i="44" s="1"/>
  <c r="BK445" i="44"/>
  <c r="BI445" i="44"/>
  <c r="BH445" i="44"/>
  <c r="BG445" i="44"/>
  <c r="BF445" i="44"/>
  <c r="T445" i="44"/>
  <c r="R445" i="44"/>
  <c r="P445" i="44"/>
  <c r="J445" i="44"/>
  <c r="BE445" i="44" s="1"/>
  <c r="BK442" i="44"/>
  <c r="BI442" i="44"/>
  <c r="BH442" i="44"/>
  <c r="BG442" i="44"/>
  <c r="BF442" i="44"/>
  <c r="T442" i="44"/>
  <c r="R442" i="44"/>
  <c r="P442" i="44"/>
  <c r="J442" i="44"/>
  <c r="BE442" i="44" s="1"/>
  <c r="BK441" i="44"/>
  <c r="BI441" i="44"/>
  <c r="BH441" i="44"/>
  <c r="BG441" i="44"/>
  <c r="BF441" i="44"/>
  <c r="T441" i="44"/>
  <c r="R441" i="44"/>
  <c r="P441" i="44"/>
  <c r="J441" i="44"/>
  <c r="BE441" i="44" s="1"/>
  <c r="P440" i="44"/>
  <c r="BK437" i="44"/>
  <c r="BI437" i="44"/>
  <c r="BH437" i="44"/>
  <c r="BG437" i="44"/>
  <c r="BF437" i="44"/>
  <c r="T437" i="44"/>
  <c r="R437" i="44"/>
  <c r="P437" i="44"/>
  <c r="J437" i="44"/>
  <c r="BE437" i="44" s="1"/>
  <c r="BK436" i="44"/>
  <c r="BI436" i="44"/>
  <c r="BH436" i="44"/>
  <c r="BG436" i="44"/>
  <c r="BF436" i="44"/>
  <c r="T436" i="44"/>
  <c r="R436" i="44"/>
  <c r="P436" i="44"/>
  <c r="J436" i="44"/>
  <c r="BE436" i="44" s="1"/>
  <c r="BK435" i="44"/>
  <c r="BI435" i="44"/>
  <c r="BH435" i="44"/>
  <c r="BG435" i="44"/>
  <c r="BF435" i="44"/>
  <c r="T435" i="44"/>
  <c r="R435" i="44"/>
  <c r="P435" i="44"/>
  <c r="J435" i="44"/>
  <c r="BE435" i="44" s="1"/>
  <c r="BK434" i="44"/>
  <c r="BI434" i="44"/>
  <c r="BH434" i="44"/>
  <c r="BG434" i="44"/>
  <c r="BF434" i="44"/>
  <c r="T434" i="44"/>
  <c r="R434" i="44"/>
  <c r="P434" i="44"/>
  <c r="J434" i="44"/>
  <c r="BE434" i="44" s="1"/>
  <c r="BK433" i="44"/>
  <c r="BI433" i="44"/>
  <c r="BH433" i="44"/>
  <c r="BG433" i="44"/>
  <c r="BF433" i="44"/>
  <c r="T433" i="44"/>
  <c r="R433" i="44"/>
  <c r="P433" i="44"/>
  <c r="J433" i="44"/>
  <c r="BE433" i="44" s="1"/>
  <c r="BK432" i="44"/>
  <c r="BI432" i="44"/>
  <c r="BH432" i="44"/>
  <c r="BG432" i="44"/>
  <c r="BF432" i="44"/>
  <c r="T432" i="44"/>
  <c r="R432" i="44"/>
  <c r="P432" i="44"/>
  <c r="J432" i="44"/>
  <c r="BE432" i="44" s="1"/>
  <c r="BK431" i="44"/>
  <c r="BI431" i="44"/>
  <c r="BH431" i="44"/>
  <c r="BG431" i="44"/>
  <c r="BF431" i="44"/>
  <c r="T431" i="44"/>
  <c r="R431" i="44"/>
  <c r="P431" i="44"/>
  <c r="J431" i="44"/>
  <c r="BE431" i="44" s="1"/>
  <c r="BK430" i="44"/>
  <c r="BI430" i="44"/>
  <c r="BH430" i="44"/>
  <c r="BG430" i="44"/>
  <c r="BF430" i="44"/>
  <c r="T430" i="44"/>
  <c r="R430" i="44"/>
  <c r="P430" i="44"/>
  <c r="J430" i="44"/>
  <c r="BE430" i="44" s="1"/>
  <c r="BK425" i="44"/>
  <c r="BI425" i="44"/>
  <c r="BH425" i="44"/>
  <c r="BG425" i="44"/>
  <c r="BF425" i="44"/>
  <c r="T425" i="44"/>
  <c r="R425" i="44"/>
  <c r="P425" i="44"/>
  <c r="J425" i="44"/>
  <c r="BE425" i="44" s="1"/>
  <c r="BK421" i="44"/>
  <c r="BI421" i="44"/>
  <c r="BH421" i="44"/>
  <c r="BG421" i="44"/>
  <c r="BF421" i="44"/>
  <c r="T421" i="44"/>
  <c r="R421" i="44"/>
  <c r="P421" i="44"/>
  <c r="J421" i="44"/>
  <c r="BE421" i="44" s="1"/>
  <c r="BK417" i="44"/>
  <c r="BI417" i="44"/>
  <c r="BH417" i="44"/>
  <c r="BG417" i="44"/>
  <c r="BF417" i="44"/>
  <c r="T417" i="44"/>
  <c r="R417" i="44"/>
  <c r="P417" i="44"/>
  <c r="J417" i="44"/>
  <c r="BE417" i="44" s="1"/>
  <c r="BK408" i="44"/>
  <c r="BI408" i="44"/>
  <c r="BH408" i="44"/>
  <c r="BG408" i="44"/>
  <c r="BF408" i="44"/>
  <c r="T408" i="44"/>
  <c r="R408" i="44"/>
  <c r="P408" i="44"/>
  <c r="J408" i="44"/>
  <c r="BE408" i="44" s="1"/>
  <c r="BK402" i="44"/>
  <c r="BI402" i="44"/>
  <c r="BH402" i="44"/>
  <c r="BG402" i="44"/>
  <c r="BF402" i="44"/>
  <c r="T402" i="44"/>
  <c r="R402" i="44"/>
  <c r="P402" i="44"/>
  <c r="J402" i="44"/>
  <c r="BE402" i="44" s="1"/>
  <c r="BK400" i="44"/>
  <c r="BI400" i="44"/>
  <c r="BH400" i="44"/>
  <c r="BG400" i="44"/>
  <c r="BF400" i="44"/>
  <c r="T400" i="44"/>
  <c r="R400" i="44"/>
  <c r="P400" i="44"/>
  <c r="J400" i="44"/>
  <c r="BE400" i="44" s="1"/>
  <c r="BK397" i="44"/>
  <c r="BI397" i="44"/>
  <c r="BH397" i="44"/>
  <c r="BG397" i="44"/>
  <c r="BF397" i="44"/>
  <c r="T397" i="44"/>
  <c r="R397" i="44"/>
  <c r="P397" i="44"/>
  <c r="J397" i="44"/>
  <c r="BE397" i="44" s="1"/>
  <c r="BK394" i="44"/>
  <c r="BI394" i="44"/>
  <c r="BH394" i="44"/>
  <c r="BG394" i="44"/>
  <c r="BF394" i="44"/>
  <c r="T394" i="44"/>
  <c r="R394" i="44"/>
  <c r="P394" i="44"/>
  <c r="J394" i="44"/>
  <c r="BE394" i="44" s="1"/>
  <c r="BK391" i="44"/>
  <c r="BI391" i="44"/>
  <c r="BH391" i="44"/>
  <c r="BG391" i="44"/>
  <c r="BF391" i="44"/>
  <c r="T391" i="44"/>
  <c r="R391" i="44"/>
  <c r="P391" i="44"/>
  <c r="J391" i="44"/>
  <c r="BE391" i="44" s="1"/>
  <c r="BK388" i="44"/>
  <c r="BI388" i="44"/>
  <c r="BH388" i="44"/>
  <c r="BG388" i="44"/>
  <c r="BF388" i="44"/>
  <c r="T388" i="44"/>
  <c r="R388" i="44"/>
  <c r="P388" i="44"/>
  <c r="J388" i="44"/>
  <c r="BE388" i="44" s="1"/>
  <c r="BK383" i="44"/>
  <c r="BI383" i="44"/>
  <c r="BH383" i="44"/>
  <c r="BG383" i="44"/>
  <c r="BF383" i="44"/>
  <c r="T383" i="44"/>
  <c r="R383" i="44"/>
  <c r="P383" i="44"/>
  <c r="J383" i="44"/>
  <c r="BE383" i="44" s="1"/>
  <c r="BK382" i="44"/>
  <c r="BI382" i="44"/>
  <c r="BH382" i="44"/>
  <c r="BG382" i="44"/>
  <c r="BF382" i="44"/>
  <c r="T382" i="44"/>
  <c r="R382" i="44"/>
  <c r="P382" i="44"/>
  <c r="J382" i="44"/>
  <c r="BE382" i="44" s="1"/>
  <c r="BK379" i="44"/>
  <c r="BI379" i="44"/>
  <c r="BH379" i="44"/>
  <c r="BG379" i="44"/>
  <c r="BF379" i="44"/>
  <c r="T379" i="44"/>
  <c r="R379" i="44"/>
  <c r="P379" i="44"/>
  <c r="J379" i="44"/>
  <c r="BE379" i="44" s="1"/>
  <c r="BK375" i="44"/>
  <c r="BI375" i="44"/>
  <c r="BH375" i="44"/>
  <c r="BG375" i="44"/>
  <c r="BF375" i="44"/>
  <c r="T375" i="44"/>
  <c r="R375" i="44"/>
  <c r="P375" i="44"/>
  <c r="J375" i="44"/>
  <c r="BE375" i="44" s="1"/>
  <c r="BK369" i="44"/>
  <c r="BI369" i="44"/>
  <c r="BH369" i="44"/>
  <c r="BG369" i="44"/>
  <c r="BF369" i="44"/>
  <c r="T369" i="44"/>
  <c r="R369" i="44"/>
  <c r="P369" i="44"/>
  <c r="J369" i="44"/>
  <c r="BE369" i="44" s="1"/>
  <c r="BK366" i="44"/>
  <c r="BI366" i="44"/>
  <c r="BH366" i="44"/>
  <c r="BG366" i="44"/>
  <c r="BF366" i="44"/>
  <c r="T366" i="44"/>
  <c r="R366" i="44"/>
  <c r="P366" i="44"/>
  <c r="J366" i="44"/>
  <c r="BE366" i="44" s="1"/>
  <c r="BK365" i="44"/>
  <c r="BI365" i="44"/>
  <c r="BH365" i="44"/>
  <c r="BG365" i="44"/>
  <c r="BF365" i="44"/>
  <c r="T365" i="44"/>
  <c r="R365" i="44"/>
  <c r="R364" i="44" s="1"/>
  <c r="P365" i="44"/>
  <c r="J365" i="44"/>
  <c r="BE365" i="44" s="1"/>
  <c r="BK361" i="44"/>
  <c r="BI361" i="44"/>
  <c r="BH361" i="44"/>
  <c r="BG361" i="44"/>
  <c r="BF361" i="44"/>
  <c r="T361" i="44"/>
  <c r="R361" i="44"/>
  <c r="P361" i="44"/>
  <c r="J361" i="44"/>
  <c r="BE361" i="44" s="1"/>
  <c r="BK358" i="44"/>
  <c r="BI358" i="44"/>
  <c r="BH358" i="44"/>
  <c r="BG358" i="44"/>
  <c r="BF358" i="44"/>
  <c r="T358" i="44"/>
  <c r="R358" i="44"/>
  <c r="P358" i="44"/>
  <c r="J358" i="44"/>
  <c r="BE358" i="44" s="1"/>
  <c r="BK357" i="44"/>
  <c r="BI357" i="44"/>
  <c r="BH357" i="44"/>
  <c r="BG357" i="44"/>
  <c r="BF357" i="44"/>
  <c r="T357" i="44"/>
  <c r="R357" i="44"/>
  <c r="P357" i="44"/>
  <c r="J357" i="44"/>
  <c r="BE357" i="44" s="1"/>
  <c r="BK356" i="44"/>
  <c r="BI356" i="44"/>
  <c r="BH356" i="44"/>
  <c r="BG356" i="44"/>
  <c r="BF356" i="44"/>
  <c r="T356" i="44"/>
  <c r="R356" i="44"/>
  <c r="P356" i="44"/>
  <c r="J356" i="44"/>
  <c r="BE356" i="44" s="1"/>
  <c r="BK355" i="44"/>
  <c r="BI355" i="44"/>
  <c r="BH355" i="44"/>
  <c r="BG355" i="44"/>
  <c r="BF355" i="44"/>
  <c r="T355" i="44"/>
  <c r="R355" i="44"/>
  <c r="P355" i="44"/>
  <c r="J355" i="44"/>
  <c r="BE355" i="44" s="1"/>
  <c r="BK351" i="44"/>
  <c r="BI351" i="44"/>
  <c r="BH351" i="44"/>
  <c r="BG351" i="44"/>
  <c r="BF351" i="44"/>
  <c r="T351" i="44"/>
  <c r="R351" i="44"/>
  <c r="P351" i="44"/>
  <c r="J351" i="44"/>
  <c r="BE351" i="44" s="1"/>
  <c r="BK348" i="44"/>
  <c r="BI348" i="44"/>
  <c r="BH348" i="44"/>
  <c r="BG348" i="44"/>
  <c r="BF348" i="44"/>
  <c r="T348" i="44"/>
  <c r="R348" i="44"/>
  <c r="P348" i="44"/>
  <c r="J348" i="44"/>
  <c r="BE348" i="44" s="1"/>
  <c r="BK345" i="44"/>
  <c r="BI345" i="44"/>
  <c r="BH345" i="44"/>
  <c r="BG345" i="44"/>
  <c r="BF345" i="44"/>
  <c r="T345" i="44"/>
  <c r="R345" i="44"/>
  <c r="P345" i="44"/>
  <c r="J345" i="44"/>
  <c r="BE345" i="44" s="1"/>
  <c r="BK342" i="44"/>
  <c r="BI342" i="44"/>
  <c r="BH342" i="44"/>
  <c r="BG342" i="44"/>
  <c r="BF342" i="44"/>
  <c r="T342" i="44"/>
  <c r="R342" i="44"/>
  <c r="P342" i="44"/>
  <c r="J342" i="44"/>
  <c r="BE342" i="44" s="1"/>
  <c r="BK339" i="44"/>
  <c r="BI339" i="44"/>
  <c r="BH339" i="44"/>
  <c r="BG339" i="44"/>
  <c r="BF339" i="44"/>
  <c r="T339" i="44"/>
  <c r="R339" i="44"/>
  <c r="P339" i="44"/>
  <c r="J339" i="44"/>
  <c r="BE339" i="44" s="1"/>
  <c r="BK338" i="44"/>
  <c r="BI338" i="44"/>
  <c r="BH338" i="44"/>
  <c r="BG338" i="44"/>
  <c r="BF338" i="44"/>
  <c r="T338" i="44"/>
  <c r="R338" i="44"/>
  <c r="P338" i="44"/>
  <c r="J338" i="44"/>
  <c r="BE338" i="44" s="1"/>
  <c r="BK335" i="44"/>
  <c r="BI335" i="44"/>
  <c r="BH335" i="44"/>
  <c r="BG335" i="44"/>
  <c r="BF335" i="44"/>
  <c r="T335" i="44"/>
  <c r="R335" i="44"/>
  <c r="P335" i="44"/>
  <c r="J335" i="44"/>
  <c r="BE335" i="44" s="1"/>
  <c r="BK332" i="44"/>
  <c r="BI332" i="44"/>
  <c r="BH332" i="44"/>
  <c r="BG332" i="44"/>
  <c r="BF332" i="44"/>
  <c r="T332" i="44"/>
  <c r="R332" i="44"/>
  <c r="P332" i="44"/>
  <c r="J332" i="44"/>
  <c r="BE332" i="44" s="1"/>
  <c r="BK329" i="44"/>
  <c r="BI329" i="44"/>
  <c r="BH329" i="44"/>
  <c r="BG329" i="44"/>
  <c r="BF329" i="44"/>
  <c r="T329" i="44"/>
  <c r="R329" i="44"/>
  <c r="P329" i="44"/>
  <c r="J329" i="44"/>
  <c r="BE329" i="44" s="1"/>
  <c r="BK326" i="44"/>
  <c r="BI326" i="44"/>
  <c r="BH326" i="44"/>
  <c r="BG326" i="44"/>
  <c r="BF326" i="44"/>
  <c r="T326" i="44"/>
  <c r="R326" i="44"/>
  <c r="P326" i="44"/>
  <c r="J326" i="44"/>
  <c r="BE326" i="44" s="1"/>
  <c r="BK323" i="44"/>
  <c r="BI323" i="44"/>
  <c r="BH323" i="44"/>
  <c r="BG323" i="44"/>
  <c r="BF323" i="44"/>
  <c r="T323" i="44"/>
  <c r="R323" i="44"/>
  <c r="P323" i="44"/>
  <c r="J323" i="44"/>
  <c r="BE323" i="44" s="1"/>
  <c r="BK320" i="44"/>
  <c r="BI320" i="44"/>
  <c r="BH320" i="44"/>
  <c r="BG320" i="44"/>
  <c r="BF320" i="44"/>
  <c r="T320" i="44"/>
  <c r="R320" i="44"/>
  <c r="P320" i="44"/>
  <c r="J320" i="44"/>
  <c r="BE320" i="44" s="1"/>
  <c r="BK317" i="44"/>
  <c r="BI317" i="44"/>
  <c r="BH317" i="44"/>
  <c r="BG317" i="44"/>
  <c r="BF317" i="44"/>
  <c r="T317" i="44"/>
  <c r="R317" i="44"/>
  <c r="P317" i="44"/>
  <c r="J317" i="44"/>
  <c r="BE317" i="44" s="1"/>
  <c r="BK312" i="44"/>
  <c r="BI312" i="44"/>
  <c r="BH312" i="44"/>
  <c r="BG312" i="44"/>
  <c r="BF312" i="44"/>
  <c r="T312" i="44"/>
  <c r="R312" i="44"/>
  <c r="P312" i="44"/>
  <c r="J312" i="44"/>
  <c r="BE312" i="44" s="1"/>
  <c r="BK306" i="44"/>
  <c r="BI306" i="44"/>
  <c r="BH306" i="44"/>
  <c r="BG306" i="44"/>
  <c r="BF306" i="44"/>
  <c r="T306" i="44"/>
  <c r="R306" i="44"/>
  <c r="P306" i="44"/>
  <c r="J306" i="44"/>
  <c r="BE306" i="44" s="1"/>
  <c r="BK303" i="44"/>
  <c r="BI303" i="44"/>
  <c r="BH303" i="44"/>
  <c r="BG303" i="44"/>
  <c r="BF303" i="44"/>
  <c r="T303" i="44"/>
  <c r="R303" i="44"/>
  <c r="P303" i="44"/>
  <c r="J303" i="44"/>
  <c r="BE303" i="44" s="1"/>
  <c r="BK302" i="44"/>
  <c r="BI302" i="44"/>
  <c r="BH302" i="44"/>
  <c r="BG302" i="44"/>
  <c r="BF302" i="44"/>
  <c r="T302" i="44"/>
  <c r="R302" i="44"/>
  <c r="P302" i="44"/>
  <c r="J302" i="44"/>
  <c r="BE302" i="44" s="1"/>
  <c r="BK301" i="44"/>
  <c r="BI301" i="44"/>
  <c r="BH301" i="44"/>
  <c r="BG301" i="44"/>
  <c r="BF301" i="44"/>
  <c r="T301" i="44"/>
  <c r="R301" i="44"/>
  <c r="P301" i="44"/>
  <c r="J301" i="44"/>
  <c r="BE301" i="44" s="1"/>
  <c r="BK300" i="44"/>
  <c r="BI300" i="44"/>
  <c r="BH300" i="44"/>
  <c r="BG300" i="44"/>
  <c r="BF300" i="44"/>
  <c r="T300" i="44"/>
  <c r="R300" i="44"/>
  <c r="P300" i="44"/>
  <c r="J300" i="44"/>
  <c r="BE300" i="44" s="1"/>
  <c r="BK299" i="44"/>
  <c r="BI299" i="44"/>
  <c r="BH299" i="44"/>
  <c r="BG299" i="44"/>
  <c r="BF299" i="44"/>
  <c r="T299" i="44"/>
  <c r="R299" i="44"/>
  <c r="P299" i="44"/>
  <c r="J299" i="44"/>
  <c r="BE299" i="44" s="1"/>
  <c r="BK293" i="44"/>
  <c r="BI293" i="44"/>
  <c r="BH293" i="44"/>
  <c r="BG293" i="44"/>
  <c r="BF293" i="44"/>
  <c r="T293" i="44"/>
  <c r="R293" i="44"/>
  <c r="P293" i="44"/>
  <c r="J293" i="44"/>
  <c r="BE293" i="44" s="1"/>
  <c r="BK289" i="44"/>
  <c r="BI289" i="44"/>
  <c r="BH289" i="44"/>
  <c r="BG289" i="44"/>
  <c r="BF289" i="44"/>
  <c r="T289" i="44"/>
  <c r="R289" i="44"/>
  <c r="P289" i="44"/>
  <c r="J289" i="44"/>
  <c r="BE289" i="44" s="1"/>
  <c r="BK285" i="44"/>
  <c r="BI285" i="44"/>
  <c r="BH285" i="44"/>
  <c r="BG285" i="44"/>
  <c r="BF285" i="44"/>
  <c r="T285" i="44"/>
  <c r="R285" i="44"/>
  <c r="P285" i="44"/>
  <c r="J285" i="44"/>
  <c r="BE285" i="44" s="1"/>
  <c r="BK282" i="44"/>
  <c r="BI282" i="44"/>
  <c r="BH282" i="44"/>
  <c r="BG282" i="44"/>
  <c r="BF282" i="44"/>
  <c r="T282" i="44"/>
  <c r="R282" i="44"/>
  <c r="P282" i="44"/>
  <c r="J282" i="44"/>
  <c r="BE282" i="44" s="1"/>
  <c r="BK281" i="44"/>
  <c r="BI281" i="44"/>
  <c r="BH281" i="44"/>
  <c r="BG281" i="44"/>
  <c r="BF281" i="44"/>
  <c r="T281" i="44"/>
  <c r="R281" i="44"/>
  <c r="P281" i="44"/>
  <c r="J281" i="44"/>
  <c r="BE281" i="44" s="1"/>
  <c r="BK277" i="44"/>
  <c r="BI277" i="44"/>
  <c r="BH277" i="44"/>
  <c r="BG277" i="44"/>
  <c r="BF277" i="44"/>
  <c r="T277" i="44"/>
  <c r="R277" i="44"/>
  <c r="P277" i="44"/>
  <c r="J277" i="44"/>
  <c r="BE277" i="44" s="1"/>
  <c r="BK276" i="44"/>
  <c r="BI276" i="44"/>
  <c r="BH276" i="44"/>
  <c r="BG276" i="44"/>
  <c r="BF276" i="44"/>
  <c r="T276" i="44"/>
  <c r="R276" i="44"/>
  <c r="P276" i="44"/>
  <c r="J276" i="44"/>
  <c r="BE276" i="44" s="1"/>
  <c r="BK273" i="44"/>
  <c r="BI273" i="44"/>
  <c r="BH273" i="44"/>
  <c r="BG273" i="44"/>
  <c r="BF273" i="44"/>
  <c r="T273" i="44"/>
  <c r="R273" i="44"/>
  <c r="P273" i="44"/>
  <c r="J273" i="44"/>
  <c r="BE273" i="44" s="1"/>
  <c r="BK272" i="44"/>
  <c r="BI272" i="44"/>
  <c r="BH272" i="44"/>
  <c r="BG272" i="44"/>
  <c r="BF272" i="44"/>
  <c r="T272" i="44"/>
  <c r="R272" i="44"/>
  <c r="P272" i="44"/>
  <c r="J272" i="44"/>
  <c r="BE272" i="44" s="1"/>
  <c r="BK269" i="44"/>
  <c r="BI269" i="44"/>
  <c r="BH269" i="44"/>
  <c r="BG269" i="44"/>
  <c r="BF269" i="44"/>
  <c r="T269" i="44"/>
  <c r="R269" i="44"/>
  <c r="P269" i="44"/>
  <c r="J269" i="44"/>
  <c r="BE269" i="44" s="1"/>
  <c r="BK268" i="44"/>
  <c r="BI268" i="44"/>
  <c r="BH268" i="44"/>
  <c r="BG268" i="44"/>
  <c r="BF268" i="44"/>
  <c r="T268" i="44"/>
  <c r="R268" i="44"/>
  <c r="P268" i="44"/>
  <c r="J268" i="44"/>
  <c r="BE268" i="44" s="1"/>
  <c r="BK264" i="44"/>
  <c r="BI264" i="44"/>
  <c r="BH264" i="44"/>
  <c r="BG264" i="44"/>
  <c r="BF264" i="44"/>
  <c r="T264" i="44"/>
  <c r="R264" i="44"/>
  <c r="P264" i="44"/>
  <c r="J264" i="44"/>
  <c r="BE264" i="44" s="1"/>
  <c r="BK260" i="44"/>
  <c r="BK259" i="44" s="1"/>
  <c r="J259" i="44" s="1"/>
  <c r="J60" i="44" s="1"/>
  <c r="BI260" i="44"/>
  <c r="BH260" i="44"/>
  <c r="BG260" i="44"/>
  <c r="BF260" i="44"/>
  <c r="T260" i="44"/>
  <c r="R260" i="44"/>
  <c r="P260" i="44"/>
  <c r="J260" i="44"/>
  <c r="BE260" i="44" s="1"/>
  <c r="BK258" i="44"/>
  <c r="BI258" i="44"/>
  <c r="BH258" i="44"/>
  <c r="BG258" i="44"/>
  <c r="BF258" i="44"/>
  <c r="T258" i="44"/>
  <c r="R258" i="44"/>
  <c r="P258" i="44"/>
  <c r="J258" i="44"/>
  <c r="BE258" i="44" s="1"/>
  <c r="BK255" i="44"/>
  <c r="BI255" i="44"/>
  <c r="BH255" i="44"/>
  <c r="BG255" i="44"/>
  <c r="BF255" i="44"/>
  <c r="T255" i="44"/>
  <c r="R255" i="44"/>
  <c r="P255" i="44"/>
  <c r="J255" i="44"/>
  <c r="BE255" i="44" s="1"/>
  <c r="BK252" i="44"/>
  <c r="BI252" i="44"/>
  <c r="BH252" i="44"/>
  <c r="BG252" i="44"/>
  <c r="BF252" i="44"/>
  <c r="T252" i="44"/>
  <c r="R252" i="44"/>
  <c r="P252" i="44"/>
  <c r="J252" i="44"/>
  <c r="BE252" i="44" s="1"/>
  <c r="BK249" i="44"/>
  <c r="BI249" i="44"/>
  <c r="BH249" i="44"/>
  <c r="BG249" i="44"/>
  <c r="BF249" i="44"/>
  <c r="T249" i="44"/>
  <c r="R249" i="44"/>
  <c r="P249" i="44"/>
  <c r="J249" i="44"/>
  <c r="BE249" i="44" s="1"/>
  <c r="BK246" i="44"/>
  <c r="BI246" i="44"/>
  <c r="BH246" i="44"/>
  <c r="BG246" i="44"/>
  <c r="BF246" i="44"/>
  <c r="T246" i="44"/>
  <c r="R246" i="44"/>
  <c r="P246" i="44"/>
  <c r="J246" i="44"/>
  <c r="BE246" i="44" s="1"/>
  <c r="BK243" i="44"/>
  <c r="BI243" i="44"/>
  <c r="BH243" i="44"/>
  <c r="BG243" i="44"/>
  <c r="BF243" i="44"/>
  <c r="T243" i="44"/>
  <c r="R243" i="44"/>
  <c r="P243" i="44"/>
  <c r="J243" i="44"/>
  <c r="BE243" i="44" s="1"/>
  <c r="BK242" i="44"/>
  <c r="BI242" i="44"/>
  <c r="BH242" i="44"/>
  <c r="BG242" i="44"/>
  <c r="BF242" i="44"/>
  <c r="T242" i="44"/>
  <c r="R242" i="44"/>
  <c r="P242" i="44"/>
  <c r="J242" i="44"/>
  <c r="BE242" i="44" s="1"/>
  <c r="BK236" i="44"/>
  <c r="BI236" i="44"/>
  <c r="BH236" i="44"/>
  <c r="BG236" i="44"/>
  <c r="BF236" i="44"/>
  <c r="T236" i="44"/>
  <c r="R236" i="44"/>
  <c r="P236" i="44"/>
  <c r="J236" i="44"/>
  <c r="BE236" i="44" s="1"/>
  <c r="BK232" i="44"/>
  <c r="BI232" i="44"/>
  <c r="BH232" i="44"/>
  <c r="BG232" i="44"/>
  <c r="BF232" i="44"/>
  <c r="T232" i="44"/>
  <c r="R232" i="44"/>
  <c r="P232" i="44"/>
  <c r="J232" i="44"/>
  <c r="BE232" i="44" s="1"/>
  <c r="BK227" i="44"/>
  <c r="BI227" i="44"/>
  <c r="BH227" i="44"/>
  <c r="BG227" i="44"/>
  <c r="BF227" i="44"/>
  <c r="T227" i="44"/>
  <c r="R227" i="44"/>
  <c r="P227" i="44"/>
  <c r="J227" i="44"/>
  <c r="BE227" i="44" s="1"/>
  <c r="BK223" i="44"/>
  <c r="BI223" i="44"/>
  <c r="BH223" i="44"/>
  <c r="BG223" i="44"/>
  <c r="BF223" i="44"/>
  <c r="T223" i="44"/>
  <c r="R223" i="44"/>
  <c r="P223" i="44"/>
  <c r="J223" i="44"/>
  <c r="BE223" i="44" s="1"/>
  <c r="BK222" i="44"/>
  <c r="BI222" i="44"/>
  <c r="BH222" i="44"/>
  <c r="BG222" i="44"/>
  <c r="BF222" i="44"/>
  <c r="T222" i="44"/>
  <c r="R222" i="44"/>
  <c r="P222" i="44"/>
  <c r="J222" i="44"/>
  <c r="BE222" i="44" s="1"/>
  <c r="BK219" i="44"/>
  <c r="BI219" i="44"/>
  <c r="BH219" i="44"/>
  <c r="BG219" i="44"/>
  <c r="BF219" i="44"/>
  <c r="T219" i="44"/>
  <c r="R219" i="44"/>
  <c r="P219" i="44"/>
  <c r="J219" i="44"/>
  <c r="BE219" i="44" s="1"/>
  <c r="BK216" i="44"/>
  <c r="BI216" i="44"/>
  <c r="BH216" i="44"/>
  <c r="BG216" i="44"/>
  <c r="BF216" i="44"/>
  <c r="T216" i="44"/>
  <c r="R216" i="44"/>
  <c r="P216" i="44"/>
  <c r="J216" i="44"/>
  <c r="BE216" i="44" s="1"/>
  <c r="BK212" i="44"/>
  <c r="BI212" i="44"/>
  <c r="BH212" i="44"/>
  <c r="BG212" i="44"/>
  <c r="BF212" i="44"/>
  <c r="T212" i="44"/>
  <c r="R212" i="44"/>
  <c r="P212" i="44"/>
  <c r="J212" i="44"/>
  <c r="BE212" i="44" s="1"/>
  <c r="BK211" i="44"/>
  <c r="BI211" i="44"/>
  <c r="BH211" i="44"/>
  <c r="BG211" i="44"/>
  <c r="BF211" i="44"/>
  <c r="T211" i="44"/>
  <c r="R211" i="44"/>
  <c r="P211" i="44"/>
  <c r="J211" i="44"/>
  <c r="BE211" i="44" s="1"/>
  <c r="BK206" i="44"/>
  <c r="BI206" i="44"/>
  <c r="BH206" i="44"/>
  <c r="BG206" i="44"/>
  <c r="BF206" i="44"/>
  <c r="T206" i="44"/>
  <c r="R206" i="44"/>
  <c r="P206" i="44"/>
  <c r="J206" i="44"/>
  <c r="BE206" i="44" s="1"/>
  <c r="BK201" i="44"/>
  <c r="BI201" i="44"/>
  <c r="BH201" i="44"/>
  <c r="BG201" i="44"/>
  <c r="BF201" i="44"/>
  <c r="T201" i="44"/>
  <c r="R201" i="44"/>
  <c r="P201" i="44"/>
  <c r="J201" i="44"/>
  <c r="BE201" i="44" s="1"/>
  <c r="BK197" i="44"/>
  <c r="BI197" i="44"/>
  <c r="BH197" i="44"/>
  <c r="BG197" i="44"/>
  <c r="BF197" i="44"/>
  <c r="T197" i="44"/>
  <c r="R197" i="44"/>
  <c r="P197" i="44"/>
  <c r="J197" i="44"/>
  <c r="BE197" i="44" s="1"/>
  <c r="BK183" i="44"/>
  <c r="BI183" i="44"/>
  <c r="BH183" i="44"/>
  <c r="BG183" i="44"/>
  <c r="BF183" i="44"/>
  <c r="T183" i="44"/>
  <c r="R183" i="44"/>
  <c r="P183" i="44"/>
  <c r="J183" i="44"/>
  <c r="BE183" i="44" s="1"/>
  <c r="BK182" i="44"/>
  <c r="BI182" i="44"/>
  <c r="BH182" i="44"/>
  <c r="BG182" i="44"/>
  <c r="BF182" i="44"/>
  <c r="T182" i="44"/>
  <c r="R182" i="44"/>
  <c r="P182" i="44"/>
  <c r="J182" i="44"/>
  <c r="BE182" i="44" s="1"/>
  <c r="BK177" i="44"/>
  <c r="BI177" i="44"/>
  <c r="BH177" i="44"/>
  <c r="BG177" i="44"/>
  <c r="BF177" i="44"/>
  <c r="T177" i="44"/>
  <c r="R177" i="44"/>
  <c r="P177" i="44"/>
  <c r="J177" i="44"/>
  <c r="BE177" i="44" s="1"/>
  <c r="BK173" i="44"/>
  <c r="BI173" i="44"/>
  <c r="BH173" i="44"/>
  <c r="BG173" i="44"/>
  <c r="BF173" i="44"/>
  <c r="T173" i="44"/>
  <c r="R173" i="44"/>
  <c r="P173" i="44"/>
  <c r="J173" i="44"/>
  <c r="BE173" i="44" s="1"/>
  <c r="BK171" i="44"/>
  <c r="BI171" i="44"/>
  <c r="BH171" i="44"/>
  <c r="BG171" i="44"/>
  <c r="BF171" i="44"/>
  <c r="T171" i="44"/>
  <c r="R171" i="44"/>
  <c r="P171" i="44"/>
  <c r="J171" i="44"/>
  <c r="BE171" i="44" s="1"/>
  <c r="BK167" i="44"/>
  <c r="BI167" i="44"/>
  <c r="BH167" i="44"/>
  <c r="BG167" i="44"/>
  <c r="BF167" i="44"/>
  <c r="T167" i="44"/>
  <c r="R167" i="44"/>
  <c r="P167" i="44"/>
  <c r="J167" i="44"/>
  <c r="BE167" i="44" s="1"/>
  <c r="BK166" i="44"/>
  <c r="BI166" i="44"/>
  <c r="BH166" i="44"/>
  <c r="BG166" i="44"/>
  <c r="BF166" i="44"/>
  <c r="T166" i="44"/>
  <c r="R166" i="44"/>
  <c r="P166" i="44"/>
  <c r="J166" i="44"/>
  <c r="BE166" i="44" s="1"/>
  <c r="BK163" i="44"/>
  <c r="BI163" i="44"/>
  <c r="BH163" i="44"/>
  <c r="BG163" i="44"/>
  <c r="BF163" i="44"/>
  <c r="T163" i="44"/>
  <c r="R163" i="44"/>
  <c r="P163" i="44"/>
  <c r="J163" i="44"/>
  <c r="BE163" i="44" s="1"/>
  <c r="BK160" i="44"/>
  <c r="BI160" i="44"/>
  <c r="BH160" i="44"/>
  <c r="BG160" i="44"/>
  <c r="BF160" i="44"/>
  <c r="T160" i="44"/>
  <c r="R160" i="44"/>
  <c r="P160" i="44"/>
  <c r="J160" i="44"/>
  <c r="BE160" i="44" s="1"/>
  <c r="BK159" i="44"/>
  <c r="BI159" i="44"/>
  <c r="BH159" i="44"/>
  <c r="BG159" i="44"/>
  <c r="BF159" i="44"/>
  <c r="T159" i="44"/>
  <c r="R159" i="44"/>
  <c r="P159" i="44"/>
  <c r="J159" i="44"/>
  <c r="BE159" i="44" s="1"/>
  <c r="BK155" i="44"/>
  <c r="BI155" i="44"/>
  <c r="BH155" i="44"/>
  <c r="BG155" i="44"/>
  <c r="BF155" i="44"/>
  <c r="T155" i="44"/>
  <c r="R155" i="44"/>
  <c r="P155" i="44"/>
  <c r="J155" i="44"/>
  <c r="BE155" i="44" s="1"/>
  <c r="BK151" i="44"/>
  <c r="BI151" i="44"/>
  <c r="BH151" i="44"/>
  <c r="BG151" i="44"/>
  <c r="BF151" i="44"/>
  <c r="T151" i="44"/>
  <c r="R151" i="44"/>
  <c r="P151" i="44"/>
  <c r="J151" i="44"/>
  <c r="BE151" i="44" s="1"/>
  <c r="BK148" i="44"/>
  <c r="BI148" i="44"/>
  <c r="BH148" i="44"/>
  <c r="BG148" i="44"/>
  <c r="BF148" i="44"/>
  <c r="T148" i="44"/>
  <c r="R148" i="44"/>
  <c r="P148" i="44"/>
  <c r="J148" i="44"/>
  <c r="BE148" i="44" s="1"/>
  <c r="BK147" i="44"/>
  <c r="BI147" i="44"/>
  <c r="BH147" i="44"/>
  <c r="BG147" i="44"/>
  <c r="BF147" i="44"/>
  <c r="T147" i="44"/>
  <c r="R147" i="44"/>
  <c r="P147" i="44"/>
  <c r="J147" i="44"/>
  <c r="BE147" i="44" s="1"/>
  <c r="BK146" i="44"/>
  <c r="BI146" i="44"/>
  <c r="BH146" i="44"/>
  <c r="BG146" i="44"/>
  <c r="BF146" i="44"/>
  <c r="T146" i="44"/>
  <c r="R146" i="44"/>
  <c r="P146" i="44"/>
  <c r="J146" i="44"/>
  <c r="BE146" i="44" s="1"/>
  <c r="BK145" i="44"/>
  <c r="BI145" i="44"/>
  <c r="BH145" i="44"/>
  <c r="BG145" i="44"/>
  <c r="BF145" i="44"/>
  <c r="T145" i="44"/>
  <c r="R145" i="44"/>
  <c r="P145" i="44"/>
  <c r="J145" i="44"/>
  <c r="BE145" i="44" s="1"/>
  <c r="BK142" i="44"/>
  <c r="BI142" i="44"/>
  <c r="BH142" i="44"/>
  <c r="BG142" i="44"/>
  <c r="BF142" i="44"/>
  <c r="T142" i="44"/>
  <c r="R142" i="44"/>
  <c r="P142" i="44"/>
  <c r="J142" i="44"/>
  <c r="BE142" i="44" s="1"/>
  <c r="BK141" i="44"/>
  <c r="BI141" i="44"/>
  <c r="BH141" i="44"/>
  <c r="BG141" i="44"/>
  <c r="BF141" i="44"/>
  <c r="T141" i="44"/>
  <c r="R141" i="44"/>
  <c r="P141" i="44"/>
  <c r="J141" i="44"/>
  <c r="BE141" i="44" s="1"/>
  <c r="BK134" i="44"/>
  <c r="BI134" i="44"/>
  <c r="BH134" i="44"/>
  <c r="BG134" i="44"/>
  <c r="BF134" i="44"/>
  <c r="T134" i="44"/>
  <c r="R134" i="44"/>
  <c r="P134" i="44"/>
  <c r="J134" i="44"/>
  <c r="BE134" i="44" s="1"/>
  <c r="BK133" i="44"/>
  <c r="BI133" i="44"/>
  <c r="BH133" i="44"/>
  <c r="BG133" i="44"/>
  <c r="BF133" i="44"/>
  <c r="T133" i="44"/>
  <c r="R133" i="44"/>
  <c r="P133" i="44"/>
  <c r="J133" i="44"/>
  <c r="BE133" i="44" s="1"/>
  <c r="BK125" i="44"/>
  <c r="BI125" i="44"/>
  <c r="BH125" i="44"/>
  <c r="BG125" i="44"/>
  <c r="BF125" i="44"/>
  <c r="T125" i="44"/>
  <c r="R125" i="44"/>
  <c r="P125" i="44"/>
  <c r="J125" i="44"/>
  <c r="BE125" i="44" s="1"/>
  <c r="BK119" i="44"/>
  <c r="BI119" i="44"/>
  <c r="BH119" i="44"/>
  <c r="BG119" i="44"/>
  <c r="BF119" i="44"/>
  <c r="T119" i="44"/>
  <c r="R119" i="44"/>
  <c r="P119" i="44"/>
  <c r="J119" i="44"/>
  <c r="BE119" i="44" s="1"/>
  <c r="BK118" i="44"/>
  <c r="BI118" i="44"/>
  <c r="BH118" i="44"/>
  <c r="BG118" i="44"/>
  <c r="BF118" i="44"/>
  <c r="T118" i="44"/>
  <c r="R118" i="44"/>
  <c r="P118" i="44"/>
  <c r="J118" i="44"/>
  <c r="BE118" i="44" s="1"/>
  <c r="BK114" i="44"/>
  <c r="BI114" i="44"/>
  <c r="BH114" i="44"/>
  <c r="BG114" i="44"/>
  <c r="BF114" i="44"/>
  <c r="T114" i="44"/>
  <c r="R114" i="44"/>
  <c r="P114" i="44"/>
  <c r="J114" i="44"/>
  <c r="BE114" i="44" s="1"/>
  <c r="BK113" i="44"/>
  <c r="BI113" i="44"/>
  <c r="BH113" i="44"/>
  <c r="BG113" i="44"/>
  <c r="BF113" i="44"/>
  <c r="T113" i="44"/>
  <c r="R113" i="44"/>
  <c r="P113" i="44"/>
  <c r="J113" i="44"/>
  <c r="BE113" i="44" s="1"/>
  <c r="BK103" i="44"/>
  <c r="BI103" i="44"/>
  <c r="BH103" i="44"/>
  <c r="BG103" i="44"/>
  <c r="BF103" i="44"/>
  <c r="F32" i="44" s="1"/>
  <c r="J51" i="44" s="1"/>
  <c r="J50" i="44" s="1"/>
  <c r="F91" i="44" s="1"/>
  <c r="F90" i="44" s="1"/>
  <c r="J88" i="44" s="1"/>
  <c r="T103" i="44"/>
  <c r="R103" i="44"/>
  <c r="P103" i="44"/>
  <c r="J103" i="44"/>
  <c r="BE103" i="44" s="1"/>
  <c r="BK99" i="44"/>
  <c r="BI99" i="44"/>
  <c r="BH99" i="44"/>
  <c r="BG99" i="44"/>
  <c r="BF99" i="44"/>
  <c r="T99" i="44"/>
  <c r="R99" i="44"/>
  <c r="P99" i="44"/>
  <c r="J99" i="44"/>
  <c r="BE99" i="44" s="1"/>
  <c r="BK98" i="44"/>
  <c r="BI98" i="44"/>
  <c r="BH98" i="44"/>
  <c r="BG98" i="44"/>
  <c r="BF98" i="44"/>
  <c r="T98" i="44"/>
  <c r="R98" i="44"/>
  <c r="P98" i="44"/>
  <c r="J98" i="44"/>
  <c r="BE98" i="44" s="1"/>
  <c r="BK97" i="44"/>
  <c r="BI97" i="44"/>
  <c r="BH97" i="44"/>
  <c r="BG97" i="44"/>
  <c r="BF97" i="44"/>
  <c r="T97" i="44"/>
  <c r="R97" i="44"/>
  <c r="P97" i="44"/>
  <c r="J97" i="44"/>
  <c r="BE97" i="44" s="1"/>
  <c r="J91" i="44"/>
  <c r="F88" i="44"/>
  <c r="E86" i="44"/>
  <c r="F51" i="44"/>
  <c r="F48" i="44"/>
  <c r="E46" i="44"/>
  <c r="J35" i="44"/>
  <c r="J34" i="44"/>
  <c r="F34" i="44"/>
  <c r="J33" i="44"/>
  <c r="T535" i="44" l="1"/>
  <c r="F33" i="44"/>
  <c r="R259" i="44"/>
  <c r="R496" i="44"/>
  <c r="R472" i="44" s="1"/>
  <c r="BK226" i="44"/>
  <c r="J226" i="44" s="1"/>
  <c r="J59" i="44" s="1"/>
  <c r="T280" i="44"/>
  <c r="T96" i="44"/>
  <c r="P96" i="44"/>
  <c r="BK440" i="44"/>
  <c r="J440" i="44" s="1"/>
  <c r="J64" i="44" s="1"/>
  <c r="BK535" i="44"/>
  <c r="BK531" i="44" s="1"/>
  <c r="J531" i="44" s="1"/>
  <c r="J71" i="44" s="1"/>
  <c r="BK96" i="44"/>
  <c r="BK493" i="44"/>
  <c r="J493" i="44" s="1"/>
  <c r="J69" i="44" s="1"/>
  <c r="F35" i="44"/>
  <c r="BK172" i="44"/>
  <c r="J172" i="44" s="1"/>
  <c r="J58" i="44" s="1"/>
  <c r="P226" i="44"/>
  <c r="P95" i="44" s="1"/>
  <c r="P473" i="44"/>
  <c r="BK473" i="44"/>
  <c r="J473" i="44" s="1"/>
  <c r="J68" i="44" s="1"/>
  <c r="R387" i="44"/>
  <c r="P280" i="44"/>
  <c r="T226" i="44"/>
  <c r="J32" i="44"/>
  <c r="T259" i="44"/>
  <c r="T387" i="44"/>
  <c r="R440" i="44"/>
  <c r="P496" i="44"/>
  <c r="BK496" i="44"/>
  <c r="J496" i="44" s="1"/>
  <c r="J70" i="44" s="1"/>
  <c r="T531" i="44"/>
  <c r="T440" i="44"/>
  <c r="BK446" i="44"/>
  <c r="J446" i="44" s="1"/>
  <c r="J65" i="44" s="1"/>
  <c r="T446" i="44"/>
  <c r="R172" i="44"/>
  <c r="R95" i="44" s="1"/>
  <c r="R94" i="44" s="1"/>
  <c r="P172" i="44"/>
  <c r="R280" i="44"/>
  <c r="R96" i="44"/>
  <c r="T172" i="44"/>
  <c r="R226" i="44"/>
  <c r="P259" i="44"/>
  <c r="BK364" i="44"/>
  <c r="J364" i="44" s="1"/>
  <c r="J62" i="44" s="1"/>
  <c r="T364" i="44"/>
  <c r="BK387" i="44"/>
  <c r="J387" i="44" s="1"/>
  <c r="J63" i="44" s="1"/>
  <c r="P446" i="44"/>
  <c r="BK540" i="44"/>
  <c r="J540" i="44" s="1"/>
  <c r="J75" i="44" s="1"/>
  <c r="BK280" i="44"/>
  <c r="J280" i="44" s="1"/>
  <c r="J61" i="44" s="1"/>
  <c r="P364" i="44"/>
  <c r="P387" i="44"/>
  <c r="T493" i="44"/>
  <c r="T472" i="44" s="1"/>
  <c r="R532" i="44"/>
  <c r="R531" i="44" s="1"/>
  <c r="P532" i="44"/>
  <c r="P540" i="44"/>
  <c r="R544" i="44"/>
  <c r="F31" i="44"/>
  <c r="J31" i="44"/>
  <c r="J96" i="44"/>
  <c r="J57" i="44" s="1"/>
  <c r="J90" i="44"/>
  <c r="J48" i="44"/>
  <c r="F50" i="44"/>
  <c r="F705" i="42"/>
  <c r="BK95" i="44" l="1"/>
  <c r="BK472" i="44"/>
  <c r="J472" i="44" s="1"/>
  <c r="J67" i="44" s="1"/>
  <c r="J535" i="44"/>
  <c r="J73" i="44" s="1"/>
  <c r="T95" i="44"/>
  <c r="T94" i="44" s="1"/>
  <c r="P531" i="44"/>
  <c r="P472" i="44"/>
  <c r="P94" i="44" s="1"/>
  <c r="BK94" i="44"/>
  <c r="J94" i="44" s="1"/>
  <c r="J95" i="44"/>
  <c r="J56" i="44" s="1"/>
  <c r="F1856" i="42"/>
  <c r="F1850" i="42"/>
  <c r="F1851" i="42"/>
  <c r="F1852" i="42"/>
  <c r="F1853" i="42"/>
  <c r="F1854" i="42"/>
  <c r="F1855" i="42"/>
  <c r="F1857" i="42"/>
  <c r="F1849" i="42"/>
  <c r="F1891" i="42"/>
  <c r="F1890" i="42"/>
  <c r="F1889" i="42"/>
  <c r="F1888" i="42"/>
  <c r="F1887" i="42"/>
  <c r="F1884" i="42"/>
  <c r="F1883" i="42"/>
  <c r="F1882" i="42"/>
  <c r="F1793" i="42"/>
  <c r="F1792" i="42"/>
  <c r="F1791" i="42"/>
  <c r="F1790" i="42"/>
  <c r="F1789" i="42"/>
  <c r="F1788" i="42"/>
  <c r="F1787" i="42"/>
  <c r="F1782" i="42"/>
  <c r="F1781" i="42"/>
  <c r="F1779" i="42"/>
  <c r="F1776" i="42"/>
  <c r="F1773" i="42"/>
  <c r="F1772" i="42"/>
  <c r="F1771" i="42"/>
  <c r="F1770" i="42"/>
  <c r="F1769" i="42"/>
  <c r="F1768" i="42"/>
  <c r="F1755" i="42"/>
  <c r="F1754" i="42"/>
  <c r="F1753" i="42"/>
  <c r="F1746" i="42"/>
  <c r="F756" i="42"/>
  <c r="F755" i="42"/>
  <c r="F754" i="42"/>
  <c r="F753" i="42"/>
  <c r="F752" i="42"/>
  <c r="F751" i="42"/>
  <c r="F750" i="42"/>
  <c r="F740" i="42"/>
  <c r="F733" i="42"/>
  <c r="F732" i="42"/>
  <c r="F731" i="42"/>
  <c r="F730" i="42"/>
  <c r="F728" i="42"/>
  <c r="F727" i="42"/>
  <c r="F725" i="42"/>
  <c r="F724" i="42"/>
  <c r="F723" i="42"/>
  <c r="F719" i="42"/>
  <c r="F718" i="42"/>
  <c r="F717" i="42"/>
  <c r="F706" i="42"/>
  <c r="D82" i="42" s="1"/>
  <c r="J28" i="44" l="1"/>
  <c r="J55" i="44"/>
  <c r="F1866" i="42"/>
  <c r="D97" i="42" s="1"/>
  <c r="F1892" i="42"/>
  <c r="D98" i="42" s="1"/>
  <c r="F1794" i="42"/>
  <c r="D87" i="42" s="1"/>
  <c r="F734" i="42"/>
  <c r="F757" i="42"/>
  <c r="D83" i="42" s="1"/>
  <c r="F741" i="42"/>
  <c r="J37" i="44" l="1"/>
  <c r="D5" i="5"/>
  <c r="F12" i="32"/>
  <c r="F13" i="32"/>
  <c r="F14" i="32"/>
  <c r="F15" i="32"/>
  <c r="F16" i="32"/>
  <c r="F17" i="32"/>
  <c r="F18" i="32"/>
  <c r="F19" i="32"/>
  <c r="F20" i="32"/>
  <c r="F21" i="32"/>
  <c r="F22" i="32"/>
  <c r="F23" i="32"/>
  <c r="F24" i="32"/>
  <c r="D72" i="43" l="1"/>
  <c r="D115" i="43" s="1"/>
  <c r="F71" i="43"/>
  <c r="F70" i="43"/>
  <c r="F69" i="43"/>
  <c r="F68" i="43"/>
  <c r="F67" i="43"/>
  <c r="F66" i="43"/>
  <c r="F65" i="43"/>
  <c r="F64" i="43"/>
  <c r="F63" i="43"/>
  <c r="F62" i="43"/>
  <c r="F61" i="43"/>
  <c r="F60" i="43"/>
  <c r="F57" i="43"/>
  <c r="F56" i="43"/>
  <c r="F55" i="43"/>
  <c r="F54" i="43"/>
  <c r="F53" i="43"/>
  <c r="F52" i="43"/>
  <c r="F51" i="43"/>
  <c r="F50" i="43"/>
  <c r="F49" i="43"/>
  <c r="F48" i="43"/>
  <c r="F47" i="43"/>
  <c r="F46" i="43"/>
  <c r="F45" i="43"/>
  <c r="F44" i="43"/>
  <c r="F43" i="43"/>
  <c r="F42" i="43"/>
  <c r="F41" i="43"/>
  <c r="F40" i="43"/>
  <c r="F39" i="43"/>
  <c r="F38" i="43"/>
  <c r="F35" i="43"/>
  <c r="D31" i="43"/>
  <c r="F30" i="43"/>
  <c r="F29" i="43"/>
  <c r="F28" i="43"/>
  <c r="F27" i="43"/>
  <c r="F26" i="43"/>
  <c r="F25" i="43"/>
  <c r="F24" i="43"/>
  <c r="F23" i="43"/>
  <c r="F22" i="43"/>
  <c r="F21" i="43"/>
  <c r="F15" i="43"/>
  <c r="F14" i="43"/>
  <c r="F13" i="43"/>
  <c r="F115" i="43" l="1"/>
  <c r="C9" i="43" s="1"/>
  <c r="F31" i="43"/>
  <c r="C6" i="43" s="1"/>
  <c r="F16" i="43"/>
  <c r="C5" i="43" s="1"/>
  <c r="C3" i="43" l="1"/>
  <c r="D100" i="42" l="1"/>
  <c r="D70" i="42" s="1"/>
  <c r="D10" i="5" s="1"/>
  <c r="F75" i="39" l="1"/>
  <c r="F74" i="39"/>
  <c r="F73" i="39"/>
  <c r="F72" i="39"/>
  <c r="F71" i="39"/>
  <c r="F70" i="39"/>
  <c r="F69" i="39"/>
  <c r="F68" i="39"/>
  <c r="F67" i="39"/>
  <c r="F66" i="39"/>
  <c r="F65" i="39"/>
  <c r="F64" i="39"/>
  <c r="F63" i="39"/>
  <c r="F62" i="39"/>
  <c r="F61" i="39"/>
  <c r="F60" i="39"/>
  <c r="F59" i="39"/>
  <c r="F53" i="39"/>
  <c r="J53" i="39" s="1"/>
  <c r="F52" i="39"/>
  <c r="J52" i="39" s="1"/>
  <c r="F51" i="39"/>
  <c r="J51" i="39" s="1"/>
  <c r="F50" i="39"/>
  <c r="J50" i="39" s="1"/>
  <c r="F49" i="39"/>
  <c r="J49" i="39" s="1"/>
  <c r="F48" i="39"/>
  <c r="J48" i="39" s="1"/>
  <c r="G42" i="39"/>
  <c r="I42" i="39" s="1"/>
  <c r="F42" i="39"/>
  <c r="G41" i="39"/>
  <c r="I41" i="39" s="1"/>
  <c r="F41" i="39"/>
  <c r="G40" i="39"/>
  <c r="I40" i="39" s="1"/>
  <c r="F40" i="39"/>
  <c r="G38" i="39"/>
  <c r="I38" i="39" s="1"/>
  <c r="F38" i="39"/>
  <c r="G37" i="39"/>
  <c r="I37" i="39" s="1"/>
  <c r="F37" i="39"/>
  <c r="G36" i="39"/>
  <c r="I36" i="39" s="1"/>
  <c r="F36" i="39"/>
  <c r="G35" i="39"/>
  <c r="I35" i="39" s="1"/>
  <c r="F35" i="39"/>
  <c r="I34" i="39"/>
  <c r="F34" i="39"/>
  <c r="G33" i="39"/>
  <c r="I33" i="39" s="1"/>
  <c r="F33" i="39"/>
  <c r="G32" i="39"/>
  <c r="I32" i="39" s="1"/>
  <c r="F32" i="39"/>
  <c r="I31" i="39"/>
  <c r="F31" i="39"/>
  <c r="I30" i="39"/>
  <c r="F30" i="39"/>
  <c r="G29" i="39"/>
  <c r="I29" i="39" s="1"/>
  <c r="F29" i="39"/>
  <c r="I28" i="39"/>
  <c r="F28" i="39"/>
  <c r="I27" i="39"/>
  <c r="F27" i="39"/>
  <c r="G26" i="39"/>
  <c r="I26" i="39" s="1"/>
  <c r="F26" i="39"/>
  <c r="I25" i="39"/>
  <c r="F25" i="39"/>
  <c r="G24" i="39"/>
  <c r="I24" i="39" s="1"/>
  <c r="F24" i="39"/>
  <c r="G23" i="39"/>
  <c r="I23" i="39" s="1"/>
  <c r="F23" i="39"/>
  <c r="G22" i="39"/>
  <c r="I22" i="39" s="1"/>
  <c r="F22" i="39"/>
  <c r="G21" i="39"/>
  <c r="I21" i="39" s="1"/>
  <c r="J21" i="39" s="1"/>
  <c r="F21" i="39"/>
  <c r="I20" i="39"/>
  <c r="F20" i="39"/>
  <c r="G19" i="39"/>
  <c r="I19" i="39" s="1"/>
  <c r="F19" i="39"/>
  <c r="J199" i="37"/>
  <c r="J198" i="37"/>
  <c r="J197" i="37"/>
  <c r="J196" i="37"/>
  <c r="J195" i="37"/>
  <c r="J194" i="37"/>
  <c r="J193" i="37"/>
  <c r="J192" i="37"/>
  <c r="J191" i="37"/>
  <c r="J190" i="37"/>
  <c r="J189" i="37"/>
  <c r="J188" i="37"/>
  <c r="J187" i="37"/>
  <c r="J186" i="37"/>
  <c r="J185" i="37"/>
  <c r="J184" i="37"/>
  <c r="J183" i="37"/>
  <c r="J182" i="37"/>
  <c r="J181" i="37"/>
  <c r="J180" i="37"/>
  <c r="J179" i="37"/>
  <c r="J178" i="37"/>
  <c r="J177" i="37"/>
  <c r="J176" i="37"/>
  <c r="J175" i="37"/>
  <c r="J174" i="37"/>
  <c r="J173" i="37"/>
  <c r="J172" i="37"/>
  <c r="J171" i="37"/>
  <c r="J170" i="37"/>
  <c r="A170" i="37"/>
  <c r="J169" i="37"/>
  <c r="A169" i="37"/>
  <c r="J168" i="37"/>
  <c r="A168" i="37"/>
  <c r="J167" i="37"/>
  <c r="A167" i="37"/>
  <c r="J166" i="37"/>
  <c r="A166" i="37"/>
  <c r="J165" i="37"/>
  <c r="A165" i="37"/>
  <c r="J164" i="37"/>
  <c r="A164" i="37"/>
  <c r="J163" i="37"/>
  <c r="A163" i="37"/>
  <c r="J162" i="37"/>
  <c r="A162" i="37"/>
  <c r="J161" i="37"/>
  <c r="A161" i="37"/>
  <c r="J160" i="37"/>
  <c r="A160" i="37"/>
  <c r="J159" i="37"/>
  <c r="A159" i="37"/>
  <c r="J158" i="37"/>
  <c r="A158" i="37"/>
  <c r="J157" i="37"/>
  <c r="A157" i="37"/>
  <c r="J156" i="37"/>
  <c r="A156" i="37"/>
  <c r="J155" i="37"/>
  <c r="A155" i="37"/>
  <c r="J154" i="37"/>
  <c r="A154" i="37"/>
  <c r="J153" i="37"/>
  <c r="A153" i="37"/>
  <c r="A152" i="37"/>
  <c r="J151" i="37"/>
  <c r="A151" i="37"/>
  <c r="J150" i="37"/>
  <c r="A150" i="37"/>
  <c r="J149" i="37"/>
  <c r="A149" i="37"/>
  <c r="J148" i="37"/>
  <c r="H148" i="37"/>
  <c r="A148" i="37"/>
  <c r="J147" i="37"/>
  <c r="A147" i="37"/>
  <c r="J146" i="37"/>
  <c r="A146" i="37"/>
  <c r="J145" i="37"/>
  <c r="A145" i="37"/>
  <c r="J144" i="37"/>
  <c r="A144" i="37"/>
  <c r="J143" i="37"/>
  <c r="I143" i="37"/>
  <c r="J142" i="37"/>
  <c r="J141" i="37"/>
  <c r="J140" i="37"/>
  <c r="J139" i="37"/>
  <c r="A139" i="37"/>
  <c r="J138" i="37"/>
  <c r="A138" i="37"/>
  <c r="J137" i="37"/>
  <c r="A137" i="37"/>
  <c r="J136" i="37"/>
  <c r="I136" i="37"/>
  <c r="J135" i="37"/>
  <c r="I135" i="37"/>
  <c r="J134" i="37"/>
  <c r="I134" i="37"/>
  <c r="J133" i="37"/>
  <c r="I133" i="37"/>
  <c r="J132" i="37"/>
  <c r="A132" i="37"/>
  <c r="J131" i="37"/>
  <c r="A131" i="37"/>
  <c r="J130" i="37"/>
  <c r="A130" i="37"/>
  <c r="J129" i="37"/>
  <c r="I129" i="37"/>
  <c r="J128" i="37"/>
  <c r="I128" i="37"/>
  <c r="J127" i="37"/>
  <c r="I127" i="37"/>
  <c r="J126" i="37"/>
  <c r="I126" i="37"/>
  <c r="J125" i="37"/>
  <c r="I125" i="37"/>
  <c r="J124" i="37"/>
  <c r="I124" i="37"/>
  <c r="J123" i="37"/>
  <c r="I123" i="37"/>
  <c r="J122" i="37"/>
  <c r="I122" i="37"/>
  <c r="J121" i="37"/>
  <c r="I121" i="37"/>
  <c r="J120" i="37"/>
  <c r="I120" i="37"/>
  <c r="J119" i="37"/>
  <c r="I119" i="37"/>
  <c r="J118" i="37"/>
  <c r="I118" i="37"/>
  <c r="J117" i="37"/>
  <c r="I117" i="37"/>
  <c r="J116" i="37"/>
  <c r="I116" i="37"/>
  <c r="J115" i="37"/>
  <c r="I115" i="37"/>
  <c r="J114" i="37"/>
  <c r="I114" i="37"/>
  <c r="J113" i="37"/>
  <c r="I113" i="37"/>
  <c r="J112" i="37"/>
  <c r="I112" i="37"/>
  <c r="J111" i="37"/>
  <c r="A111" i="37"/>
  <c r="J110" i="37"/>
  <c r="A110" i="37"/>
  <c r="J109" i="37"/>
  <c r="A109" i="37"/>
  <c r="J108" i="37"/>
  <c r="J107" i="37"/>
  <c r="I107" i="37"/>
  <c r="J106" i="37"/>
  <c r="I106" i="37"/>
  <c r="J105" i="37"/>
  <c r="I105" i="37"/>
  <c r="J104" i="37"/>
  <c r="I104" i="37"/>
  <c r="J103" i="37"/>
  <c r="I103" i="37"/>
  <c r="J102" i="37"/>
  <c r="I102" i="37"/>
  <c r="J101" i="37"/>
  <c r="I101" i="37"/>
  <c r="J100" i="37"/>
  <c r="A100" i="37"/>
  <c r="J99" i="37"/>
  <c r="A99" i="37"/>
  <c r="J98" i="37"/>
  <c r="A98" i="37"/>
  <c r="J97" i="37"/>
  <c r="I97" i="37"/>
  <c r="H98" i="37" s="1"/>
  <c r="J96" i="37"/>
  <c r="A96" i="37"/>
  <c r="J95" i="37"/>
  <c r="A95" i="37"/>
  <c r="J94" i="37"/>
  <c r="A94" i="37"/>
  <c r="J93" i="37"/>
  <c r="A93" i="37"/>
  <c r="J92" i="37"/>
  <c r="I92" i="37"/>
  <c r="J91" i="37"/>
  <c r="A91" i="37"/>
  <c r="J90" i="37"/>
  <c r="I90" i="37"/>
  <c r="J89" i="37"/>
  <c r="I89" i="37"/>
  <c r="J88" i="37"/>
  <c r="I88" i="37"/>
  <c r="J87" i="37"/>
  <c r="I87" i="37"/>
  <c r="J86" i="37"/>
  <c r="A86" i="37"/>
  <c r="J85" i="37"/>
  <c r="A85" i="37"/>
  <c r="J84" i="37"/>
  <c r="A84" i="37"/>
  <c r="J83" i="37"/>
  <c r="I83" i="37"/>
  <c r="J82" i="37"/>
  <c r="A82" i="37"/>
  <c r="J81" i="37"/>
  <c r="I81" i="37"/>
  <c r="J80" i="37"/>
  <c r="A80" i="37"/>
  <c r="J79" i="37"/>
  <c r="I79" i="37"/>
  <c r="J78" i="37"/>
  <c r="I78" i="37"/>
  <c r="J77" i="37"/>
  <c r="I77" i="37"/>
  <c r="J76" i="37"/>
  <c r="A76" i="37"/>
  <c r="J75" i="37"/>
  <c r="A75" i="37"/>
  <c r="J74" i="37"/>
  <c r="A74" i="37"/>
  <c r="J73" i="37"/>
  <c r="I73" i="37"/>
  <c r="J72" i="37"/>
  <c r="I72" i="37"/>
  <c r="J71" i="37"/>
  <c r="I71" i="37"/>
  <c r="J70" i="37"/>
  <c r="I70" i="37"/>
  <c r="J69" i="37"/>
  <c r="I69" i="37"/>
  <c r="J68" i="37"/>
  <c r="A68" i="37"/>
  <c r="J67" i="37"/>
  <c r="I67" i="37"/>
  <c r="J66" i="37"/>
  <c r="I66" i="37"/>
  <c r="J65" i="37"/>
  <c r="A65" i="37"/>
  <c r="J64" i="37"/>
  <c r="A64" i="37"/>
  <c r="J63" i="37"/>
  <c r="A63" i="37"/>
  <c r="A62" i="37"/>
  <c r="J61" i="37"/>
  <c r="I61" i="37"/>
  <c r="A60" i="37"/>
  <c r="J59" i="37"/>
  <c r="I59" i="37"/>
  <c r="J58" i="37"/>
  <c r="A58" i="37"/>
  <c r="J57" i="37"/>
  <c r="I57" i="37"/>
  <c r="A56" i="37"/>
  <c r="J55" i="37"/>
  <c r="I55" i="37"/>
  <c r="J54" i="37"/>
  <c r="A54" i="37"/>
  <c r="J53" i="37"/>
  <c r="A53" i="37"/>
  <c r="J52" i="37"/>
  <c r="A52" i="37"/>
  <c r="J51" i="37"/>
  <c r="A51" i="37"/>
  <c r="J50" i="37"/>
  <c r="I50" i="37"/>
  <c r="H52" i="37" s="1"/>
  <c r="J49" i="37"/>
  <c r="A49" i="37"/>
  <c r="J48" i="37"/>
  <c r="A48" i="37"/>
  <c r="J47" i="37"/>
  <c r="A47" i="37"/>
  <c r="A46" i="37"/>
  <c r="J45" i="37"/>
  <c r="I45" i="37"/>
  <c r="J44" i="37"/>
  <c r="A44" i="37"/>
  <c r="J43" i="37"/>
  <c r="I43" i="37"/>
  <c r="J42" i="37"/>
  <c r="A42" i="37"/>
  <c r="J41" i="37"/>
  <c r="I41" i="37"/>
  <c r="J40" i="37"/>
  <c r="A40" i="37"/>
  <c r="J39" i="37"/>
  <c r="I39" i="37"/>
  <c r="J38" i="37"/>
  <c r="A38" i="37"/>
  <c r="J37" i="37"/>
  <c r="I37" i="37"/>
  <c r="J36" i="37"/>
  <c r="I36" i="37"/>
  <c r="J35" i="37"/>
  <c r="A35" i="37"/>
  <c r="J34" i="37"/>
  <c r="I34" i="37"/>
  <c r="J33" i="37"/>
  <c r="A33" i="37"/>
  <c r="J32" i="37"/>
  <c r="I32" i="37"/>
  <c r="J31" i="37"/>
  <c r="A31" i="37"/>
  <c r="J30" i="37"/>
  <c r="I30" i="37"/>
  <c r="J29" i="37"/>
  <c r="A29" i="37"/>
  <c r="J28" i="37"/>
  <c r="I28" i="37"/>
  <c r="J27" i="37"/>
  <c r="A27" i="37"/>
  <c r="J26" i="37"/>
  <c r="I26" i="37"/>
  <c r="J25" i="37"/>
  <c r="I25" i="37"/>
  <c r="A24" i="37"/>
  <c r="J23" i="37"/>
  <c r="I23" i="37"/>
  <c r="J22" i="37"/>
  <c r="I22" i="37"/>
  <c r="A21" i="37"/>
  <c r="J20" i="37"/>
  <c r="I20" i="37"/>
  <c r="J19" i="37"/>
  <c r="A19" i="37"/>
  <c r="J18" i="37"/>
  <c r="I18" i="37"/>
  <c r="J17" i="37"/>
  <c r="A17" i="37"/>
  <c r="J16" i="37"/>
  <c r="I16" i="37"/>
  <c r="J15" i="37"/>
  <c r="A15" i="37"/>
  <c r="J14" i="37"/>
  <c r="I14" i="37"/>
  <c r="A13" i="37"/>
  <c r="I7" i="37"/>
  <c r="J27" i="39" l="1"/>
  <c r="J23" i="39"/>
  <c r="J25" i="39"/>
  <c r="J33" i="39"/>
  <c r="F77" i="39"/>
  <c r="D10" i="39" s="1"/>
  <c r="J26" i="39"/>
  <c r="J28" i="39"/>
  <c r="J30" i="39"/>
  <c r="J32" i="39"/>
  <c r="J34" i="39"/>
  <c r="J36" i="39"/>
  <c r="J38" i="39"/>
  <c r="H74" i="37"/>
  <c r="H137" i="37"/>
  <c r="I137" i="37" s="1"/>
  <c r="H63" i="37"/>
  <c r="H84" i="37"/>
  <c r="H94" i="37"/>
  <c r="I94" i="37" s="1"/>
  <c r="H130" i="37"/>
  <c r="I130" i="37" s="1"/>
  <c r="H47" i="37"/>
  <c r="J35" i="39"/>
  <c r="J37" i="39"/>
  <c r="J40" i="39"/>
  <c r="J20" i="39"/>
  <c r="J22" i="39"/>
  <c r="J24" i="39"/>
  <c r="J29" i="39"/>
  <c r="J31" i="39"/>
  <c r="J42" i="39"/>
  <c r="F44" i="39"/>
  <c r="J41" i="39"/>
  <c r="J19" i="39"/>
  <c r="I44" i="39"/>
  <c r="I108" i="37"/>
  <c r="A14" i="37"/>
  <c r="J44" i="39" l="1"/>
  <c r="I45" i="39"/>
  <c r="I46" i="39" s="1"/>
  <c r="J47" i="39" s="1"/>
  <c r="H109" i="37"/>
  <c r="I109" i="37" s="1"/>
  <c r="I140" i="37" s="1"/>
  <c r="I142" i="37"/>
  <c r="A16" i="37"/>
  <c r="A18" i="37" s="1"/>
  <c r="F57" i="32"/>
  <c r="F56" i="32"/>
  <c r="F55" i="32"/>
  <c r="F54" i="32"/>
  <c r="F48" i="32"/>
  <c r="F47" i="32"/>
  <c r="F46" i="32"/>
  <c r="F45" i="32"/>
  <c r="F44" i="32"/>
  <c r="F43" i="32"/>
  <c r="F42" i="32"/>
  <c r="F41" i="32"/>
  <c r="F40" i="32"/>
  <c r="F39" i="32"/>
  <c r="F38" i="32"/>
  <c r="F31" i="32"/>
  <c r="F30" i="32"/>
  <c r="F29" i="32"/>
  <c r="F28" i="32"/>
  <c r="F27" i="32"/>
  <c r="F26" i="32"/>
  <c r="F25" i="32"/>
  <c r="E7" i="32"/>
  <c r="E4" i="32"/>
  <c r="A4" i="32"/>
  <c r="F33" i="32" l="1"/>
  <c r="J54" i="39"/>
  <c r="D8" i="39" s="1"/>
  <c r="D13" i="39" s="1"/>
  <c r="D7" i="5" s="1"/>
  <c r="F59" i="32"/>
  <c r="F50" i="32"/>
  <c r="I141" i="37"/>
  <c r="I146" i="37" s="1"/>
  <c r="A20" i="37"/>
  <c r="H144" i="37" l="1"/>
  <c r="F62" i="32"/>
  <c r="D9" i="5" s="1"/>
  <c r="A22" i="37"/>
  <c r="A23" i="37" s="1"/>
  <c r="I6" i="37"/>
  <c r="D6" i="5" s="1"/>
  <c r="I148" i="37"/>
  <c r="I150" i="37" s="1"/>
  <c r="E8" i="5"/>
  <c r="I8" i="37" l="1"/>
  <c r="I10" i="37" s="1"/>
  <c r="A25" i="37"/>
  <c r="E10" i="5"/>
  <c r="A26" i="37" l="1"/>
  <c r="A28" i="37" s="1"/>
  <c r="D35" i="30"/>
  <c r="A30" i="37" l="1"/>
  <c r="A32" i="37" s="1"/>
  <c r="A34" i="37" s="1"/>
  <c r="E6" i="5"/>
  <c r="A36" i="37" l="1"/>
  <c r="A37" i="37" s="1"/>
  <c r="A39" i="37" s="1"/>
  <c r="A41" i="37" s="1"/>
  <c r="A43" i="37" s="1"/>
  <c r="A45" i="37" s="1"/>
  <c r="A50" i="37" s="1"/>
  <c r="A55" i="37" s="1"/>
  <c r="A57" i="37" s="1"/>
  <c r="A59" i="37" s="1"/>
  <c r="A61" i="37" s="1"/>
  <c r="A66" i="37" s="1"/>
  <c r="A67" i="37" s="1"/>
  <c r="A69" i="37" s="1"/>
  <c r="A70" i="37" s="1"/>
  <c r="A71" i="37" s="1"/>
  <c r="A72" i="37" s="1"/>
  <c r="A73" i="37" s="1"/>
  <c r="A77" i="37" s="1"/>
  <c r="A78" i="37" s="1"/>
  <c r="A79" i="37" s="1"/>
  <c r="A81" i="37" s="1"/>
  <c r="A83" i="37" s="1"/>
  <c r="A87" i="37" s="1"/>
  <c r="A88" i="37" s="1"/>
  <c r="A89" i="37" s="1"/>
  <c r="E9" i="5"/>
  <c r="E7" i="5"/>
  <c r="A90" i="37" l="1"/>
  <c r="A92" i="37" s="1"/>
  <c r="A97" i="37" s="1"/>
  <c r="A101" i="37" s="1"/>
  <c r="A102" i="37" s="1"/>
  <c r="A103" i="37" s="1"/>
  <c r="A104" i="37" s="1"/>
  <c r="A105" i="37" s="1"/>
  <c r="A106" i="37" s="1"/>
  <c r="A107" i="37" s="1"/>
  <c r="A108" i="37" s="1"/>
  <c r="A112" i="37" s="1"/>
  <c r="A113" i="37" s="1"/>
  <c r="A114" i="37" s="1"/>
  <c r="A115" i="37" s="1"/>
  <c r="A116" i="37" s="1"/>
  <c r="A117" i="37" s="1"/>
  <c r="A118" i="37" s="1"/>
  <c r="A119" i="37" s="1"/>
  <c r="A120" i="37" s="1"/>
  <c r="A121" i="37" s="1"/>
  <c r="A122" i="37" s="1"/>
  <c r="A123" i="37" s="1"/>
  <c r="A124" i="37" s="1"/>
  <c r="A125" i="37" s="1"/>
  <c r="A126" i="37" s="1"/>
  <c r="A127" i="37" s="1"/>
  <c r="A128" i="37" s="1"/>
  <c r="A129" i="37" s="1"/>
  <c r="A133" i="37" s="1"/>
  <c r="A134" i="37" s="1"/>
  <c r="A135" i="37" s="1"/>
  <c r="A136" i="37" s="1"/>
  <c r="A140" i="37" s="1"/>
  <c r="A141" i="37" s="1"/>
  <c r="A142" i="37" s="1"/>
  <c r="A143" i="37" s="1"/>
  <c r="D11" i="5"/>
  <c r="D16" i="5" s="1"/>
  <c r="D17" i="5" l="1"/>
  <c r="E5" i="5" l="1"/>
  <c r="E11" i="5" s="1"/>
  <c r="D12" i="5" l="1"/>
  <c r="E16" i="5"/>
  <c r="E17" i="5" l="1"/>
  <c r="D18" i="5" s="1"/>
</calcChain>
</file>

<file path=xl/sharedStrings.xml><?xml version="1.0" encoding="utf-8"?>
<sst xmlns="http://schemas.openxmlformats.org/spreadsheetml/2006/main" count="6116" uniqueCount="1478">
  <si>
    <t>Cena</t>
  </si>
  <si>
    <t>Sazba DPH</t>
  </si>
  <si>
    <t>VRN</t>
  </si>
  <si>
    <t>projektová část</t>
  </si>
  <si>
    <t>Označení listu</t>
  </si>
  <si>
    <t>cena</t>
  </si>
  <si>
    <t>Architektonicko stavební řešení</t>
  </si>
  <si>
    <t>Zdravotní instalace</t>
  </si>
  <si>
    <t>CENA CELKEM bez DPH</t>
  </si>
  <si>
    <t>CENA CELKEM včetně DPH</t>
  </si>
  <si>
    <r>
      <rPr>
        <b/>
        <u/>
        <sz val="9"/>
        <rFont val="Arial CE"/>
        <charset val="238"/>
      </rPr>
      <t>Poznámka:</t>
    </r>
    <r>
      <rPr>
        <sz val="9"/>
        <rFont val="Arial CE"/>
        <charset val="238"/>
      </rPr>
      <t xml:space="preserve">  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díla.
Povinností účastníka výběrového řízení je seznámit se všemi částmi projektové dokumentace, tj. technickou zprávou, výkresy, výkazy výměr atd. Upozornit na případné nedostatky a chyby, v případě nejasností vznést dotazy k dokumentaci. Nebude-li tak učiněno, předpokládá se, že cena účastníka zahrnuje veškeré součásti k zajištění kompletnosti.
Součástí cenové nabídky musí být veškeré náklady, aby cena byla kompletní, konečná a zahrnovala celou dodávku a montáž. Cenová nabídka musí být včetně veškerého souvisejícího doplňkového, podružného a montážního materiálu.
Označení výrobků konkrétním výrobcem v realizační dokumentaci stavby vyjadřuje standard požadované kvality. Pokud účastník nabídne jiný produkt je povinen dodržet standard a zároveň, přejímá odpovědnost za správnost náhrady, tj. splnění všech parametrů a koordinaci se všemi navazujícími profesemi. Případná úprava projektu pro provádění stavby bude na náklady účastníka (vybraného dodavatele).
Při realizaci je dodavatel povinen koordinovat postup prací se stavbou a ostatními profesemi, postupovat v souladu příslušnými předpisy a návody pro montáž jednotlivých zařízení, dodržovat bezpečnostní a protipožární předpisy.</t>
    </r>
  </si>
  <si>
    <t xml:space="preserve">REKAPITULACE CELKOVÝCH NÁKLADŮ STAVBY </t>
  </si>
  <si>
    <t>Poznámka:</t>
  </si>
  <si>
    <t>Pořadové č. položky</t>
  </si>
  <si>
    <t>Název a popis zařízení</t>
  </si>
  <si>
    <t>Měrná jednotka</t>
  </si>
  <si>
    <t>Parametry:</t>
  </si>
  <si>
    <t>Příslušenství:</t>
  </si>
  <si>
    <t>Neobsazeno</t>
  </si>
  <si>
    <t>_tvarovky</t>
  </si>
  <si>
    <t>Potrubí KRUHOVÉ sk.I pozink - SPIRO</t>
  </si>
  <si>
    <t>Spojovací a těsnící materiál</t>
  </si>
  <si>
    <t>Materiál pro kotvení a zavěšení potrubí</t>
  </si>
  <si>
    <t>Celková cena v Kč - bez DPH</t>
  </si>
  <si>
    <t>CELÁ STAVBA</t>
  </si>
  <si>
    <t>Označení sekce</t>
  </si>
  <si>
    <t>Zařízení č.11 - Oprava stávajících pokojů - objekt "E"</t>
  </si>
  <si>
    <t>11.0</t>
  </si>
  <si>
    <t>Demontáž stávajících ventilátorů vč. připojovacích hadic</t>
  </si>
  <si>
    <t>53 ks</t>
  </si>
  <si>
    <t>11.1</t>
  </si>
  <si>
    <t>Stropní radiální ventilátor v provedení pro montáž do podhledu s vestavěnou zpětnou klapkou a doběhovým spínačem - 2-otáčkové provedení (Ve standardu Elektrodesign, Helios, Klimavex, ...)</t>
  </si>
  <si>
    <t xml:space="preserve">Qv = 150 m3/h </t>
  </si>
  <si>
    <t xml:space="preserve">pext = 100 Pa </t>
  </si>
  <si>
    <t xml:space="preserve">Pm = 0,06 kW 230V/50Hz </t>
  </si>
  <si>
    <t>Rámeček pro montáž do podhledu</t>
  </si>
  <si>
    <t>11.2</t>
  </si>
  <si>
    <t>Flexibilní hadice s hlukově izolačním návlekem Ø100</t>
  </si>
  <si>
    <t>80 bm</t>
  </si>
  <si>
    <t>11.3</t>
  </si>
  <si>
    <t>Potrubní rozvody - v případě nutnosti bude nutné provést přeložku stávající stoupačky, případně jinou úpravu stávajícího rozvodu. Skutečný rozsah bude určen po odkrytí podhledů a stávajících VZT rozvodů.</t>
  </si>
  <si>
    <r>
      <t xml:space="preserve">Potrubí do </t>
    </r>
    <r>
      <rPr>
        <sz val="12"/>
        <rFont val="Times New Roman"/>
        <family val="1"/>
        <charset val="238"/>
      </rPr>
      <t>Ø</t>
    </r>
    <r>
      <rPr>
        <sz val="11"/>
        <color theme="1"/>
        <rFont val="Calibri"/>
        <family val="2"/>
        <charset val="238"/>
        <scheme val="minor"/>
      </rPr>
      <t xml:space="preserve"> 125 mm   _ rovné</t>
    </r>
  </si>
  <si>
    <t>110 bm</t>
  </si>
  <si>
    <t>24 bm</t>
  </si>
  <si>
    <t>1 sada</t>
  </si>
  <si>
    <t>V dodávce VZT nejsou obsaženy požární ucpávky ,stavební a</t>
  </si>
  <si>
    <t xml:space="preserve">pokrývačské práce ,topenářské práce,silnoproudé rozvody a </t>
  </si>
  <si>
    <t>odvod kondenzátu - řeší profese ZI.</t>
  </si>
  <si>
    <t>Elektroinstalace</t>
  </si>
  <si>
    <t xml:space="preserve">Stavební úpravy prostranství před nákupním centrem Hliník, Třeboň </t>
  </si>
  <si>
    <t xml:space="preserve">SÚ </t>
  </si>
  <si>
    <t>SÚ prostranství</t>
  </si>
  <si>
    <t>SÚ</t>
  </si>
  <si>
    <t>Sadové úpravy</t>
  </si>
  <si>
    <t>ARC</t>
  </si>
  <si>
    <t>ZTI</t>
  </si>
  <si>
    <t>EI</t>
  </si>
  <si>
    <t>SAD</t>
  </si>
  <si>
    <t>Technologie vodního prvku - technologická část</t>
  </si>
  <si>
    <t>TCH-TCH</t>
  </si>
  <si>
    <t>Technologie vodního prvku - silnoproudá část</t>
  </si>
  <si>
    <t>TCH-EI</t>
  </si>
  <si>
    <t>Zhotovitel: KTS-AME s.r.o.</t>
  </si>
  <si>
    <t>Pol.</t>
  </si>
  <si>
    <t>Oddíl, název, typ</t>
  </si>
  <si>
    <t>MJ</t>
  </si>
  <si>
    <t>Počet</t>
  </si>
  <si>
    <t>Cena jed.</t>
  </si>
  <si>
    <t xml:space="preserve">Cena celkem </t>
  </si>
  <si>
    <t>ks</t>
  </si>
  <si>
    <t>kpl</t>
  </si>
  <si>
    <t>hod</t>
  </si>
  <si>
    <t>km</t>
  </si>
  <si>
    <t>Cena celkem bez DPH</t>
  </si>
  <si>
    <t>POZNÁMKA: Cenová relace srpen 2019</t>
  </si>
  <si>
    <t>Položkový rozpočet elektroinstalace</t>
  </si>
  <si>
    <t>Vypracoval: Bedřich Cvrček</t>
  </si>
  <si>
    <t>I.   Dodávka zařízení</t>
  </si>
  <si>
    <t>ZSE-03 Soklová zásuvka</t>
  </si>
  <si>
    <t>LPN-6B-1 Jistič MCB</t>
  </si>
  <si>
    <t>LPN-10B-1 Jistič MCB</t>
  </si>
  <si>
    <t>SM1E Motorový jistič s nadpr. a zkrat.ochr. 4A</t>
  </si>
  <si>
    <t>TR 240V 24V transf. 250VA</t>
  </si>
  <si>
    <t>OFI-25-4-030A Proudový chránič</t>
  </si>
  <si>
    <t>-- Rozvaděč 3x18,54mod</t>
  </si>
  <si>
    <t>RSA 2,5A Řadová svornice</t>
  </si>
  <si>
    <t>PG11------ Vývodka PG11 s maticí</t>
  </si>
  <si>
    <t>PG13,5---- Vývodka PG13,5 s maticí</t>
  </si>
  <si>
    <t>RSI-20-10-A230 Instalační stykač</t>
  </si>
  <si>
    <t>RSI-25-40-A230 Instalační stykač</t>
  </si>
  <si>
    <t>APN-32-3 Páčkový spínač</t>
  </si>
  <si>
    <t>OLI-6B-1N-030AC Proudový chránič s nadproudovou ochranou</t>
  </si>
  <si>
    <t>SHR-2 hladinová sonda - nerezová elektroda uložená v PVC krytu</t>
  </si>
  <si>
    <t>vodič k SHR-2 OLFLON FEP 1x1.0 BK</t>
  </si>
  <si>
    <t>frekvenční měnič do 2 kW, včetně filtru</t>
  </si>
  <si>
    <t>1</t>
  </si>
  <si>
    <t>HRH-5/230 hlídací hladiny s 1stavovým. i 2stav. hlídáním,hlídání ve dvou nezávislých nádržíchnastav.citlivost i čas.prodleva,měřící frekv. 50Hz</t>
  </si>
  <si>
    <t>SHT-3 /230 1-kanál, 100 programů, automaticky letní/zimní čas, výstup 1x16A, cívka AC 230 V</t>
  </si>
  <si>
    <t>podružný materiál</t>
  </si>
  <si>
    <t>Mezisoučet dodávky zařízení</t>
  </si>
  <si>
    <t>II. Materiál</t>
  </si>
  <si>
    <t>CYKY-J 3x1.5 , pevně</t>
  </si>
  <si>
    <t>m</t>
  </si>
  <si>
    <t>CYKY-J 5x1.5 , pevně</t>
  </si>
  <si>
    <t>EPS2 s krytem</t>
  </si>
  <si>
    <t>273-104 3x1-2,5mm2</t>
  </si>
  <si>
    <t>LHD40x40 hranatá</t>
  </si>
  <si>
    <t>A11 85x85mm</t>
  </si>
  <si>
    <t>H07RN-F 4x1,5</t>
  </si>
  <si>
    <t>KF 09040 TRUBKA DVOUPL. KOPOFLEX</t>
  </si>
  <si>
    <t>CY 4 , pevně</t>
  </si>
  <si>
    <t>5518-2929 B Zásuvka jednonásobná IP 44, s ochranným kolíkem, s víčkem; d. Praktik; b. bílá</t>
  </si>
  <si>
    <t>3558-01929 B Spínač jednopólový IP 44; řazení 1; d. Praktik; b. bílá</t>
  </si>
  <si>
    <t>Mezisoučet materiálů</t>
  </si>
  <si>
    <t>III. Montáž, doprava</t>
  </si>
  <si>
    <t xml:space="preserve">Montáže el. rozvodů </t>
  </si>
  <si>
    <t>61</t>
  </si>
  <si>
    <t>Kompletační práce</t>
  </si>
  <si>
    <t>Revize</t>
  </si>
  <si>
    <t>Dopravné</t>
  </si>
  <si>
    <t>980</t>
  </si>
  <si>
    <t>Mezisoučet montáže a dopravy</t>
  </si>
  <si>
    <r>
      <t xml:space="preserve">CENA CELKEM  </t>
    </r>
    <r>
      <rPr>
        <sz val="18"/>
        <rFont val="Arial CE"/>
        <charset val="238"/>
      </rPr>
      <t>bez DPH</t>
    </r>
  </si>
  <si>
    <t>Kč</t>
  </si>
  <si>
    <t>z toho:</t>
  </si>
  <si>
    <t xml:space="preserve">Odstranění </t>
  </si>
  <si>
    <t xml:space="preserve">Výsadba stromů </t>
  </si>
  <si>
    <t>Výsadba keřů, trvalek</t>
  </si>
  <si>
    <t>Ostatní náklady</t>
  </si>
  <si>
    <t>Odstranění dřevin</t>
  </si>
  <si>
    <t>č.</t>
  </si>
  <si>
    <t>Položka</t>
  </si>
  <si>
    <t>mj</t>
  </si>
  <si>
    <t>cena / mj</t>
  </si>
  <si>
    <t>množství</t>
  </si>
  <si>
    <t>cena celkem</t>
  </si>
  <si>
    <t>111 21-2352</t>
  </si>
  <si>
    <t>Odstranění dřevin o pr km do 10cm, výšky nad 1m s pařez, svah 1:5-1:2, do 100m2</t>
  </si>
  <si>
    <t>m2</t>
  </si>
  <si>
    <t>162 70-6111</t>
  </si>
  <si>
    <t>Vodorovné přemístění výkopku přes 5000m</t>
  </si>
  <si>
    <t>m3</t>
  </si>
  <si>
    <t>167 10-3101</t>
  </si>
  <si>
    <t>Nakládání výkopku zeminy</t>
  </si>
  <si>
    <t>183 10-1323</t>
  </si>
  <si>
    <t>Hloubení jamek - do 3 m3 s 100%vým půdy.</t>
  </si>
  <si>
    <t>Plantasorb nebo jiný gel k zadržování vody-10kg/m3</t>
  </si>
  <si>
    <t>kg</t>
  </si>
  <si>
    <t>184 21-5211</t>
  </si>
  <si>
    <t>Ukotvení dřeviny podz kotv za bal, obvod km do 250mm</t>
  </si>
  <si>
    <t>184 10-2117</t>
  </si>
  <si>
    <t>Výsadba dřeviny s balem 800-1000mm se zalitím</t>
  </si>
  <si>
    <t>184 50-1121</t>
  </si>
  <si>
    <t>Zhotovení obalu kmene z rákosové rohože,</t>
  </si>
  <si>
    <t>Rákosová rohož</t>
  </si>
  <si>
    <t>184 80-1121</t>
  </si>
  <si>
    <t>Ošetřování vysazených dřevin solitérních, v rov</t>
  </si>
  <si>
    <t>184 85-1111</t>
  </si>
  <si>
    <t>Hnojení umel hnojivem k jednotl rostlinám</t>
  </si>
  <si>
    <t>185 85-1111</t>
  </si>
  <si>
    <t>Dovoz vody do 6000m</t>
  </si>
  <si>
    <t>Hnojivo (Silvamix - 30dkg/ks)</t>
  </si>
  <si>
    <t>184 91-1431</t>
  </si>
  <si>
    <t>Mulčování v rovině při tl mulče do 150mm</t>
  </si>
  <si>
    <t>Celkem</t>
  </si>
  <si>
    <t>183 20-5111</t>
  </si>
  <si>
    <t>Založení záhonu pro výsadbu rostlin</t>
  </si>
  <si>
    <t>184 80-2111</t>
  </si>
  <si>
    <t>Chemické odplevelení postříkem před zal, 2x</t>
  </si>
  <si>
    <t>Roundup 10l/ha</t>
  </si>
  <si>
    <t>I</t>
  </si>
  <si>
    <t>183 10-1314</t>
  </si>
  <si>
    <t>Hloubení jamek 0,02m3 s 100% vým půdy….trvalky</t>
  </si>
  <si>
    <t>183 10-1313</t>
  </si>
  <si>
    <t>Hloubení jamek 0,05m3 s 100% vým půdy</t>
  </si>
  <si>
    <t>Substrát, vrstva 0,25cm pro celý záhon</t>
  </si>
  <si>
    <t>183 21-1312</t>
  </si>
  <si>
    <t>Výsadba trvalek</t>
  </si>
  <si>
    <t>183 21-1313</t>
  </si>
  <si>
    <t>Výsadba cibulí</t>
  </si>
  <si>
    <t>184 10-2111</t>
  </si>
  <si>
    <t>Výsadba dřevin s balem do 20cm v rov.</t>
  </si>
  <si>
    <t>184 80-1131</t>
  </si>
  <si>
    <t>Ošetřování vysazených dřevin ve skupině, v rov.</t>
  </si>
  <si>
    <t>Hnojivo (Silvamix - 20dkg/ks)</t>
  </si>
  <si>
    <t>185 80-2114</t>
  </si>
  <si>
    <t>Štěp list dřevin/Drc bor pro mulč (vrstva15cm)-keře+strom</t>
  </si>
  <si>
    <t>jemná štěp list dřev/Drc bor pro mulč (vrstva10cm) trval B</t>
  </si>
  <si>
    <t>praný písek trvalky A.</t>
  </si>
  <si>
    <t>Doprava rostlin</t>
  </si>
  <si>
    <t>Doprava substrátu, písku a ostatního materiálu</t>
  </si>
  <si>
    <t>Doprava pracovníku a strojů</t>
  </si>
  <si>
    <t>ROSTLINNÝ MATERIÁL</t>
  </si>
  <si>
    <r>
      <rPr>
        <b/>
        <sz val="20"/>
        <rFont val="Arial"/>
        <family val="2"/>
        <charset val="238"/>
      </rPr>
      <t>Celková cena</t>
    </r>
    <r>
      <rPr>
        <sz val="20"/>
        <rFont val="Arial"/>
        <family val="2"/>
        <charset val="238"/>
      </rPr>
      <t xml:space="preserve"> bez DPH, </t>
    </r>
    <r>
      <rPr>
        <sz val="14"/>
        <rFont val="Arial"/>
        <family val="2"/>
        <charset val="238"/>
      </rPr>
      <t>kč</t>
    </r>
  </si>
  <si>
    <t>z toho</t>
  </si>
  <si>
    <t>STROMY</t>
  </si>
  <si>
    <t>kč</t>
  </si>
  <si>
    <t xml:space="preserve">KEŘE </t>
  </si>
  <si>
    <t>107ks</t>
  </si>
  <si>
    <t>TRVALKY A CIBULOVINY</t>
  </si>
  <si>
    <t>označení</t>
  </si>
  <si>
    <t>taxon</t>
  </si>
  <si>
    <t>velikost</t>
  </si>
  <si>
    <t>počet ks</t>
  </si>
  <si>
    <t>cena/1ks</t>
  </si>
  <si>
    <t>GIN</t>
  </si>
  <si>
    <t>Gingko biloba - jinan dvoulaločný</t>
  </si>
  <si>
    <t>ok 20-25cm</t>
  </si>
  <si>
    <t>GTS</t>
  </si>
  <si>
    <t>PLA</t>
  </si>
  <si>
    <t>Platanus acerifolia - platan javorolistý-tvarovaný - "střecha"</t>
  </si>
  <si>
    <t>KEŘE</t>
  </si>
  <si>
    <t>BBG</t>
  </si>
  <si>
    <t>Berberis thunbergii Bonanza Gold - dřiš´tál Thunbergův</t>
  </si>
  <si>
    <t>v 20-40cm</t>
  </si>
  <si>
    <t>CAM</t>
  </si>
  <si>
    <t>Campsis radicans - trubač kořenující</t>
  </si>
  <si>
    <t>v 40-60cm</t>
  </si>
  <si>
    <t>CLE</t>
  </si>
  <si>
    <t>Clematis x hybrida Nocturna/Gipsy King - plamének</t>
  </si>
  <si>
    <t>EUO</t>
  </si>
  <si>
    <t>Euonymus fortuneyi Emerald Gold - brslen evropský</t>
  </si>
  <si>
    <t>FOM</t>
  </si>
  <si>
    <t>Forsythia intermedia Maluch - zlatice prostřední</t>
  </si>
  <si>
    <t>HYP</t>
  </si>
  <si>
    <t>Hypericum calycinum Hidcote - třezalka tečkovaná</t>
  </si>
  <si>
    <t>LJA</t>
  </si>
  <si>
    <t>Lonicera japonica Aureoreticullata - zimolez japonský</t>
  </si>
  <si>
    <t>LON</t>
  </si>
  <si>
    <t>Loniceta nitida Elegans - zimolez lesklý</t>
  </si>
  <si>
    <t>MAH</t>
  </si>
  <si>
    <t>Mahonia aquifolium - mahonie cesmínolistá</t>
  </si>
  <si>
    <t>PYR</t>
  </si>
  <si>
    <t>Pyracantha coccinea - hlohyně šarlatová</t>
  </si>
  <si>
    <t>TRVALKY A TRÁVY</t>
  </si>
  <si>
    <t>záhon A. 38m2, letničky nebo trvalky - výsadba a mulč = praný písek</t>
  </si>
  <si>
    <t>kosterní</t>
  </si>
  <si>
    <t>Dendranthema indicum Duchess of Edimburg</t>
  </si>
  <si>
    <t>Rudbeckia triloba - třapatka</t>
  </si>
  <si>
    <t>Echinacea Aloha, Big Kahuna, Fatal Attraction, Green Jewell, Cheyenne Spirit - echinacea</t>
  </si>
  <si>
    <t>Leucanthemum maximum - kopretina</t>
  </si>
  <si>
    <t>doprovod</t>
  </si>
  <si>
    <t>Knipfophia hybrida - mnohokvět</t>
  </si>
  <si>
    <t>Coreopsis verticillata Grandiflora, Moonlight-krásnoočko</t>
  </si>
  <si>
    <t>Coreopsis grandiflora - krásnoočko</t>
  </si>
  <si>
    <t>Euphorbia amygdaloides Purpurea - pryšec</t>
  </si>
  <si>
    <t>Euphorbia polychroma - pryšec</t>
  </si>
  <si>
    <t>Anthemis tinctoria E C Buxton - rmen</t>
  </si>
  <si>
    <t>Achillea millefolium Summer Pastels, Terracota, Feuerland</t>
  </si>
  <si>
    <t>Alchemilla mollis Robustica - kontryhel</t>
  </si>
  <si>
    <t>půdopokryv</t>
  </si>
  <si>
    <t>Origanum vulgare Aureum - dobromysl</t>
  </si>
  <si>
    <t>Geum coccineum směs - kuklík</t>
  </si>
  <si>
    <t>Helianthemum hybridum Golden Queen - devaterník</t>
  </si>
  <si>
    <t>Potentilla aurea - mochna</t>
  </si>
  <si>
    <t>cibuloviny</t>
  </si>
  <si>
    <t>Crocus chrysanthus Dorothy - krokus</t>
  </si>
  <si>
    <t>Crocus tommasinianus Ruby Giant - krokus</t>
  </si>
  <si>
    <t>Tulipa tarda - tulipán</t>
  </si>
  <si>
    <t>Narcissus sp. - narcis</t>
  </si>
  <si>
    <t>záhon B. 14m2, výsadba klasická a mulč = jemně drcená borka</t>
  </si>
  <si>
    <t xml:space="preserve">Aconitum carmichaelii wilsonii - oměj </t>
  </si>
  <si>
    <t>Molinia altissima Karl Foerster - bezkolenec</t>
  </si>
  <si>
    <t>Deschampsia caespitosa - metlice</t>
  </si>
  <si>
    <t xml:space="preserve">Kirengoshoma palmata - kirengošoma </t>
  </si>
  <si>
    <t>Cimicifuga racemosa Atropurpurea - štěničník</t>
  </si>
  <si>
    <t>Helleborus hybrid Sirius - čemeřice</t>
  </si>
  <si>
    <t>Epimedium rubrum - škornice</t>
  </si>
  <si>
    <t>Lysimachia nummularia Aurea</t>
  </si>
  <si>
    <t>Waldsteinia geoides - vajdštejnie</t>
  </si>
  <si>
    <t>Leucojum vernum - bledule</t>
  </si>
  <si>
    <t>Galanthus nivalis - sněženka</t>
  </si>
  <si>
    <t>VÝKAZ VÝMĚR</t>
  </si>
  <si>
    <t>~</t>
  </si>
  <si>
    <t>ROZPOČET NÁKLADŮ</t>
  </si>
  <si>
    <t>VÝROBCI JSOU UVEDENI POUZE ORIENTAČNĚ, PODSTATNÉ JE POUZE ZACHOVÁNÍ TECHNICKÝCH PARAMATRŮ VÝROBKŮ</t>
  </si>
  <si>
    <t>VŠECHNY POLOŽKY ODKAZUJÍ NA DANÝM PROJEKTEM ŘEŠENOU ČÁST OBJEKTU</t>
  </si>
  <si>
    <t>Název stavby:</t>
  </si>
  <si>
    <t>STAVEBNÍ ÚPRAVY PROSTRANSTVÍ PŘED NÁKUPNÍM CENTREM HLINÍK, TŘEBOŇ</t>
  </si>
  <si>
    <t>Název objektu:</t>
  </si>
  <si>
    <t>D.1.4.1 – ZTI - KANALIZAČNÍ A VODOVODNÍ PŘÍPOJKA</t>
  </si>
  <si>
    <t>Datum:</t>
  </si>
  <si>
    <t>9/2019</t>
  </si>
  <si>
    <t>Investor:</t>
  </si>
  <si>
    <t>Město Třeboň, Palackého nám. 46, Třeboň II, 37901 Třeboň</t>
  </si>
  <si>
    <r>
      <t>S</t>
    </r>
    <r>
      <rPr>
        <b/>
        <u/>
        <sz val="10"/>
        <rFont val="Arial CE"/>
        <family val="2"/>
        <charset val="238"/>
      </rPr>
      <t xml:space="preserve"> bez DPH:</t>
    </r>
  </si>
  <si>
    <t>Místo:</t>
  </si>
  <si>
    <t>parc.č. 2474/1; 2474/2 a 2473/1, k.ú. Třeboň</t>
  </si>
  <si>
    <t>DPH:</t>
  </si>
  <si>
    <t>Zpracovatel PD:</t>
  </si>
  <si>
    <t>Jan Plucar, provozovna: Karlov 30/IV., 377 01 Jindřichův Hradec</t>
  </si>
  <si>
    <t>Zpracovatel nabídky:</t>
  </si>
  <si>
    <t>Číslo zakázky:</t>
  </si>
  <si>
    <t>60/19</t>
  </si>
  <si>
    <t>Celkem s DPH:</t>
  </si>
  <si>
    <t>Cenová soustava:</t>
  </si>
  <si>
    <t>ÚRS</t>
  </si>
  <si>
    <t>poř.č.</t>
  </si>
  <si>
    <t>KCN</t>
  </si>
  <si>
    <t>Kód položky</t>
  </si>
  <si>
    <t>Název</t>
  </si>
  <si>
    <t>označení-výrobce</t>
  </si>
  <si>
    <t>Množství</t>
  </si>
  <si>
    <t>Kč/množství</t>
  </si>
  <si>
    <t>Cena bez DPH</t>
  </si>
  <si>
    <t>Cen. soustava</t>
  </si>
  <si>
    <t>1 - ZEMNÍ PRÁCE</t>
  </si>
  <si>
    <t>Odstranění podkladu plochy do 15 m2 z kameniva drceného tl 100 mm při překopech inž sítí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</si>
  <si>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</si>
  <si>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1,5*1,5+3*0,8+10*1 = 14,65</t>
  </si>
  <si>
    <t>Odstranění podkladu plochy do 15 m2 živičných tl 100 mm při překopech inž sítí</t>
  </si>
  <si>
    <t>Vytrhání obrub chodníkových ležatých</t>
  </si>
  <si>
    <t xml:space="preserve">Hloubení rýh š do 600 mm v hornině tř. 3 objemu do 100 m3   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</si>
  <si>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</si>
  <si>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5*1,7*0,6*1,15 = 5,865</t>
  </si>
  <si>
    <t xml:space="preserve">Příplatek za lepivost k hloubení rýh š do 600 mm v hornině tř. 3   </t>
  </si>
  <si>
    <t xml:space="preserve">Hloubení rýh š do 2000 mm v hornině tř. 3 objemu do 100 m3   </t>
  </si>
  <si>
    <t>9,4*2,9*1*1,15 + 6,9*2,5*1*1,15 = 51,1865</t>
  </si>
  <si>
    <t xml:space="preserve">Příplatek za lepivost k hloubení rýh š do 2000 mm v hornině tř. 3   </t>
  </si>
  <si>
    <t xml:space="preserve">Hloubení šachet v hornině tř. 3 objemu do 100 m3   </t>
  </si>
  <si>
    <t>1,5*1,5*2*2+1,5*1,5*2,5+1,5*1,5*3 = 21,375</t>
  </si>
  <si>
    <t>Zřízení pažení a rozepření rýh pro podzemní vedení - příložné do hloubky 2m</t>
  </si>
  <si>
    <t>10,78*1,7*2 = 36,652</t>
  </si>
  <si>
    <t>Zřízení pažení a rozepření rýh pro podzemní vedení - příložné do hloubky 4m</t>
  </si>
  <si>
    <t>16*2,8*2 = 89,6</t>
  </si>
  <si>
    <t>Odstranění pažení a rozepření rýh pro podzemní vedení - příložné do hloubky 2m</t>
  </si>
  <si>
    <t>Odstranění pažení a rozepření rýh pro podzemní vedení - příložné do hloubky 4m</t>
  </si>
  <si>
    <t xml:space="preserve">Vodorovné přemístění do 6000 m výkopku/sypaniny z horniny tř. 1 až 4   </t>
  </si>
  <si>
    <t xml:space="preserve">Nakládání výkopku z hornin tř. 1 až 4 do 100 m3   </t>
  </si>
  <si>
    <t>16*0,45*1 + 4,8*0,35*0,6 + 1,5*1,5*2*0,35 = 9,783</t>
  </si>
  <si>
    <t xml:space="preserve">Uložení sypaniny na skládky   </t>
  </si>
  <si>
    <t xml:space="preserve">Poplatek za uložení odpadu ze sypaniny na skládce (skládkovné)   </t>
  </si>
  <si>
    <t>t</t>
  </si>
  <si>
    <t>9,783*1,6 = 15,6528</t>
  </si>
  <si>
    <t xml:space="preserve">Zásyp jam, šachet rýh nebo kolem objektů sypaninou se zhutněním   </t>
  </si>
  <si>
    <t>5,865+51,1865 + 21,375 = 78,4265</t>
  </si>
  <si>
    <t xml:space="preserve">Úprava pozemku s rozpojením, přehrnutím, urovnáním a přehrnutím do 60 m zeminy tř 3   </t>
  </si>
  <si>
    <t>78,4265- 9,783 = 68,6435</t>
  </si>
  <si>
    <t>1 - ZEMNÍ PRÁCE - celkem</t>
  </si>
  <si>
    <t>4 - VODOROVNÉ KONSTRUKCE</t>
  </si>
  <si>
    <t xml:space="preserve">Lože pod potrubí otevřený výkop z kameniva drobného těženého   </t>
  </si>
  <si>
    <t>4 - VODOROVNÉ KONSTRUKCE - celkem</t>
  </si>
  <si>
    <t>5 - KOMUNIKACE POZEMNÍ</t>
  </si>
  <si>
    <t>Vyspravení podkladu po překopech ing sítí plochy do 15 m2 štěrkopískem tl. 150 mm</t>
  </si>
  <si>
    <t>Vyspravení podkladu po překopech ing sítí plochy do 15 m2 obalovaným kamenivem ACP (OK) tl. 100 mm</t>
  </si>
  <si>
    <t>Postřik živičný spojovací z asfaltu v množství do 0,70 g/m2</t>
  </si>
  <si>
    <t>Asfaltový koberec mastixový SMA 16 (AKMH) tl 60 mm š do 3 m</t>
  </si>
  <si>
    <t>5 - KOMUNIKACE POZEMNÍ - celkem</t>
  </si>
  <si>
    <t>8 - Trubní vedení</t>
  </si>
  <si>
    <t>Montáž betonových útesů s hrdlem DN150 - napojení na stávající kanalizační šachtu</t>
  </si>
  <si>
    <t>Kanalizační potrubí z tvrdého PVC-systém KG tuhost třídy SN8 DN150</t>
  </si>
  <si>
    <t>6*3 = 18</t>
  </si>
  <si>
    <t>Revizní a čistící šachta z PP typ DN 600/160 šachtové dno průtočné 60°</t>
  </si>
  <si>
    <t>Revizní a čistící šachta z PP DN 600 šachtová roura korugovaná světlé hloubky 3000 mm</t>
  </si>
  <si>
    <t>Příplatek k rourám revizní a čistící šachty z PP DN 600 za uříznutí šachtové roury</t>
  </si>
  <si>
    <t>Revizní a čistící šachta z PP DN 600 poklop litinový do 40 t s betonovým prstencem a adaptérem</t>
  </si>
  <si>
    <t>MAT</t>
  </si>
  <si>
    <t>Výstražná fólie šedá - kanalizace</t>
  </si>
  <si>
    <t>8 - Trubní vedení - celkem</t>
  </si>
  <si>
    <t xml:space="preserve">9 - Ostatní konstrukce a práce, bourání   </t>
  </si>
  <si>
    <t>Osazení chodníkového obrubníku betonového ležatého s boční opěrou do lože z betonu prostého</t>
  </si>
  <si>
    <t xml:space="preserve">Obrubník chodníkový ABO 2-15 100/15/25 šedý        </t>
  </si>
  <si>
    <t>Lože pod obrubníky, krajníky nebo obruby z dlažebních kostek z betonu prostého</t>
  </si>
  <si>
    <t>0,25*0,25*8 = 0,5</t>
  </si>
  <si>
    <t xml:space="preserve">Řezání stávajícího živičného krytu hl do 100 mm   </t>
  </si>
  <si>
    <t>3*2+10*2+1,5*4 = 32</t>
  </si>
  <si>
    <t>Očištění vybouraných obrubníků a krajníků chodníkových při překopech inženýrských sítí</t>
  </si>
  <si>
    <t>9 - Ostatní konstrukce a práce, bourání - celkem</t>
  </si>
  <si>
    <t>997 - Přesun sutě</t>
  </si>
  <si>
    <t>Vodorovné přemístění suti a vybouraných hmot bez naložení ale se složením a urovnáním do 1 km</t>
  </si>
  <si>
    <t>Příplatek ZKD 1 km přemístění suti a vybouraných hmot</t>
  </si>
  <si>
    <t>Nakládání suti a vybouraných hmot</t>
  </si>
  <si>
    <t>Poplatek za uložení odpadu z asfaltových povrchů na skládce (skládkovné)</t>
  </si>
  <si>
    <t>14,65*2,4*0,15 = 5,274</t>
  </si>
  <si>
    <t>Poplatek za uložení odpadu z kameniva na skládce (skládkovné)</t>
  </si>
  <si>
    <t>14,65*0,1*1,6 = 2,344</t>
  </si>
  <si>
    <t>997 - PŘESUN SUTĚ - celkem</t>
  </si>
  <si>
    <t>Řemeslný obor 721 - VNITŘNÍ KANALIZACE</t>
  </si>
  <si>
    <t>Zkouška těsnosti kanalizace vodou DN150-200</t>
  </si>
  <si>
    <t>721 - VNITŘNÍ KANALIZACE - celkem</t>
  </si>
  <si>
    <t xml:space="preserve">Řemeslný obor 722 - VNITŘNÍ VODOVOD </t>
  </si>
  <si>
    <t>montáž vodovodních armatur s jedním závitem G1"</t>
  </si>
  <si>
    <t xml:space="preserve">Vodoměr závitový vícevtokový mokroběžný do 40 °C Qn 2,5 m3/s    </t>
  </si>
  <si>
    <t>Kulový kohout DN25 s možností dotažení teflonové ucpávky hřídele max 140°C (krátkodobě 150°C) maximální pracovní tlak 4MPa, médium horká voda, studená voda, glykol 50%, stlačený vzduch</t>
  </si>
  <si>
    <t>Vypouštěcí kohout DN15 max 110°C(krátkodobě 130°C) se snímatelnou křídlovou rukojetí, s krytkou na výkyvném třmenu</t>
  </si>
  <si>
    <t>Zpětný ventil s kovovou vložkou celomosazný DN 25 max.110°C otevírací tlak 0,02bar, max tlak 35bar, Kv=10,5</t>
  </si>
  <si>
    <t>Kontrolovatelný zpětný ventil tř.4(EA) dle ČSN EN 1717 DN25</t>
  </si>
  <si>
    <t>Šroubení k vodoměru s otvory pro plombovací drát 3/4"-1"(sada2ks)</t>
  </si>
  <si>
    <t>Přesun hmot pro vnitřní vodovod v objektech výšky do 6m</t>
  </si>
  <si>
    <t>%</t>
  </si>
  <si>
    <t>722 - VNITŘNÍ VODOVOD - celkem</t>
  </si>
  <si>
    <t>Řemeslný obor 23-M - Montáže potrubí</t>
  </si>
  <si>
    <t>23-M</t>
  </si>
  <si>
    <t>Příprava na zkoušku těsnosti potrubí do DN40</t>
  </si>
  <si>
    <t>sada</t>
  </si>
  <si>
    <t>Zkouška těsnosti potrubí do DN40</t>
  </si>
  <si>
    <t>Montáž trub PE,PP D32 x tl. 3mm</t>
  </si>
  <si>
    <t>Montáž trub PE,PP D63 x tl. 5,8mm</t>
  </si>
  <si>
    <t>Montáž trubních dílců PE,PP D32</t>
  </si>
  <si>
    <t>Montáž zemní soupravy pro uzávěr</t>
  </si>
  <si>
    <t>Montáž poklopu litinového</t>
  </si>
  <si>
    <t>Řízený zemní protlak strojově v hornině 1 až 4 hloubky do 6m vnějšího průměru do 63mm, včetně dopravy protlačovacího zařízení</t>
  </si>
  <si>
    <t>Potrubí PE100RC PN 16, SDR 11 - D32x3,0</t>
  </si>
  <si>
    <t>Potrubí PE100RC PN 16, SDR 11 - D63x5,8</t>
  </si>
  <si>
    <t>Signalizační drát zelenožlutý CY2,5</t>
  </si>
  <si>
    <t>Výstražná fólie bílá - vodovod</t>
  </si>
  <si>
    <t>Tvarovka ISO s vnějším závitem koleno 90° 32-1''</t>
  </si>
  <si>
    <t xml:space="preserve">Univerzální pokladová deska 3481 </t>
  </si>
  <si>
    <t>Uliční poklop pro armatury domovní přípojky 1650</t>
  </si>
  <si>
    <t>Zemní souprava teleskopická pro armatury domovní přípojky se šroubovým napojením 1,3-1,8m 3/4-2"</t>
  </si>
  <si>
    <t>Šoupátko pro domovní přípojky integrovaný výstup pro PE potrubí D32-1"</t>
  </si>
  <si>
    <t>Navrtávací pas na potrubí LI125 - 1"</t>
  </si>
  <si>
    <t>23-M - Montáže potrubí - celkem</t>
  </si>
  <si>
    <t>HZS - Hodinové zúčtovací sazby</t>
  </si>
  <si>
    <t>HZS</t>
  </si>
  <si>
    <t>HZS1292</t>
  </si>
  <si>
    <t>Hodinová zúčtovací sazba zemní a pomocné práce stavební dělník</t>
  </si>
  <si>
    <t>HZS2212</t>
  </si>
  <si>
    <t>Hodinová zúčtovací sazba intalatér odborný  - Tlakové zkoušky, proplach vodovodní přípojky</t>
  </si>
  <si>
    <t>HZS4222</t>
  </si>
  <si>
    <t>Hodinová zúčtovací sazba geodet specialista - Geodetické zaměření skutečného stavu</t>
  </si>
  <si>
    <t>HZS4232</t>
  </si>
  <si>
    <t>Hodinová zúčtovací sazba technik odborný - Vytýčení podzemních sítí</t>
  </si>
  <si>
    <t>HZS - Hodinové zúčtovací sazby - celkem</t>
  </si>
  <si>
    <t>Vedlejší rozpočtové náklady</t>
  </si>
  <si>
    <t>030001000</t>
  </si>
  <si>
    <t>Zařízení staveniště</t>
  </si>
  <si>
    <t>045002000</t>
  </si>
  <si>
    <t>Kompletační činnost (IČD)</t>
  </si>
  <si>
    <t>065002000</t>
  </si>
  <si>
    <t>Mimostaveništní doprava</t>
  </si>
  <si>
    <t>013254000</t>
  </si>
  <si>
    <t>Dokumentace skutečného provedení stavby</t>
  </si>
  <si>
    <t>Vedlejší rozpočové náklady - celkem</t>
  </si>
  <si>
    <t>DPH</t>
  </si>
  <si>
    <r>
      <rPr>
        <u/>
        <sz val="9"/>
        <rFont val="Arial CE"/>
        <family val="2"/>
        <charset val="238"/>
      </rPr>
      <t xml:space="preserve">Poznámka: </t>
    </r>
    <r>
      <rPr>
        <sz val="9"/>
        <rFont val="Arial CE"/>
        <family val="2"/>
        <charset val="238"/>
      </rPr>
      <t>Účastníkem výběrového řízení se předpokládá odborně způsobilá firma s plnou zodpovědností za stanovení rozsahu prací prostřednictvím prozkoumání a prodiskutování veškeré dokumentace s příslušnými stranami a za provedení kompletního funkčního díla.
Povinností účastníka výběrového řízení je seznámit se všemi částmi projektové dokumentace, tj. technickou zprávou, výkresy, výkazy výměr atd. Upozornit na případné nedostatky a chyby, v případě nejasností vznést dotazy k dokumentaci. Nebude-li tak učiněno, předpokládá se, že cena účastníka zahrnuje veškeré součásti k zajištění kompletnosti.
Součástí cenové nabídky musí být veškeré náklady, aby cena byla kompletní, konečná a zahrnovala celou dodávku a montáž. Cenová nabídka musí být včetně veškerého souvisejícího doplňkového, podružného a montážního materiálu.
Označení výrobků konkrétním výrobcem v realizační dokumentaci stavby vyjadřuje standard požadované kvality. Pokud účastník nabídne jiný produkt je povinen dodržet standard a zároveň, přejímá odpovědnost za správnost náhrady, tj. splnění všech parametrů a koordinaci se všemi navazujícími profesemi. Případná úprava projektu pro provádění stavby bude na náklady účastníka (vybraného dodavatele).
Při realizaci je dodavatel povinen koordinovat postup prací se stavbou a ostatními profesemi, postupovat v souladu příslušnými předpisy a návody pro montáž jednotlivých zařízení, dodržovat bezpečnostní a protipožární předpisy.</t>
    </r>
  </si>
  <si>
    <t>VO - sídliště Hliník - Třeboň</t>
  </si>
  <si>
    <t>REKAPITULACE</t>
  </si>
  <si>
    <t xml:space="preserve">Elektromontáže </t>
  </si>
  <si>
    <t xml:space="preserve">Zemní práce </t>
  </si>
  <si>
    <t>CELKEM  -  bez  DPH</t>
  </si>
  <si>
    <t>2015</t>
  </si>
  <si>
    <t>M-21    Elektromontáže</t>
  </si>
  <si>
    <t>-</t>
  </si>
  <si>
    <t>Montáže</t>
  </si>
  <si>
    <t>Materiál</t>
  </si>
  <si>
    <t>M.j.</t>
  </si>
  <si>
    <t>Množ.</t>
  </si>
  <si>
    <t>J.cena</t>
  </si>
  <si>
    <t>Cena mon.</t>
  </si>
  <si>
    <t>Cena mat.</t>
  </si>
  <si>
    <t>celkem</t>
  </si>
  <si>
    <t>11-0442</t>
  </si>
  <si>
    <t>Chránička KORUFLEX 50, 50/41 mm, volně ulož.</t>
  </si>
  <si>
    <t>12-8021</t>
  </si>
  <si>
    <t>Příplatek za zatahování kabelu do chráničky - do 0,75 kg/m</t>
  </si>
  <si>
    <t>12-2222</t>
  </si>
  <si>
    <r>
      <t>Kabel CYKY 4 x 10 mm</t>
    </r>
    <r>
      <rPr>
        <vertAlign val="superscript"/>
        <sz val="9"/>
        <rFont val="Arial CE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 volně uložený</t>
    </r>
  </si>
  <si>
    <t>12-2223</t>
  </si>
  <si>
    <r>
      <t>Kabel CYKY 4 x 16 mm</t>
    </r>
    <r>
      <rPr>
        <vertAlign val="superscript"/>
        <sz val="9"/>
        <rFont val="Arial CE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 volně uložený</t>
    </r>
  </si>
  <si>
    <t>12-2211</t>
  </si>
  <si>
    <r>
      <t>Kabel CYKY 3 x 2,5 mm</t>
    </r>
    <r>
      <rPr>
        <vertAlign val="superscript"/>
        <sz val="9"/>
        <rFont val="Arial CE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 volně uložený</t>
    </r>
  </si>
  <si>
    <t>12-2232</t>
  </si>
  <si>
    <r>
      <t>Kabel CYKY 5 X 4 mm</t>
    </r>
    <r>
      <rPr>
        <vertAlign val="superscript"/>
        <sz val="9"/>
        <rFont val="Arial CE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 volně uložený</t>
    </r>
  </si>
  <si>
    <t>13-2133</t>
  </si>
  <si>
    <t>Ukončení kabelu celoplastového do 4 x 16 mm2</t>
  </si>
  <si>
    <t>23-1012</t>
  </si>
  <si>
    <t xml:space="preserve">M+D Montáž a dodávka  stožárové rozvodnice </t>
  </si>
  <si>
    <t>37-3003</t>
  </si>
  <si>
    <t>M       Montáž a zapojení  LED svítidla, na stožár - č. 1-6</t>
  </si>
  <si>
    <t>20-4021</t>
  </si>
  <si>
    <t>37-3002</t>
  </si>
  <si>
    <t>M       Montáž a zapojení  LED svítidla, na výložník - S0</t>
  </si>
  <si>
    <t>D - Dodávka svítidla, 100W - viz Katologový list č. E02</t>
  </si>
  <si>
    <t>20-4011</t>
  </si>
  <si>
    <t xml:space="preserve">M+D  Mont. a dod. stožáru žár.zinkovaného, 159/114/89 - v=8,2m </t>
  </si>
  <si>
    <t>20-4103</t>
  </si>
  <si>
    <t>M+D  Montáž a dod. výložníku jednoramenného,  1-1500, 89/60 - v=1,8m, obloukový</t>
  </si>
  <si>
    <t>20-4201</t>
  </si>
  <si>
    <t>M  Elektrovýzbroj stožáru pro 1 okruh, bez dodávky rozvodnice stož.</t>
  </si>
  <si>
    <r>
      <t>Kabel CYKY 3C x 1.5 mm</t>
    </r>
    <r>
      <rPr>
        <vertAlign val="superscript"/>
        <sz val="9"/>
        <rFont val="Arial CE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 volně uložený</t>
    </r>
  </si>
  <si>
    <t>21-0003</t>
  </si>
  <si>
    <t>M+D Montáž a dodávka  rozvaděče  RE - viz výkres č. E-3</t>
  </si>
  <si>
    <t>M+D Montáž a dodávka  rozvaděče  R1 - viz výkres č. E-3</t>
  </si>
  <si>
    <t>M+D Montáž a dodávka  atypické skříně s nabíječkami USB  - viz Katologový list č. E03</t>
  </si>
  <si>
    <t>(venkovní skříň se 6ks zásuvek USB a 6ks kabelů s koncovkami + polička/stříška)</t>
  </si>
  <si>
    <t>41-0041</t>
  </si>
  <si>
    <t>Uzemňovací vedení  FeZn 10 mm</t>
  </si>
  <si>
    <t>41-0021</t>
  </si>
  <si>
    <t>Uzemňovací vedení  FeZn 30x4 mm</t>
  </si>
  <si>
    <t>42-0022</t>
  </si>
  <si>
    <t>Svorka hromosvodní typ SR02</t>
  </si>
  <si>
    <t xml:space="preserve">Materiál podružný </t>
  </si>
  <si>
    <t>Materiál celkem</t>
  </si>
  <si>
    <t>SOUČET</t>
  </si>
  <si>
    <t>Vytýčení sítí - dle dodavatele</t>
  </si>
  <si>
    <t xml:space="preserve">Geodetické zaměření </t>
  </si>
  <si>
    <t>Zakreslení skutečného provedení</t>
  </si>
  <si>
    <t>81-0001</t>
  </si>
  <si>
    <t>Výchozí revize</t>
  </si>
  <si>
    <t>ELEKTROMONTÁŽE CELKEM</t>
  </si>
  <si>
    <r>
      <t xml:space="preserve">46-M      </t>
    </r>
    <r>
      <rPr>
        <b/>
        <sz val="11"/>
        <rFont val="Arial CE"/>
        <family val="2"/>
        <charset val="238"/>
      </rPr>
      <t>Zemní práce</t>
    </r>
  </si>
  <si>
    <t>Mn.</t>
  </si>
  <si>
    <t>01-0024</t>
  </si>
  <si>
    <t>Vytýčení trasy kabelového vedení</t>
  </si>
  <si>
    <t>05-0704</t>
  </si>
  <si>
    <t xml:space="preserve">Jáma pro stožár veřej.osvětlení  </t>
  </si>
  <si>
    <t>Pouzdrový základ pro stožár VO, roura PVC 300x1000 mm</t>
  </si>
  <si>
    <t>Pouzdrový základ pro stožár VO, roura PVC 300x1500 mm</t>
  </si>
  <si>
    <t>08-0013</t>
  </si>
  <si>
    <t>Betonový základ do zeminy bez bednění, tř. C12/15 (B15)</t>
  </si>
  <si>
    <t>31-0103</t>
  </si>
  <si>
    <t>Zemní protlak strojní, zem.  D=110 mm</t>
  </si>
  <si>
    <t>510131</t>
  </si>
  <si>
    <t>Trubka z PVC  D=110 mm</t>
  </si>
  <si>
    <t>Výkop výchozí a koncové šachty</t>
  </si>
  <si>
    <t>Zásyp výchozí a koncové šachty</t>
  </si>
  <si>
    <t>15-0153</t>
  </si>
  <si>
    <t xml:space="preserve">Ruční výkop kabelové rýhy š.35, hl.30 cm, zem.3 </t>
  </si>
  <si>
    <t>30-0002</t>
  </si>
  <si>
    <t xml:space="preserve">Zához rýhy strojně </t>
  </si>
  <si>
    <t>42-1101</t>
  </si>
  <si>
    <t>Kabelové lože z písku  tl.10cm , do šíře 65 cm</t>
  </si>
  <si>
    <t>49-0013</t>
  </si>
  <si>
    <t>Zakrytí plast.fólií do šířky 34cm</t>
  </si>
  <si>
    <t>62-0013</t>
  </si>
  <si>
    <t xml:space="preserve">Provizorní úprava terénu, zem.č.3 </t>
  </si>
  <si>
    <t>60-0061</t>
  </si>
  <si>
    <t xml:space="preserve">Naložení a odvoz zeminy  na meziskládku </t>
  </si>
  <si>
    <t>60-0071</t>
  </si>
  <si>
    <t xml:space="preserve">Zpětné  naložení a odvoz zeminy z meziskládky   </t>
  </si>
  <si>
    <t>ZEMNÍ PRÁCE celkem - bez DPH</t>
  </si>
  <si>
    <t>&gt;&gt;  skryté sloupce  &lt;&lt;</t>
  </si>
  <si>
    <t>{2cd2a3db-a788-40a6-a8b6-98b1dba4867f}</t>
  </si>
  <si>
    <t>2</t>
  </si>
  <si>
    <t>KRYCÍ LIST SOUPISU PRACÍ</t>
  </si>
  <si>
    <t>v ---  níže se nacházejí doplnkové a pomocné údaje k sestavám  --- v</t>
  </si>
  <si>
    <t>False</t>
  </si>
  <si>
    <t>Stavba:</t>
  </si>
  <si>
    <t>Stavební úpravy prostransví před nákupním centrem  Hliník, Třeboň</t>
  </si>
  <si>
    <t>KSO:</t>
  </si>
  <si>
    <t/>
  </si>
  <si>
    <t>CC-CZ:</t>
  </si>
  <si>
    <t>Třeboň</t>
  </si>
  <si>
    <t>Zadavatel:</t>
  </si>
  <si>
    <t>IČ:</t>
  </si>
  <si>
    <t>DIČ:</t>
  </si>
  <si>
    <t>Uchazeč:</t>
  </si>
  <si>
    <t>Projektant:</t>
  </si>
  <si>
    <t>Zpracovatel: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</si>
  <si>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</si>
  <si>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</si>
  <si>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</si>
  <si>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</si>
  <si>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</si>
  <si>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</si>
  <si>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</si>
  <si>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</si>
  <si>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</si>
  <si>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</si>
  <si>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</si>
  <si>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</si>
  <si>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</si>
  <si>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</si>
  <si>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</si>
  <si>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</si>
  <si>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</si>
  <si>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</si>
  <si>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</si>
  <si>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</si>
  <si>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</si>
  <si>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</si>
  <si>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62 - Úprava povrchů vnějších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</si>
  <si>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</si>
  <si>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</si>
  <si>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</si>
  <si>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</si>
  <si>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</si>
  <si>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</si>
  <si>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</si>
  <si>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</si>
  <si>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</si>
  <si>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VRN1 -  Projektové práce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</si>
  <si>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</si>
  <si>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</si>
  <si>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</si>
  <si>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</si>
  <si>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</si>
  <si>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Typ</t>
  </si>
  <si>
    <t>Kód</t>
  </si>
  <si>
    <t>Popis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</si>
  <si>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</si>
  <si>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</si>
  <si>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</si>
  <si>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</si>
  <si>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</si>
  <si>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</si>
  <si>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</si>
  <si>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</si>
  <si>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</si>
  <si>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</si>
  <si>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</si>
  <si>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</si>
  <si>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0</t>
  </si>
  <si>
    <t>ROZPOCET</t>
  </si>
  <si>
    <t>Zemní práce</t>
  </si>
  <si>
    <t>26</t>
  </si>
  <si>
    <t>K</t>
  </si>
  <si>
    <t>112101121</t>
  </si>
  <si>
    <t>Odstranění stromů jehličnatých průměru kmene do 300 mm</t>
  </si>
  <si>
    <t>kus</t>
  </si>
  <si>
    <t>CS ÚRS 2019 01</t>
  </si>
  <si>
    <t>4</t>
  </si>
  <si>
    <t>-259742631</t>
  </si>
  <si>
    <t>27</t>
  </si>
  <si>
    <t>112201101</t>
  </si>
  <si>
    <t>Odstranění pařezů D do 300 mm</t>
  </si>
  <si>
    <t>597247689</t>
  </si>
  <si>
    <t>28</t>
  </si>
  <si>
    <t>121101101</t>
  </si>
  <si>
    <t>Sejmutí ornice s přemístěním na vzdálenost do 50 m</t>
  </si>
  <si>
    <t>-455769134</t>
  </si>
  <si>
    <t>VV</t>
  </si>
  <si>
    <t>stáv.zeleň</t>
  </si>
  <si>
    <t>True</t>
  </si>
  <si>
    <t>(13,0*6,0/2+16,0*4,0)*0,15</t>
  </si>
  <si>
    <t>Součet</t>
  </si>
  <si>
    <t>122</t>
  </si>
  <si>
    <t>122201101</t>
  </si>
  <si>
    <t>Odkopávky a prokopávky nezapažené v hornině tř. 3 objem do 100 m3</t>
  </si>
  <si>
    <t>2124319060</t>
  </si>
  <si>
    <t xml:space="preserve">plochy </t>
  </si>
  <si>
    <t>457,6*0,30</t>
  </si>
  <si>
    <t>odkopávka profil pláně pro drenáž</t>
  </si>
  <si>
    <t>14,0*31,0*0,4/2</t>
  </si>
  <si>
    <t>39,0*0,25+64,0*0,53/2</t>
  </si>
  <si>
    <t>123</t>
  </si>
  <si>
    <t>122201109</t>
  </si>
  <si>
    <t>Příplatek za lepivost u odkopávek v hornině tř. 1 až 3</t>
  </si>
  <si>
    <t>-676484934</t>
  </si>
  <si>
    <t>120</t>
  </si>
  <si>
    <t>131201201</t>
  </si>
  <si>
    <t>Hloubení jam zapažených v hornině tř. 3 objemu do 100 m3</t>
  </si>
  <si>
    <t>1981834143</t>
  </si>
  <si>
    <t>vodní prvky</t>
  </si>
  <si>
    <t>5,5*4,5*2,7+3,0*3,0*0,75</t>
  </si>
  <si>
    <t>121</t>
  </si>
  <si>
    <t>131201209</t>
  </si>
  <si>
    <t>Příplatek za lepivost u hloubení jam zapažených v hornině tř. 3</t>
  </si>
  <si>
    <t>610163793</t>
  </si>
  <si>
    <t>130</t>
  </si>
  <si>
    <t>161101102</t>
  </si>
  <si>
    <t>Svislé přemístění výkopku z horniny tř. 1 až 4 hl výkopu do 4 m</t>
  </si>
  <si>
    <t>1448695371</t>
  </si>
  <si>
    <t>73,575</t>
  </si>
  <si>
    <t>118</t>
  </si>
  <si>
    <t>131203102</t>
  </si>
  <si>
    <t>Hloubení jam ručním nebo pneum nářadím v nesoudržných horninách tř. 3</t>
  </si>
  <si>
    <t>31219628</t>
  </si>
  <si>
    <t>treláž</t>
  </si>
  <si>
    <t>0,4*0,4*1,0*5</t>
  </si>
  <si>
    <t>strom</t>
  </si>
  <si>
    <t>5,0</t>
  </si>
  <si>
    <t>119</t>
  </si>
  <si>
    <t>131203109</t>
  </si>
  <si>
    <t>Příplatek za lepivost u hloubení jam ručním nebo pneum nářadím v hornině tř. 3</t>
  </si>
  <si>
    <t>1106134377</t>
  </si>
  <si>
    <t>45</t>
  </si>
  <si>
    <t>132212102</t>
  </si>
  <si>
    <t>Hloubení rýh š do 600 mm ručním nebo pneum nářadím v nesoudržných horninách tř. 3</t>
  </si>
  <si>
    <t>-1290749169</t>
  </si>
  <si>
    <t>nová zídka</t>
  </si>
  <si>
    <t>8,9</t>
  </si>
  <si>
    <t>"obruby"5,3</t>
  </si>
  <si>
    <t>drenáž</t>
  </si>
  <si>
    <t>75,0*0,3</t>
  </si>
  <si>
    <t>46</t>
  </si>
  <si>
    <t>132212109</t>
  </si>
  <si>
    <t>Příplatek za lepivost u hloubení rýh š do 600 mm ručním nebo pneum nářadím v hornině tř. 3</t>
  </si>
  <si>
    <t>-1446968014</t>
  </si>
  <si>
    <t>126</t>
  </si>
  <si>
    <t>151101201</t>
  </si>
  <si>
    <t>Zřízení příložného pažení stěn výkopu hl do 4 m</t>
  </si>
  <si>
    <t>969958723</t>
  </si>
  <si>
    <t>2*(5,5+4,5)*3,0</t>
  </si>
  <si>
    <t>127</t>
  </si>
  <si>
    <t>151101211</t>
  </si>
  <si>
    <t>Odstranění příložného pažení stěn hl do 4 m</t>
  </si>
  <si>
    <t>1849449079</t>
  </si>
  <si>
    <t>128</t>
  </si>
  <si>
    <t>151101301</t>
  </si>
  <si>
    <t>Zřízení rozepření stěn při pažení příložném hl do 4 m</t>
  </si>
  <si>
    <t>1998538683</t>
  </si>
  <si>
    <t>129</t>
  </si>
  <si>
    <t>151101311</t>
  </si>
  <si>
    <t>Odstranění rozepření stěn při pažení příložném hl do 4 m</t>
  </si>
  <si>
    <t>-1001835932</t>
  </si>
  <si>
    <t>124</t>
  </si>
  <si>
    <t>174101101</t>
  </si>
  <si>
    <t>Zásyp jam, šachet rýh nebo kolem objektů sypaninou se zhutněním</t>
  </si>
  <si>
    <t>-625541965</t>
  </si>
  <si>
    <t>73,57-22,87</t>
  </si>
  <si>
    <t>162</t>
  </si>
  <si>
    <t>181R951</t>
  </si>
  <si>
    <t>Úprava pláně v hornině tř. 1 až 4 se zhutněním  zhutnění  30MPa</t>
  </si>
  <si>
    <t>-1635212800</t>
  </si>
  <si>
    <t>497,9</t>
  </si>
  <si>
    <t>50</t>
  </si>
  <si>
    <t>162701105</t>
  </si>
  <si>
    <t>Vodorovné přemístění do 10000 m výkopku/sypaniny z horniny tř. 1 až 4</t>
  </si>
  <si>
    <t>282623709</t>
  </si>
  <si>
    <t>"zásyp"-50,7</t>
  </si>
  <si>
    <t>47</t>
  </si>
  <si>
    <t>171201201</t>
  </si>
  <si>
    <t>Uložení sypaniny na skládky</t>
  </si>
  <si>
    <t>1079827011</t>
  </si>
  <si>
    <t>48</t>
  </si>
  <si>
    <t>171201211</t>
  </si>
  <si>
    <t>Poplatek za uložení stavebního odpadu - zeminy a kameniva na skládce</t>
  </si>
  <si>
    <t>-868168800</t>
  </si>
  <si>
    <t>90</t>
  </si>
  <si>
    <t>183R902</t>
  </si>
  <si>
    <t>Odstranění zeminy, substrátu z nádob</t>
  </si>
  <si>
    <t>1005892033</t>
  </si>
  <si>
    <t>2,0</t>
  </si>
  <si>
    <t>49</t>
  </si>
  <si>
    <t>162201405</t>
  </si>
  <si>
    <t>Vodorovné přemístění větví stromů jehličnatých do 1 km D kmene do 300 mm</t>
  </si>
  <si>
    <t>-1810204056</t>
  </si>
  <si>
    <t>117</t>
  </si>
  <si>
    <t>212752212</t>
  </si>
  <si>
    <t xml:space="preserve">Trativod z drenážních trubek plastových flexibilních D do 100 mm včetně štěrkopísk.lože s obsypem </t>
  </si>
  <si>
    <t>-772341746</t>
  </si>
  <si>
    <t>svedena do záhonů</t>
  </si>
  <si>
    <t>75,0</t>
  </si>
  <si>
    <t>163</t>
  </si>
  <si>
    <t>1R1</t>
  </si>
  <si>
    <t>Zkouška zhutnění</t>
  </si>
  <si>
    <t>1780467143</t>
  </si>
  <si>
    <t>Zakládání</t>
  </si>
  <si>
    <t>148</t>
  </si>
  <si>
    <t>279311115</t>
  </si>
  <si>
    <t>Postupné podbetonování základového zdiva prostým betonem tř. C 20/25</t>
  </si>
  <si>
    <t>1779222923</t>
  </si>
  <si>
    <t>předběžně</t>
  </si>
  <si>
    <t>6,4</t>
  </si>
  <si>
    <t>94</t>
  </si>
  <si>
    <t>274321411</t>
  </si>
  <si>
    <t>Základové pasy ze ŽB bez zvýšených nároků na prostředí tř. C 20/25</t>
  </si>
  <si>
    <t>1475001935</t>
  </si>
  <si>
    <t>16,50*0,5*1,0</t>
  </si>
  <si>
    <t>pro rozvaděč</t>
  </si>
  <si>
    <t>1,5*0,3*1,0</t>
  </si>
  <si>
    <t>96</t>
  </si>
  <si>
    <t>274361821</t>
  </si>
  <si>
    <t>Výztuž základových pásů betonářskou ocelí 10 505 (R)</t>
  </si>
  <si>
    <t>-1881158758</t>
  </si>
  <si>
    <t>95</t>
  </si>
  <si>
    <t>275313711</t>
  </si>
  <si>
    <t>Základové patky a bloky z betonu tř. C 20/25</t>
  </si>
  <si>
    <t>2083111385</t>
  </si>
  <si>
    <t>nový  schod</t>
  </si>
  <si>
    <t>0,2</t>
  </si>
  <si>
    <t>pod trysky</t>
  </si>
  <si>
    <t>0,5*0,5*3*0,1</t>
  </si>
  <si>
    <t>odvodňovací  žlab</t>
  </si>
  <si>
    <t>0,9</t>
  </si>
  <si>
    <t>ostatní</t>
  </si>
  <si>
    <t>1,0</t>
  </si>
  <si>
    <t>98</t>
  </si>
  <si>
    <t>631311114</t>
  </si>
  <si>
    <t>Mazanina tl do 80 mm z betonu prostého bez zvýšených nároků na prostředí tř. C 16/20</t>
  </si>
  <si>
    <t>-750136927</t>
  </si>
  <si>
    <t>podkladní beton</t>
  </si>
  <si>
    <t>3,5*2,5*0,05</t>
  </si>
  <si>
    <t>99</t>
  </si>
  <si>
    <t>279322512</t>
  </si>
  <si>
    <t>Základová zeď ze ŽB se zvýšenými nároky na prostředí tř. C 30/37 bez výztuže</t>
  </si>
  <si>
    <t>-1151550704</t>
  </si>
  <si>
    <t>technologie pro vodní prvek</t>
  </si>
  <si>
    <t>2*(3,0+2,0)*2,1*0,25</t>
  </si>
  <si>
    <t>1,0*4*0,5*0,25</t>
  </si>
  <si>
    <t>100</t>
  </si>
  <si>
    <t>279351311</t>
  </si>
  <si>
    <t>Zřízení jednostranného bednění základových zdí</t>
  </si>
  <si>
    <t>-544946946</t>
  </si>
  <si>
    <t>2*(3,0+2,0)*2,1</t>
  </si>
  <si>
    <t>1,0*4*0,5</t>
  </si>
  <si>
    <t>101</t>
  </si>
  <si>
    <t>279351312</t>
  </si>
  <si>
    <t>Odstranění jednostranného bednění základových zdí</t>
  </si>
  <si>
    <t>-505695678</t>
  </si>
  <si>
    <t>102</t>
  </si>
  <si>
    <t>279362021</t>
  </si>
  <si>
    <t>Výztuž základových zdí nosných svařovanými sítěmi Kari</t>
  </si>
  <si>
    <t>-1568017214</t>
  </si>
  <si>
    <t>((23,0*8,0)/1000*1,1)*2</t>
  </si>
  <si>
    <t>103</t>
  </si>
  <si>
    <t>273322611</t>
  </si>
  <si>
    <t>Základové desky ze ŽB se zvýšenými nároky na prostředí tř. C 30/37</t>
  </si>
  <si>
    <t>474221027</t>
  </si>
  <si>
    <t>3,5*2,5*0,25</t>
  </si>
  <si>
    <t>104</t>
  </si>
  <si>
    <t>273351121</t>
  </si>
  <si>
    <t>Zřízení bednění základových desek</t>
  </si>
  <si>
    <t>-1644781219</t>
  </si>
  <si>
    <t>4,0</t>
  </si>
  <si>
    <t>105</t>
  </si>
  <si>
    <t>273351122</t>
  </si>
  <si>
    <t>Odstranění bednění základových desek</t>
  </si>
  <si>
    <t>703592916</t>
  </si>
  <si>
    <t>106</t>
  </si>
  <si>
    <t>273362021</t>
  </si>
  <si>
    <t>Výztuž základových desek svařovanými sítěmi Kari</t>
  </si>
  <si>
    <t>720570501</t>
  </si>
  <si>
    <t>((8,75*8,0)/1000*1,1)*2</t>
  </si>
  <si>
    <t>3</t>
  </si>
  <si>
    <t>Svislé a kompletní konstrukce</t>
  </si>
  <si>
    <t>38</t>
  </si>
  <si>
    <t>348R273</t>
  </si>
  <si>
    <t>Plotová zeď tl 190 mm z betonových tvarovek hladkých přírodních na MC včetně spárování ,vč.výplně betonem</t>
  </si>
  <si>
    <t>1345860791</t>
  </si>
  <si>
    <t>16,0*2,0</t>
  </si>
  <si>
    <t>dozdívka stáv.zídky</t>
  </si>
  <si>
    <t>(3,0+2,0)*0,4</t>
  </si>
  <si>
    <t>37</t>
  </si>
  <si>
    <t>348R272</t>
  </si>
  <si>
    <t>Plotová zeď tl 150 mm z betonových tvarovek hladkých přírodních na MC včetně spárování, vč.výplně betonem</t>
  </si>
  <si>
    <t>-1885347548</t>
  </si>
  <si>
    <t>el.skříň</t>
  </si>
  <si>
    <t>1,5*2</t>
  </si>
  <si>
    <t>36</t>
  </si>
  <si>
    <t>348R274</t>
  </si>
  <si>
    <t>Plotová zeď tl 290 mm z betonových tvarovek hladkých přírodních na MC včetně spárování,vč.výplně betonem</t>
  </si>
  <si>
    <t>1356267055</t>
  </si>
  <si>
    <t>1,5*2,0</t>
  </si>
  <si>
    <t>1,0*0,4</t>
  </si>
  <si>
    <t>39</t>
  </si>
  <si>
    <t>348R2723</t>
  </si>
  <si>
    <t>Ztužující věnec plotové zdi tl 150 mm z věncovek hladkých přírodních vč výplně betonem C16/20</t>
  </si>
  <si>
    <t>1815433051</t>
  </si>
  <si>
    <t>40</t>
  </si>
  <si>
    <t>348R2724</t>
  </si>
  <si>
    <t>Ztužující věnec plotové zdi tl 290 mm z věncovek hladkých přírodních vč výplně betonem C16/20</t>
  </si>
  <si>
    <t>1632843725</t>
  </si>
  <si>
    <t>1,5+1,0</t>
  </si>
  <si>
    <t>32</t>
  </si>
  <si>
    <t>348R2725</t>
  </si>
  <si>
    <t>Ztužující věnec plotové zdi tl 190 mm z věncovek hladkých přírodních vč výplně betonem C16/20</t>
  </si>
  <si>
    <t>-2113485235</t>
  </si>
  <si>
    <t>16,0+3,0+2,0</t>
  </si>
  <si>
    <t>33</t>
  </si>
  <si>
    <t>348R2727</t>
  </si>
  <si>
    <t>Plotová stříška pro zeď tl 195 mm z tvarovek hladkých nebo štípaných přírodních</t>
  </si>
  <si>
    <t>9144113</t>
  </si>
  <si>
    <t>9</t>
  </si>
  <si>
    <t>348272515</t>
  </si>
  <si>
    <t>Plotová stříška pro zeď tl 295 mm z tvarovek hladkých nebo štípaných přírodních</t>
  </si>
  <si>
    <t>-662613314</t>
  </si>
  <si>
    <t>41</t>
  </si>
  <si>
    <t>348272512</t>
  </si>
  <si>
    <t>Plotová stříška pro zeď tl 155 mm z tvarovek hladkých nebo štípaných přírodních</t>
  </si>
  <si>
    <t>-373110439</t>
  </si>
  <si>
    <t>1,5</t>
  </si>
  <si>
    <t>97</t>
  </si>
  <si>
    <t>341361821</t>
  </si>
  <si>
    <t>Výztuž stěn betonářskou ocelí 10 505</t>
  </si>
  <si>
    <t>623023059</t>
  </si>
  <si>
    <t>Vodorovné konstrukce</t>
  </si>
  <si>
    <t>107</t>
  </si>
  <si>
    <t>411R32</t>
  </si>
  <si>
    <t>Stropy deskové ze ŽB tř. vodostavebního 30/37</t>
  </si>
  <si>
    <t>-1086406915</t>
  </si>
  <si>
    <t>vč.vytvoření otvoru pro poklop</t>
  </si>
  <si>
    <t>108</t>
  </si>
  <si>
    <t>411351011</t>
  </si>
  <si>
    <t>Zřízení bednění stropů deskových tl do 25 cm bez podpěrné kce</t>
  </si>
  <si>
    <t>622091969</t>
  </si>
  <si>
    <t>(3,5*2,5)*0,25</t>
  </si>
  <si>
    <t>2*(3,5+2,5)*0,25</t>
  </si>
  <si>
    <t>109</t>
  </si>
  <si>
    <t>411351012</t>
  </si>
  <si>
    <t>Odstranění bednění stropů deskových tl do 25 cm bez podpěrné kce</t>
  </si>
  <si>
    <t>-2064162882</t>
  </si>
  <si>
    <t>110</t>
  </si>
  <si>
    <t>411354313</t>
  </si>
  <si>
    <t>Zřízení podpěrné konstrukce stropů výšky do 4 m tl do 25 cm</t>
  </si>
  <si>
    <t>1459701928</t>
  </si>
  <si>
    <t>3,0*2,0</t>
  </si>
  <si>
    <t>111</t>
  </si>
  <si>
    <t>411354314</t>
  </si>
  <si>
    <t>Odstranění podpěrné konstrukce stropů výšky do 4 m tl do 25 cm</t>
  </si>
  <si>
    <t>-952167581</t>
  </si>
  <si>
    <t>112</t>
  </si>
  <si>
    <t>411362021</t>
  </si>
  <si>
    <t>Výztuž stropů svařovanými sítěmi Kari</t>
  </si>
  <si>
    <t>-1200629357</t>
  </si>
  <si>
    <t>(6,0*8,0)/1000*1,1*2</t>
  </si>
  <si>
    <t>71</t>
  </si>
  <si>
    <t>434191423</t>
  </si>
  <si>
    <t>Osazení schodišťových stupňů kamenných tryskaných na desku</t>
  </si>
  <si>
    <t>1709507162</t>
  </si>
  <si>
    <t>72</t>
  </si>
  <si>
    <t>M</t>
  </si>
  <si>
    <t>58388010</t>
  </si>
  <si>
    <t>stupeň schodišťový žulový plný 2000x300x1800mm rovný tryskaný  /viz katalogový list P07</t>
  </si>
  <si>
    <t>8</t>
  </si>
  <si>
    <t>1362317791</t>
  </si>
  <si>
    <t>5</t>
  </si>
  <si>
    <t>Komunikace pozemní</t>
  </si>
  <si>
    <t>64</t>
  </si>
  <si>
    <t>564R851</t>
  </si>
  <si>
    <t>Podklad ze štěrkodrtě ŠD tl 150 mm  se   zhutněním 50MPa</t>
  </si>
  <si>
    <t>306752216</t>
  </si>
  <si>
    <t>29,5+8,72+148,0*0,12+70,0+321,0+32,0+14,0+4,95</t>
  </si>
  <si>
    <t>59</t>
  </si>
  <si>
    <t>567921111</t>
  </si>
  <si>
    <t>Podklad z mezerovitého betonu MCB tl 120 mm</t>
  </si>
  <si>
    <t>16</t>
  </si>
  <si>
    <t>2089567165</t>
  </si>
  <si>
    <t>29,5+8,72+70,0+321,0+32,0</t>
  </si>
  <si>
    <t>16,5</t>
  </si>
  <si>
    <t>67</t>
  </si>
  <si>
    <t>451317777</t>
  </si>
  <si>
    <t>Podklad nebo lože pod dlažbu vodorovný nebo do sklonu 1:5 z betonu vodostavebního B30/37 tl do 100 mm</t>
  </si>
  <si>
    <t>-1688988899</t>
  </si>
  <si>
    <t>vodní plocha</t>
  </si>
  <si>
    <t>14,0</t>
  </si>
  <si>
    <t xml:space="preserve">nad novou opěrkou </t>
  </si>
  <si>
    <t>16,5*0,3</t>
  </si>
  <si>
    <t>60</t>
  </si>
  <si>
    <t>577134221</t>
  </si>
  <si>
    <t>Asfaltový beton vrstva obrusná ACO 11 (ABS) tř. II tl 40 mm š přes 3 m z nemodifikovaného asfaltu  /viz katalogový list P 06</t>
  </si>
  <si>
    <t>-453116660</t>
  </si>
  <si>
    <t>62</t>
  </si>
  <si>
    <t>565135111</t>
  </si>
  <si>
    <t>Asfaltový beton vrstva podkladní ACP 16 (obalované kamenivo OKS) tl 50 mm š do 3 m</t>
  </si>
  <si>
    <t>-972121486</t>
  </si>
  <si>
    <t>63</t>
  </si>
  <si>
    <t>564851114</t>
  </si>
  <si>
    <t>Podklad ze štěrkodrtě ŠD tl 180 mm</t>
  </si>
  <si>
    <t>-2140956958</t>
  </si>
  <si>
    <t>573231106</t>
  </si>
  <si>
    <t>Postřik živičný spojovací ze silniční emulze v množství 0,30 kg/m2</t>
  </si>
  <si>
    <t>2074789424</t>
  </si>
  <si>
    <t>24</t>
  </si>
  <si>
    <t>596811220</t>
  </si>
  <si>
    <t>409484405</t>
  </si>
  <si>
    <t>321,0+32,0</t>
  </si>
  <si>
    <t>66</t>
  </si>
  <si>
    <t>596R84</t>
  </si>
  <si>
    <t>Kladení betonové dlažby komunikací pro pěší do betonu vel do 0,25 m2 plochy do 50 m2</t>
  </si>
  <si>
    <t>386086534</t>
  </si>
  <si>
    <t>doplnění horního chodníku</t>
  </si>
  <si>
    <t>10</t>
  </si>
  <si>
    <t>TSR1</t>
  </si>
  <si>
    <t>Vysoce pevnostní  vibrolisovaná dvouvrstvá betonová dlažba,mrazuvzdorná odolná posypovým látkám 600/300/80  spáry 3mm -barva colormix arabica   /viz katalogový list P01</t>
  </si>
  <si>
    <t>-1926357592</t>
  </si>
  <si>
    <t>(321,0+14,0)*1,03</t>
  </si>
  <si>
    <t>16,5*0,3*1,03</t>
  </si>
  <si>
    <t>25</t>
  </si>
  <si>
    <t>TSR2</t>
  </si>
  <si>
    <t>Vysoce pevnostní  vibrolisovaná dvouvrstvá betonová dlažba,mrazuvzdorná odolná posypovým látkám 600/300/80  spáry 5mm -barva colormix arabica    /viz katalogový list P01</t>
  </si>
  <si>
    <t>1116858753</t>
  </si>
  <si>
    <t>32,0*1,03</t>
  </si>
  <si>
    <t>13</t>
  </si>
  <si>
    <t>591211111</t>
  </si>
  <si>
    <t>387043096</t>
  </si>
  <si>
    <t>8,72</t>
  </si>
  <si>
    <t>14</t>
  </si>
  <si>
    <t>58381007</t>
  </si>
  <si>
    <t>kostka dlažební žula drobná 8/10  /viz katalogový list P03</t>
  </si>
  <si>
    <t>1215333606</t>
  </si>
  <si>
    <t>8,72*1,02</t>
  </si>
  <si>
    <t>17</t>
  </si>
  <si>
    <t>591111111</t>
  </si>
  <si>
    <t>1346133473</t>
  </si>
  <si>
    <t>21,5+8,0</t>
  </si>
  <si>
    <t>15</t>
  </si>
  <si>
    <t>58381008</t>
  </si>
  <si>
    <t>kostka dlažební žula velká 15/17   /viz katalogový list P02</t>
  </si>
  <si>
    <t>1934997793</t>
  </si>
  <si>
    <t>29,5*1,02</t>
  </si>
  <si>
    <t>22</t>
  </si>
  <si>
    <t>591411111</t>
  </si>
  <si>
    <t>2087324558</t>
  </si>
  <si>
    <t>70,0</t>
  </si>
  <si>
    <t>23</t>
  </si>
  <si>
    <t>58381005</t>
  </si>
  <si>
    <t>kostka dlažební mozaika žula 4/6 šedá  /viz katalogový list P04</t>
  </si>
  <si>
    <t>-1038362023</t>
  </si>
  <si>
    <t>70,0*1,02</t>
  </si>
  <si>
    <t>6</t>
  </si>
  <si>
    <t>916241213</t>
  </si>
  <si>
    <t>Osazení krajníku kamenného stojatého s boční opěrou do lože z betonu prostého</t>
  </si>
  <si>
    <t>2041678132</t>
  </si>
  <si>
    <t>148,0</t>
  </si>
  <si>
    <t>7</t>
  </si>
  <si>
    <t>583R1</t>
  </si>
  <si>
    <t>krajník  kamenný žulový přímý 120x200/300-700 / /viz katalogový list P05</t>
  </si>
  <si>
    <t>-1214241536</t>
  </si>
  <si>
    <t>148,0*1,1</t>
  </si>
  <si>
    <t>18</t>
  </si>
  <si>
    <t>916991121</t>
  </si>
  <si>
    <t>1031413096</t>
  </si>
  <si>
    <t>19</t>
  </si>
  <si>
    <t>591R4</t>
  </si>
  <si>
    <t>Příplatek k úpravě délek kamen.krajníků</t>
  </si>
  <si>
    <t>966973890</t>
  </si>
  <si>
    <t xml:space="preserve">"předběžně" </t>
  </si>
  <si>
    <t>50,0</t>
  </si>
  <si>
    <t>21</t>
  </si>
  <si>
    <t>572340112</t>
  </si>
  <si>
    <t>Vyspravení krytu komunikací po překopech plochy do 15 m2 asfaltovým betonem ACO (AB) tl 70 mm</t>
  </si>
  <si>
    <t>123642957</t>
  </si>
  <si>
    <t>20</t>
  </si>
  <si>
    <t>919735111</t>
  </si>
  <si>
    <t>Řezání stávajícího živičného krytu hl do 50 mm</t>
  </si>
  <si>
    <t>16405024</t>
  </si>
  <si>
    <t>116</t>
  </si>
  <si>
    <t>953965117</t>
  </si>
  <si>
    <t>Kotevní šroub pro chemické kotvy M 10 dl 190 mm</t>
  </si>
  <si>
    <t>-1737796945</t>
  </si>
  <si>
    <t>149</t>
  </si>
  <si>
    <t>827R</t>
  </si>
  <si>
    <t>Odvodňovací  žlab s litinovým roštem   kompletní dodávka a montáž /dále viz tech. list  ZT1</t>
  </si>
  <si>
    <t>-1612942602</t>
  </si>
  <si>
    <t>1,0*5+0,5</t>
  </si>
  <si>
    <t>161</t>
  </si>
  <si>
    <t>637121111</t>
  </si>
  <si>
    <t>Obsyp z kačírku tl 100 mm s udusáním</t>
  </si>
  <si>
    <t>170574082</t>
  </si>
  <si>
    <t>Úprava povrchů vnějších</t>
  </si>
  <si>
    <t>85</t>
  </si>
  <si>
    <t>622131101</t>
  </si>
  <si>
    <t>Cementový postřik vnějších stěn nanášený celoplošně ručně</t>
  </si>
  <si>
    <t>440637768</t>
  </si>
  <si>
    <t>86</t>
  </si>
  <si>
    <t>622321141</t>
  </si>
  <si>
    <t>Vápenocementová omítka štuková dvouvrstvá vnějších stěn nanášená ručně</t>
  </si>
  <si>
    <t>-1570060429</t>
  </si>
  <si>
    <t>82</t>
  </si>
  <si>
    <t>622211011</t>
  </si>
  <si>
    <t>Montáž kontaktního zateplení vnějších stěn /soklu/ polystyrénu  desky tl do 80 mm</t>
  </si>
  <si>
    <t>1395738363</t>
  </si>
  <si>
    <t>bistro</t>
  </si>
  <si>
    <t>(2,5+8,5+5,1+3,5)*1,5</t>
  </si>
  <si>
    <t>ochrana stáv.zídek</t>
  </si>
  <si>
    <t>7,5</t>
  </si>
  <si>
    <t>83</t>
  </si>
  <si>
    <t>283R761</t>
  </si>
  <si>
    <t>deska fasádní extrud.polystyrénová soklová  tl 80mm</t>
  </si>
  <si>
    <t>-25610356</t>
  </si>
  <si>
    <t>29,4*1,02</t>
  </si>
  <si>
    <t>29,988*1,02 'Přepočtené koeficientem množství</t>
  </si>
  <si>
    <t>150</t>
  </si>
  <si>
    <t>283R760</t>
  </si>
  <si>
    <t>deska fasádní  extrud. polystyrénová soklová  tl 50mm</t>
  </si>
  <si>
    <t>924910381</t>
  </si>
  <si>
    <t>7,5*1,02</t>
  </si>
  <si>
    <t>84</t>
  </si>
  <si>
    <t>R62133</t>
  </si>
  <si>
    <t>Akrylátová omítka  vnějších stěn minimálně ve standardu marmolit nanášená ručně -sokl  střednězrnná tl .1,5 násobek zvoleného zrna cca 3mm vč.podkl.nátěru</t>
  </si>
  <si>
    <t>289959255</t>
  </si>
  <si>
    <t>147</t>
  </si>
  <si>
    <t>622332121</t>
  </si>
  <si>
    <t>Škrábaná omítka  vnějších stěn nanášená ručně na neomítnutý podklad /vč.vyplnění dutin</t>
  </si>
  <si>
    <t>760271372</t>
  </si>
  <si>
    <t xml:space="preserve">úprava boků venkovních zídek </t>
  </si>
  <si>
    <t>Ostatní konstrukce a práce, bourání</t>
  </si>
  <si>
    <t>113106121</t>
  </si>
  <si>
    <t>Rozebrání dlažeb z betonových nebo kamenných dlaždic komunikací pro pěší ručně</t>
  </si>
  <si>
    <t>2015557373</t>
  </si>
  <si>
    <t>18,0*12,5/2+18,0*4,0+4,20*15,0+6,0*1,20+4,6*9,20+2,6*2,40+3,30*15,0+15,0</t>
  </si>
  <si>
    <t>113106123</t>
  </si>
  <si>
    <t>Rozebrání dlažeb ze zámkových dlaždic komunikací pro pěší ručně</t>
  </si>
  <si>
    <t>1126082209</t>
  </si>
  <si>
    <t>13,5*3,5+6,0+5,0+1,2*3,0+4,0*2,0</t>
  </si>
  <si>
    <t>113201111</t>
  </si>
  <si>
    <t>-371741135</t>
  </si>
  <si>
    <t>13,0+6,0+42,0</t>
  </si>
  <si>
    <t>131</t>
  </si>
  <si>
    <t>113107170</t>
  </si>
  <si>
    <t>Odstranění podkladu z betonu prostého tl 100 mm strojně pl přes 50 do 200 m2</t>
  </si>
  <si>
    <t>-1241698141</t>
  </si>
  <si>
    <t>367,0</t>
  </si>
  <si>
    <t>132</t>
  </si>
  <si>
    <t>113107311</t>
  </si>
  <si>
    <t>Odstranění podkladu z kameniva těženého tl 100 mm strojně pl do 50 m2</t>
  </si>
  <si>
    <t>-1290523097</t>
  </si>
  <si>
    <t>69,85</t>
  </si>
  <si>
    <t>30</t>
  </si>
  <si>
    <t>961044111</t>
  </si>
  <si>
    <t>Bourání základů z betonu prostého</t>
  </si>
  <si>
    <t>1005330993</t>
  </si>
  <si>
    <t xml:space="preserve">zídky </t>
  </si>
  <si>
    <t>16,0</t>
  </si>
  <si>
    <t xml:space="preserve">stáv.stupně </t>
  </si>
  <si>
    <t>3,0</t>
  </si>
  <si>
    <t>44</t>
  </si>
  <si>
    <t>962032253</t>
  </si>
  <si>
    <t>Bourání zdiva z tvárnic cementových na jakoukoli maltu do 1m3</t>
  </si>
  <si>
    <t>1446779554</t>
  </si>
  <si>
    <t>7,0*1,5*0,3+(8,5+4,0)*1,5*0,3</t>
  </si>
  <si>
    <t xml:space="preserve"> "vč.beton stříšky" 3,0*0,9*0,2</t>
  </si>
  <si>
    <t>16,50*0,3*0,3</t>
  </si>
  <si>
    <t>16,50*0,6*0,3</t>
  </si>
  <si>
    <t>(5,0+6,0)*0,6*0,4</t>
  </si>
  <si>
    <t>"vč.beton stříšky"3,0*0,9*0,2</t>
  </si>
  <si>
    <t>"jen beton stříška"3,0*0,3*0,15</t>
  </si>
  <si>
    <t>92</t>
  </si>
  <si>
    <t>962041314</t>
  </si>
  <si>
    <t>Bourání obruby  z betonu prostého tl do 120 mm /květináče</t>
  </si>
  <si>
    <t>2024082596</t>
  </si>
  <si>
    <t>květináče s beton obrubou /asi skruže</t>
  </si>
  <si>
    <t>11,3</t>
  </si>
  <si>
    <t>79</t>
  </si>
  <si>
    <t>962052314</t>
  </si>
  <si>
    <t>Bourání pilířů ze ŽB</t>
  </si>
  <si>
    <t>-1234784138</t>
  </si>
  <si>
    <t xml:space="preserve">beton sloupky -horní zídka ubourat jen pod kci dlažby </t>
  </si>
  <si>
    <t>0,6*0,3*0,5*6</t>
  </si>
  <si>
    <t>29</t>
  </si>
  <si>
    <t>963042819</t>
  </si>
  <si>
    <t>Bourání schodišťových stupňů betonových schodovek zhotovených na místě /pro další použití vybudování nového stupně</t>
  </si>
  <si>
    <t>-1032565593</t>
  </si>
  <si>
    <t>5,5*2+5,0</t>
  </si>
  <si>
    <t>stáv.schodiště</t>
  </si>
  <si>
    <t>2,3</t>
  </si>
  <si>
    <t>89</t>
  </si>
  <si>
    <t>966001211</t>
  </si>
  <si>
    <t>Odstranění lavičky stabilní zabetonované</t>
  </si>
  <si>
    <t>-303358685</t>
  </si>
  <si>
    <t>88</t>
  </si>
  <si>
    <t>966001212</t>
  </si>
  <si>
    <t>Odstranění lavičky stabilní kotvené šrouby na pevný podklad</t>
  </si>
  <si>
    <t>1894701975</t>
  </si>
  <si>
    <t>91</t>
  </si>
  <si>
    <t>966001411</t>
  </si>
  <si>
    <t>Odstranění stojanu na kola kotveného šrouby</t>
  </si>
  <si>
    <t>-341685467</t>
  </si>
  <si>
    <t>81</t>
  </si>
  <si>
    <t>966081125</t>
  </si>
  <si>
    <t>Bourání kontaktního zateplení malých ploch jednotlivě přes 2 do 4,0 m2</t>
  </si>
  <si>
    <t>835395946</t>
  </si>
  <si>
    <t>87</t>
  </si>
  <si>
    <t>96R1</t>
  </si>
  <si>
    <t>Přesunutí plakátovacího válce  cca 50m vč.nového usazení</t>
  </si>
  <si>
    <t>-1330967301</t>
  </si>
  <si>
    <t>93</t>
  </si>
  <si>
    <t>977211112</t>
  </si>
  <si>
    <t>Řezání stěnovou pilou ŽB kcí s výztuží průměru do 16 mm hl do 350 mm</t>
  </si>
  <si>
    <t>1451582274</t>
  </si>
  <si>
    <t>113</t>
  </si>
  <si>
    <t>764002841</t>
  </si>
  <si>
    <t>Demontáž oplechování horních ploch zdí a nadezdívek do suti</t>
  </si>
  <si>
    <t>2098804933</t>
  </si>
  <si>
    <t>1,0+2,0</t>
  </si>
  <si>
    <t>Lešení a stavební výtahy</t>
  </si>
  <si>
    <t>144</t>
  </si>
  <si>
    <t>941111121</t>
  </si>
  <si>
    <t>Montáž lešení řadového trubkového lehkého s podlahami zatížení do 200 kg/m2 š do 1,2 m v do 10 m</t>
  </si>
  <si>
    <t>1539539245</t>
  </si>
  <si>
    <t>145</t>
  </si>
  <si>
    <t>941111221</t>
  </si>
  <si>
    <t>Příplatek k lešení řadovému trubkovému lehkému s podlahami š 1,2 m v 10 m za první a ZKD den použití</t>
  </si>
  <si>
    <t>-1344773747</t>
  </si>
  <si>
    <t>40,0*16</t>
  </si>
  <si>
    <t>146</t>
  </si>
  <si>
    <t>941111821</t>
  </si>
  <si>
    <t>Demontáž lešení řadového trubkového lehkého s podlahami zatížení do 200 kg/m2 š do 1,2 m v do 10 m</t>
  </si>
  <si>
    <t>-323291884</t>
  </si>
  <si>
    <t>997</t>
  </si>
  <si>
    <t>Přesun sutě</t>
  </si>
  <si>
    <t>133</t>
  </si>
  <si>
    <t>997221551</t>
  </si>
  <si>
    <t>Vodorovná doprava suti ze sypkých materiálů do 1 km</t>
  </si>
  <si>
    <t>-2068060982</t>
  </si>
  <si>
    <t>12,573</t>
  </si>
  <si>
    <t>134</t>
  </si>
  <si>
    <t>997221559</t>
  </si>
  <si>
    <t>Příplatek ZKD 1 km u vodorovné dopravy suti ze sypkých materiálů</t>
  </si>
  <si>
    <t>1347660820</t>
  </si>
  <si>
    <t>12,573*20</t>
  </si>
  <si>
    <t>135</t>
  </si>
  <si>
    <t>997221561</t>
  </si>
  <si>
    <t>Vodorovná doprava suti z kusových materiálů do 1 km</t>
  </si>
  <si>
    <t>25195944</t>
  </si>
  <si>
    <t>291,06</t>
  </si>
  <si>
    <t>137</t>
  </si>
  <si>
    <t>997221569</t>
  </si>
  <si>
    <t>Příplatek ZKD 1 km u vodorovné dopravy suti z kusových materiálů</t>
  </si>
  <si>
    <t>-52226448</t>
  </si>
  <si>
    <t>291,06*20</t>
  </si>
  <si>
    <t>139</t>
  </si>
  <si>
    <t>997221571</t>
  </si>
  <si>
    <t>Vodorovná doprava vybouraných hmot do 1 km</t>
  </si>
  <si>
    <t>1273721712</t>
  </si>
  <si>
    <t>zařízení lavičky.........</t>
  </si>
  <si>
    <t>1,27</t>
  </si>
  <si>
    <t>136</t>
  </si>
  <si>
    <t>997221611</t>
  </si>
  <si>
    <t>Nakládání suti na dopravní prostředky pro vodorovnou dopravu</t>
  </si>
  <si>
    <t>13774901</t>
  </si>
  <si>
    <t>140</t>
  </si>
  <si>
    <t>997221612</t>
  </si>
  <si>
    <t>Nakládání vybouraných hmot na dopravní prostředky pro vodorovnou dopravu</t>
  </si>
  <si>
    <t>1158482272</t>
  </si>
  <si>
    <t>1,2</t>
  </si>
  <si>
    <t>138</t>
  </si>
  <si>
    <t>997R221</t>
  </si>
  <si>
    <t xml:space="preserve">Poplatek za uložení na skládce (skládkovné) </t>
  </si>
  <si>
    <t>-1296422204</t>
  </si>
  <si>
    <t>998</t>
  </si>
  <si>
    <t>Přesun hmot</t>
  </si>
  <si>
    <t>141</t>
  </si>
  <si>
    <t>998223011</t>
  </si>
  <si>
    <t>Přesun hmot pro pozemní komunikace s krytem dlážděným</t>
  </si>
  <si>
    <t>1826199402</t>
  </si>
  <si>
    <t>PSV</t>
  </si>
  <si>
    <t>Práce a dodávky PSV</t>
  </si>
  <si>
    <t>711</t>
  </si>
  <si>
    <t>Izolace proti vodě, vlhkosti a plynům</t>
  </si>
  <si>
    <t>51</t>
  </si>
  <si>
    <t>711111001</t>
  </si>
  <si>
    <t>Provedení izolace proti zemní vlhkosti vodorovné za studena nátěrem penetračním</t>
  </si>
  <si>
    <t>979930662</t>
  </si>
  <si>
    <t>18,0*0,6</t>
  </si>
  <si>
    <t>80</t>
  </si>
  <si>
    <t>711112001</t>
  </si>
  <si>
    <t>Provedení izolace proti zemní vlhkosti svislé za studena nátěrem penetračním</t>
  </si>
  <si>
    <t>-1721542960</t>
  </si>
  <si>
    <t>18,0*1,5</t>
  </si>
  <si>
    <t>52</t>
  </si>
  <si>
    <t>111R6315</t>
  </si>
  <si>
    <t>lak asfaltový penetrační</t>
  </si>
  <si>
    <t>-254566536</t>
  </si>
  <si>
    <t>(10,8*63,9)*0,0003</t>
  </si>
  <si>
    <t>58</t>
  </si>
  <si>
    <t>6281</t>
  </si>
  <si>
    <t>pás asfaltový natavitelný oxidovaný tl. 3,5mm</t>
  </si>
  <si>
    <t>484260992</t>
  </si>
  <si>
    <t>10,8*1,15</t>
  </si>
  <si>
    <t>63,9*1,2</t>
  </si>
  <si>
    <t>142</t>
  </si>
  <si>
    <t>998711101</t>
  </si>
  <si>
    <t>Přesun hmot tonážní pro izolace proti vodě, vlhkosti a plynům v objektech výšky do 6 m</t>
  </si>
  <si>
    <t>-910170073</t>
  </si>
  <si>
    <t>764</t>
  </si>
  <si>
    <t>Konstrukce klempířské</t>
  </si>
  <si>
    <t>114</t>
  </si>
  <si>
    <t>764214604</t>
  </si>
  <si>
    <t>Oplechování horních ploch a atik bez rohů z Pz s povrch úpravou mechanicky kotvené rš 330 mm</t>
  </si>
  <si>
    <t>1472781889</t>
  </si>
  <si>
    <t>143</t>
  </si>
  <si>
    <t>998764101</t>
  </si>
  <si>
    <t>Přesun hmot tonážní pro konstrukce klempířské v objektech v do 6 m</t>
  </si>
  <si>
    <t>1664117019</t>
  </si>
  <si>
    <t>767</t>
  </si>
  <si>
    <t>Konstrukce zámečnické</t>
  </si>
  <si>
    <t>75</t>
  </si>
  <si>
    <t>766</t>
  </si>
  <si>
    <t>Popis výrobků ve výpisech  proj.dokumentace  -ocenit kompletně vč.povrchových úprav,dopravy,dodávka a montáže  a přesunu hmot - tuto položku neoceňovat pouze poznámka</t>
  </si>
  <si>
    <t>pozn</t>
  </si>
  <si>
    <t>263589693</t>
  </si>
  <si>
    <t>68</t>
  </si>
  <si>
    <t>767R1</t>
  </si>
  <si>
    <t xml:space="preserve">Parková lavička sedák  /viz katalogový list M02 </t>
  </si>
  <si>
    <t>1858766056</t>
  </si>
  <si>
    <t>69</t>
  </si>
  <si>
    <t>767R2</t>
  </si>
  <si>
    <t>Parková lavička s područkou /viz katalogový list M01</t>
  </si>
  <si>
    <t>301374413</t>
  </si>
  <si>
    <t>70</t>
  </si>
  <si>
    <t>767R3</t>
  </si>
  <si>
    <t>Parková lavička kolem stromu /viz katalogový list M03</t>
  </si>
  <si>
    <t>-977245390</t>
  </si>
  <si>
    <t>160</t>
  </si>
  <si>
    <t>767R31</t>
  </si>
  <si>
    <t>Odpadkové koše venkovní /viz katalogový list M04</t>
  </si>
  <si>
    <t>-60134224</t>
  </si>
  <si>
    <t>73</t>
  </si>
  <si>
    <t>767R4</t>
  </si>
  <si>
    <t>Litinový poklop 350x350 /viz katalogový list M09</t>
  </si>
  <si>
    <t>1402119634</t>
  </si>
  <si>
    <t>74</t>
  </si>
  <si>
    <t>767R5</t>
  </si>
  <si>
    <t>Ukotvení vánočního stromku /viz katalogový list M08</t>
  </si>
  <si>
    <t>1658411363</t>
  </si>
  <si>
    <t>76</t>
  </si>
  <si>
    <t>767R6</t>
  </si>
  <si>
    <t>Kolostav celoocelový /viz katalogový list M05</t>
  </si>
  <si>
    <t>1653802820</t>
  </si>
  <si>
    <t>77</t>
  </si>
  <si>
    <t>767R7</t>
  </si>
  <si>
    <t>Treláž vč.lan pro popínavé rostliny /viz katalogový list M07</t>
  </si>
  <si>
    <t>-1331778310</t>
  </si>
  <si>
    <t>předpoklad</t>
  </si>
  <si>
    <t>44*2=88 ks trnů  , vč. 1000,0mm*44=44,0m lan</t>
  </si>
  <si>
    <t>78</t>
  </si>
  <si>
    <t>767R10</t>
  </si>
  <si>
    <t>Treláž v rámu vč.lan pro popínavé rostliny /viz katalogový list M10</t>
  </si>
  <si>
    <t>833287455</t>
  </si>
  <si>
    <t>váha cca 110kg kce žár. pozinkováno</t>
  </si>
  <si>
    <t>cena celkem vč. lanka</t>
  </si>
  <si>
    <t>VRN1</t>
  </si>
  <si>
    <t xml:space="preserve"> Projektové práce</t>
  </si>
  <si>
    <t>153</t>
  </si>
  <si>
    <t>Zařízení staveniště-oplocení,zabezpečení,osvětlení, zrušení</t>
  </si>
  <si>
    <t>1024</t>
  </si>
  <si>
    <t>309424106</t>
  </si>
  <si>
    <t>151</t>
  </si>
  <si>
    <t>-1126754723</t>
  </si>
  <si>
    <t>154</t>
  </si>
  <si>
    <t>03000</t>
  </si>
  <si>
    <t>Uvedení prostor dotčených stavbou  do původního stavu- přístupová cesta</t>
  </si>
  <si>
    <t>717563930</t>
  </si>
  <si>
    <t>152</t>
  </si>
  <si>
    <t>04500</t>
  </si>
  <si>
    <t>Fotodokumentace průběhu stavby - (fotodokumentace postupného průběhu výstavby vč.předání digitální - kopie)</t>
  </si>
  <si>
    <t>911218146</t>
  </si>
  <si>
    <t>VRN4</t>
  </si>
  <si>
    <t>Inženýrská činnost</t>
  </si>
  <si>
    <t>159</t>
  </si>
  <si>
    <t>Kompletační a koordinační činnost</t>
  </si>
  <si>
    <t>-1727161438</t>
  </si>
  <si>
    <t>VRN7</t>
  </si>
  <si>
    <t>Provozní vlivy</t>
  </si>
  <si>
    <t>157</t>
  </si>
  <si>
    <t>073003000</t>
  </si>
  <si>
    <t>Úklid techniky při výjezdu ze stavby</t>
  </si>
  <si>
    <t>1692782336</t>
  </si>
  <si>
    <t>156</t>
  </si>
  <si>
    <t>073002000</t>
  </si>
  <si>
    <t xml:space="preserve">Ztížený pohyb vozidel v centrech měst </t>
  </si>
  <si>
    <t>-2097598429</t>
  </si>
  <si>
    <t>VRN9</t>
  </si>
  <si>
    <t>158</t>
  </si>
  <si>
    <t>012203000</t>
  </si>
  <si>
    <t>Geodetické práce -raměření stavby, při provádění stavby po dokončení  stavby</t>
  </si>
  <si>
    <t>1202990645</t>
  </si>
  <si>
    <t>tyto buňky nutné vyplnit</t>
  </si>
  <si>
    <t>Rostliny</t>
  </si>
  <si>
    <t>Substrát (zemina: kompost=50:50)</t>
  </si>
  <si>
    <t>3 ks kotvy s textilním POP popruhem a šitým okem a 1 ks kotvící ráčny s POP popruhem</t>
  </si>
  <si>
    <r>
      <t>Štěp list dřevin/Drc borka pro mulč (vrstva15cm)</t>
    </r>
    <r>
      <rPr>
        <b/>
        <sz val="10"/>
        <rFont val="Arial CE"/>
        <charset val="238"/>
      </rPr>
      <t>-s</t>
    </r>
    <r>
      <rPr>
        <sz val="11"/>
        <color theme="1"/>
        <rFont val="Calibri"/>
        <family val="2"/>
        <charset val="238"/>
        <scheme val="minor"/>
      </rPr>
      <t>olitér str</t>
    </r>
  </si>
  <si>
    <t>5ks</t>
  </si>
  <si>
    <t>379+270ks</t>
  </si>
  <si>
    <t>Gleditsia triacanthos Sunburst - dřezovec trojtrný (beztrný kultivar)</t>
  </si>
  <si>
    <t>GES</t>
  </si>
  <si>
    <t>Geranium sanguineum Max Frei, cinereum - kakost krvavý</t>
  </si>
  <si>
    <t>D - Dodávka LED svítidla, 42W, 3000°K - viz Katologový list č. E01</t>
  </si>
  <si>
    <t>M + D žárově zink. stožáru 133/89/60 ,lakovaný -  RAL 9011/ mat, v = 5,0m</t>
  </si>
  <si>
    <t>Následná péče v r. 2020 a 2021</t>
  </si>
  <si>
    <t>185 80-4311</t>
  </si>
  <si>
    <t>Zalití rostlin vodou plochy záhonů jednotlivě do 20 m2</t>
  </si>
  <si>
    <t>185 85-1121</t>
  </si>
  <si>
    <t>Dovoz vody pro zálivku rostlin na vzdálenost do 1000 m</t>
  </si>
  <si>
    <t>185 85-1129</t>
  </si>
  <si>
    <t>Dovoz vody pro zálivku rostlin Příplatek k ceně za každých dalších i započatých 1000 m</t>
  </si>
  <si>
    <t>082113210</t>
  </si>
  <si>
    <t>voda pitná pro ostatní odběratele</t>
  </si>
  <si>
    <t>185 80-4211</t>
  </si>
  <si>
    <t>Vypletí v rovině nebo na svahu do 1:5 záhonu květin</t>
  </si>
  <si>
    <t>185 80-4214</t>
  </si>
  <si>
    <t>Vypletí v rovině nebo na svahu do 1:5 dřevin ve skupinách</t>
  </si>
  <si>
    <t>"stromy" 3m3</t>
  </si>
  <si>
    <t>"záhony" 10m3</t>
  </si>
  <si>
    <t>185 80-4252</t>
  </si>
  <si>
    <t>Odstranění odkvetlých a odumřelých částí rostlin ze záhonů trvalek</t>
  </si>
  <si>
    <t>R-171201201</t>
  </si>
  <si>
    <t>Uložení bioodpadu na skládky</t>
  </si>
  <si>
    <t xml:space="preserve">    VRN3 - Zařízení staveniště</t>
  </si>
  <si>
    <t>plocha u válce</t>
  </si>
  <si>
    <t>9,0*0,3</t>
  </si>
  <si>
    <t>patka  válce</t>
  </si>
  <si>
    <t>0,3</t>
  </si>
  <si>
    <t>8,5</t>
  </si>
  <si>
    <t>253,49+73,57+6,1+36,7+2,0</t>
  </si>
  <si>
    <t>321,16*1,8</t>
  </si>
  <si>
    <t>ukotvení válce patka</t>
  </si>
  <si>
    <t>0,5</t>
  </si>
  <si>
    <t>175</t>
  </si>
  <si>
    <t>596211210</t>
  </si>
  <si>
    <t>Kladení zámkové dlažby komunikací pro pěší tl 80 mm skupiny A vč.kladecí vrstvy pl do 50 m2 včetně vyplnění spar</t>
  </si>
  <si>
    <t>-1432172785</t>
  </si>
  <si>
    <t>174</t>
  </si>
  <si>
    <t>59245001</t>
  </si>
  <si>
    <t>dlažba zámková   přírodní    viz stávající plochy</t>
  </si>
  <si>
    <t>-1710838475</t>
  </si>
  <si>
    <t>8,5*1,01</t>
  </si>
  <si>
    <t>Kladení betonové dlažby komunikací pro pěší do lože z kameniva vel do 0,25 m2 plochy do 50 m2 spáry 3mm včetně vyplnění spar</t>
  </si>
  <si>
    <t>Kladení dlažby z kostek drobných/středních/ z kamene do lože z kameniva těženého tl 50 mm včetně vyplnění spar</t>
  </si>
  <si>
    <t>Kladení dlažby z kostek velkých z kamene do lože z kameniva těženého tl 50 mm včetně vyplnění spar</t>
  </si>
  <si>
    <t>Kladení dlažby z mozaiky jednobarevné komunikací pro pěší lože z kameniva včetně vyplnění spar</t>
  </si>
  <si>
    <t>171</t>
  </si>
  <si>
    <t>916231212</t>
  </si>
  <si>
    <t>Osazení chodníkového obrubníku betonového stojatého bez boční opěry do lože z betonu prostého</t>
  </si>
  <si>
    <t>554957131</t>
  </si>
  <si>
    <t>172</t>
  </si>
  <si>
    <t>59217008</t>
  </si>
  <si>
    <t>obrubník betonový parkový 1000x80x200mm</t>
  </si>
  <si>
    <t>561064280</t>
  </si>
  <si>
    <t>4*1,01</t>
  </si>
  <si>
    <t>14,0+1,0</t>
  </si>
  <si>
    <t>170</t>
  </si>
  <si>
    <t>749R104</t>
  </si>
  <si>
    <t>Odvoz vybraného stávajícího mobiliáře k uskladnění do 5km</t>
  </si>
  <si>
    <t>-640517320</t>
  </si>
  <si>
    <t>599,791</t>
  </si>
  <si>
    <t>168</t>
  </si>
  <si>
    <t>749R102</t>
  </si>
  <si>
    <t>Přesunutí plynových tlakových lahví za bistrem do 2m včetně přepojení provozovny na plyn</t>
  </si>
  <si>
    <t>-1132122311</t>
  </si>
  <si>
    <t>169</t>
  </si>
  <si>
    <t>749R103</t>
  </si>
  <si>
    <t>Informační a orientační tabule- omezení průchodu ,určení tras pro chodce,..........</t>
  </si>
  <si>
    <t>732345890</t>
  </si>
  <si>
    <t>VRN3</t>
  </si>
  <si>
    <t>164</t>
  </si>
  <si>
    <t>072002000</t>
  </si>
  <si>
    <t>858020953</t>
  </si>
  <si>
    <t>167</t>
  </si>
  <si>
    <t>091002000</t>
  </si>
  <si>
    <t>Ostatní náklady související s objektem-vytýčení inž.sítí před zahájením stavby</t>
  </si>
  <si>
    <t>-1415305795</t>
  </si>
  <si>
    <t>8. 8. 2019</t>
  </si>
  <si>
    <t xml:space="preserve"> </t>
  </si>
  <si>
    <t>Vyplň údaj</t>
  </si>
  <si>
    <t>Položkový rozpočet technologie</t>
  </si>
  <si>
    <t xml:space="preserve">STAVBA: Stavební úpravy prostranství před nákupním centrem Hliník, Třeboň </t>
  </si>
  <si>
    <t>Objednatel: JPS J.Hradec s.r.o.</t>
  </si>
  <si>
    <t>Vypracoval: Milan Malý</t>
  </si>
  <si>
    <t>Datum: 08/2019</t>
  </si>
  <si>
    <t>I.   Technologické zařízení - napěněné proudy</t>
  </si>
  <si>
    <t>Čerpadlo výtrysků litina nerez - Q= 35,6m3/h, H= 7,3m, P= 1,5kW</t>
  </si>
  <si>
    <t>Předfiltr čerpadla PP 8 l  - připojení DN100/80</t>
  </si>
  <si>
    <t>Tryska napěněný proud nerez 50 mm, připojení 1 1/2", Q 198 l, h 1,25 m</t>
  </si>
  <si>
    <t>Nerezový kloub trysky 1 1/2"</t>
  </si>
  <si>
    <t>Nerezový nástavec trysky DN50/40</t>
  </si>
  <si>
    <t>Nerezový kaslik výtrysku 350 x 350 x 400 mm, DN 100, DN 50</t>
  </si>
  <si>
    <t xml:space="preserve">Nerezový rošt AISI 316, oka 33/11, 350 x 350 </t>
  </si>
  <si>
    <t>Mezisoučet technologie - napěněné proudy</t>
  </si>
  <si>
    <t>II.   Technologické zařízení - mlžící systém</t>
  </si>
  <si>
    <r>
      <t>Vysokotlaký agregát - vysokotlaké čerpadlo Q= 1-2 l/min, P= 40 - 70 bar, vodní filtr 5</t>
    </r>
    <r>
      <rPr>
        <sz val="12"/>
        <rFont val="Symbol"/>
        <family val="1"/>
        <charset val="2"/>
      </rPr>
      <t>m</t>
    </r>
    <r>
      <rPr>
        <sz val="12"/>
        <rFont val="Arial"/>
        <family val="2"/>
        <charset val="238"/>
      </rPr>
      <t>m, pojistný ventil, elektronický časovač, 400 V, 1,5 kW, vysokotlaké hadičky</t>
    </r>
  </si>
  <si>
    <t>Rozprašovací tryska nerez</t>
  </si>
  <si>
    <t>Montážní příslušenství, montáž, doprava</t>
  </si>
  <si>
    <t>Mezisoučet technologie - mlžící systém</t>
  </si>
  <si>
    <t>III.   Technologické zázemí</t>
  </si>
  <si>
    <t xml:space="preserve">Vodoměr 1" vč. šroubení k vodoměru </t>
  </si>
  <si>
    <t>Změkčovací stanice kabinet  230 V, 50 W</t>
  </si>
  <si>
    <t>Servopohon Bel NRFA-S2 s havarijní funkcí + kul. kohout R2025-S2 např</t>
  </si>
  <si>
    <t>Potrubní oddělovač BA, vnitřní prostor rozdělen do tří komor,  G 1"</t>
  </si>
  <si>
    <t>Senzor pro snímání hladiny, vč vyhodnocení</t>
  </si>
  <si>
    <r>
      <t xml:space="preserve">Pískový filtr </t>
    </r>
    <r>
      <rPr>
        <sz val="12"/>
        <rFont val="Symbol"/>
        <family val="1"/>
        <charset val="2"/>
      </rPr>
      <t xml:space="preserve">Æ </t>
    </r>
    <r>
      <rPr>
        <sz val="12"/>
        <rFont val="Arial"/>
        <family val="2"/>
        <charset val="238"/>
      </rPr>
      <t>400 vč.ventilu a pískové náplně</t>
    </r>
  </si>
  <si>
    <t>Čerpadlo filtrace Q= 5m3/h, H= 8m, P= 0,25kW</t>
  </si>
  <si>
    <t>UV lampa 110 W, 230 V</t>
  </si>
  <si>
    <t>Chlorátor potrubní</t>
  </si>
  <si>
    <t>Technologická šachta vč. akumulační nádrže 3x2x 2,1 m - PP svařenec, vnější žebra, vč.dopravy, AN zakryta PP deskou</t>
  </si>
  <si>
    <t>Mechanický filtr dopuštění DN 32, s výměnou nylonovou-papírovou vložkou</t>
  </si>
  <si>
    <t>Ponorné kalové čerpadlo Q 9 m3/hod, 230 V, 0,37 kW, el. čidla</t>
  </si>
  <si>
    <t>Pororošt kalníku 500x500 mm</t>
  </si>
  <si>
    <t xml:space="preserve">Nerezové síto AN </t>
  </si>
  <si>
    <t>Žebřík technologické šachty AL bez výsuvného madla</t>
  </si>
  <si>
    <t xml:space="preserve">Šachtový poklop s pomocným zvedacím zařízením, zatížení 12,5 tun dle DIN1072 SLW30 pro světlost šachty 800x800mm, víko a rám z oceli žárově pozinkované víko s hloubkou 80 -100 mm pro zadláždění, s těsněním, obrtlíkovým uzávěrem, panty, pomocnými pérovými zvedáky z oceli lakované - 5 kusů, s pojistkou proti zaklapnutí </t>
  </si>
  <si>
    <t>Mezisoučet technologie - technologické zázemí</t>
  </si>
  <si>
    <t>IV.   Montáž, instalační materiál, ostatní</t>
  </si>
  <si>
    <t>Tlakové zkoušky</t>
  </si>
  <si>
    <t>Montáž technologie</t>
  </si>
  <si>
    <t>Instalační materiál</t>
  </si>
  <si>
    <t>Doprava materiálu a osob</t>
  </si>
  <si>
    <t>Návod pro obsluhu a údržbu</t>
  </si>
  <si>
    <t>Uvedení do provozu zašk. obsluhy</t>
  </si>
  <si>
    <t>Vedlejší náklady</t>
  </si>
  <si>
    <t>Mezisoučet montáž, instalační materiál, ostatní</t>
  </si>
  <si>
    <t>Silniční provoz-Vypracování DIO včetně zajištění jeho odsouhlaseni příslušnými orgány, vyřízení zvláštního užívání chodníku</t>
  </si>
  <si>
    <t>Demontáže - beton. stožáru VO s výložníkem vč. odvozu k uskladnění do 5 km</t>
  </si>
  <si>
    <t>Demontáže - beton. stožáru sadového vč. odvozu k uskladnění do 5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</si>
</sst>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_ ;\-#,##0\ "/>
    <numFmt numFmtId="166" formatCode="#,##0.00_ ;\-#,##0.00\ "/>
    <numFmt numFmtId="167" formatCode="#,##0.00\ &quot;Kč&quot;"/>
    <numFmt numFmtId="168" formatCode="#,##0\ &quot;Kč&quot;"/>
    <numFmt numFmtId="169" formatCode="_-* #,##0.00&quot; Kč&quot;_-;\-* #,##0.00&quot; Kč&quot;_-;_-* \-??&quot; Kč&quot;_-;_-@_-"/>
    <numFmt numFmtId="170" formatCode="#,##0.\-\ &quot;Kč&quot;"/>
    <numFmt numFmtId="171" formatCode="_-* #,##0.00\ [$€]_-;\-* #,##0.00\ [$€]_-;_-* &quot;-&quot;??\ [$€]_-;_-@_-"/>
    <numFmt numFmtId="172" formatCode="#,##0.0"/>
    <numFmt numFmtId="173" formatCode="0.0"/>
    <numFmt numFmtId="174" formatCode="[&lt;=9999999]###\ ###\ ###;###\ ###\ ###\ ###"/>
    <numFmt numFmtId="175" formatCode="0.00000"/>
    <numFmt numFmtId="176" formatCode="[&lt;=9999999]###\ ###\ ###;###\ ###\ ##\ ####"/>
    <numFmt numFmtId="177" formatCode="dd/mm/yy"/>
    <numFmt numFmtId="178" formatCode="dd\.mm\.yyyy"/>
    <numFmt numFmtId="179" formatCode="#,##0.00%"/>
    <numFmt numFmtId="180" formatCode="#,##0.00000"/>
    <numFmt numFmtId="181" formatCode="#,##0.000"/>
    <numFmt numFmtId="182" formatCode="#,##0&quot; Kč&quot;;[Red]#,##0&quot; Kč&quot;"/>
  </numFmts>
  <fonts count="14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b/>
      <u/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u/>
      <sz val="9"/>
      <name val="Arial CE"/>
      <charset val="238"/>
    </font>
    <font>
      <u/>
      <sz val="11"/>
      <color theme="10"/>
      <name val="Calibri"/>
      <family val="2"/>
    </font>
    <font>
      <sz val="10"/>
      <name val="Courier"/>
      <family val="1"/>
      <charset val="238"/>
    </font>
    <font>
      <sz val="11"/>
      <name val="Calibri"/>
      <family val="2"/>
    </font>
    <font>
      <sz val="9"/>
      <name val="Arial CE"/>
      <family val="2"/>
      <charset val="238"/>
    </font>
    <font>
      <sz val="12"/>
      <name val="Times New Roman CE"/>
      <family val="1"/>
      <charset val="238"/>
    </font>
    <font>
      <sz val="10"/>
      <name val="MS Sans Serif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i/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 CE"/>
      <charset val="238"/>
    </font>
    <font>
      <b/>
      <u/>
      <sz val="12"/>
      <name val="Times New Roman CE"/>
      <charset val="238"/>
    </font>
    <font>
      <b/>
      <i/>
      <sz val="12"/>
      <name val="Times New Roman CE"/>
      <charset val="238"/>
    </font>
    <font>
      <u/>
      <sz val="12"/>
      <name val="Times New Roman CE"/>
      <family val="1"/>
      <charset val="238"/>
    </font>
    <font>
      <b/>
      <sz val="1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5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 CE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Times New Roman CE"/>
      <family val="1"/>
      <charset val="238"/>
    </font>
    <font>
      <b/>
      <u/>
      <sz val="11"/>
      <name val="Arial"/>
      <family val="2"/>
      <charset val="238"/>
    </font>
    <font>
      <sz val="11"/>
      <name val="Arial CE"/>
      <family val="2"/>
      <charset val="238"/>
    </font>
    <font>
      <b/>
      <sz val="11"/>
      <name val="Times New Roman CE"/>
      <family val="1"/>
      <charset val="238"/>
    </font>
    <font>
      <b/>
      <sz val="26"/>
      <name val="Arial CE"/>
      <family val="2"/>
      <charset val="238"/>
    </font>
    <font>
      <sz val="12"/>
      <name val="Arial CE"/>
      <charset val="238"/>
    </font>
    <font>
      <b/>
      <sz val="24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sz val="20"/>
      <name val="Arial CE"/>
      <family val="2"/>
      <charset val="238"/>
    </font>
    <font>
      <b/>
      <sz val="16"/>
      <name val="Arial CE"/>
      <charset val="238"/>
    </font>
    <font>
      <sz val="18"/>
      <name val="Arial CE"/>
      <family val="2"/>
      <charset val="238"/>
    </font>
    <font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22"/>
      <name val="Arial CE"/>
      <charset val="238"/>
    </font>
    <font>
      <b/>
      <sz val="22"/>
      <name val="Arial CE"/>
      <family val="2"/>
      <charset val="238"/>
    </font>
    <font>
      <b/>
      <sz val="18"/>
      <color indexed="10"/>
      <name val="Arial CE"/>
      <family val="2"/>
      <charset val="238"/>
    </font>
    <font>
      <b/>
      <sz val="20"/>
      <color indexed="10"/>
      <name val="Arial CE"/>
      <family val="2"/>
      <charset val="238"/>
    </font>
    <font>
      <sz val="12"/>
      <color indexed="10"/>
      <name val="Arial CE"/>
      <charset val="238"/>
    </font>
    <font>
      <sz val="10"/>
      <color indexed="10"/>
      <name val="Arial CE"/>
      <charset val="238"/>
    </font>
    <font>
      <sz val="12"/>
      <color indexed="10"/>
      <name val="Arial CE"/>
      <family val="2"/>
      <charset val="238"/>
    </font>
    <font>
      <b/>
      <sz val="18"/>
      <name val="Arial CE"/>
      <charset val="238"/>
    </font>
    <font>
      <sz val="18"/>
      <name val="Arial CE"/>
      <charset val="238"/>
    </font>
    <font>
      <sz val="18"/>
      <color indexed="10"/>
      <name val="Arial CE"/>
      <charset val="238"/>
    </font>
    <font>
      <sz val="16"/>
      <name val="Arial CE"/>
      <family val="2"/>
      <charset val="238"/>
    </font>
    <font>
      <sz val="16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4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4"/>
      <name val="Arial CE"/>
      <family val="2"/>
      <charset val="238"/>
    </font>
    <font>
      <b/>
      <sz val="14"/>
      <color indexed="10"/>
      <name val="Arial CE"/>
      <family val="2"/>
      <charset val="238"/>
    </font>
    <font>
      <b/>
      <sz val="14"/>
      <name val="Arial CE"/>
      <charset val="238"/>
    </font>
    <font>
      <b/>
      <sz val="14"/>
      <color indexed="10"/>
      <name val="Arial CE"/>
      <charset val="238"/>
    </font>
    <font>
      <b/>
      <sz val="16"/>
      <name val="Arial CE"/>
      <family val="2"/>
      <charset val="238"/>
    </font>
    <font>
      <b/>
      <sz val="16"/>
      <color indexed="10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 CE"/>
      <charset val="238"/>
    </font>
    <font>
      <b/>
      <sz val="8"/>
      <name val="Arial CE"/>
      <family val="2"/>
      <charset val="238"/>
    </font>
    <font>
      <b/>
      <sz val="20"/>
      <name val="Arial"/>
      <family val="2"/>
      <charset val="238"/>
    </font>
    <font>
      <sz val="20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b/>
      <sz val="1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u val="double"/>
      <sz val="16"/>
      <name val="Arial CE"/>
      <family val="2"/>
      <charset val="238"/>
    </font>
    <font>
      <b/>
      <i/>
      <u val="double"/>
      <sz val="18"/>
      <name val="Arial CE"/>
      <family val="2"/>
      <charset val="238"/>
    </font>
    <font>
      <b/>
      <i/>
      <sz val="18"/>
      <name val="Arial CE"/>
      <family val="2"/>
      <charset val="238"/>
    </font>
    <font>
      <i/>
      <u/>
      <sz val="8"/>
      <name val="Arial CE"/>
      <family val="2"/>
      <charset val="238"/>
    </font>
    <font>
      <sz val="8"/>
      <name val="Arial CE"/>
      <family val="2"/>
      <charset val="238"/>
    </font>
    <font>
      <b/>
      <u/>
      <sz val="10"/>
      <name val="Symbol"/>
      <family val="1"/>
      <charset val="2"/>
    </font>
    <font>
      <b/>
      <u/>
      <sz val="10"/>
      <name val="Arial CE"/>
      <family val="2"/>
      <charset val="238"/>
    </font>
    <font>
      <b/>
      <u val="double"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i/>
      <sz val="10"/>
      <color rgb="FF0070C0"/>
      <name val="Segoe UI"/>
      <family val="2"/>
      <charset val="238"/>
    </font>
    <font>
      <i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u/>
      <sz val="9"/>
      <name val="Arial CE"/>
      <family val="2"/>
      <charset val="238"/>
    </font>
    <font>
      <u/>
      <sz val="12"/>
      <name val="Arial CE"/>
      <family val="2"/>
      <charset val="238"/>
    </font>
    <font>
      <vertAlign val="superscript"/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7"/>
      <name val="Calibri"/>
      <family val="2"/>
      <charset val="238"/>
    </font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2"/>
      <color rgb="FF960000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00FF"/>
      <name val="Arial CE"/>
    </font>
    <font>
      <b/>
      <sz val="6"/>
      <name val="Arial CE"/>
      <family val="2"/>
      <charset val="238"/>
    </font>
    <font>
      <b/>
      <sz val="10"/>
      <name val="Arial CE"/>
      <charset val="238"/>
    </font>
    <font>
      <sz val="10"/>
      <name val="Arial"/>
      <charset val="238"/>
    </font>
    <font>
      <sz val="8"/>
      <color rgb="FF00B050"/>
      <name val="Arial CE"/>
      <family val="2"/>
    </font>
    <font>
      <sz val="8"/>
      <color theme="1"/>
      <name val="Arial CE"/>
      <family val="2"/>
      <charset val="238"/>
    </font>
    <font>
      <sz val="8"/>
      <color rgb="FF00B050"/>
      <name val="Arial CE"/>
      <family val="2"/>
      <charset val="238"/>
    </font>
    <font>
      <i/>
      <sz val="8"/>
      <color rgb="FF00B050"/>
      <name val="Arial CE"/>
      <family val="2"/>
      <charset val="238"/>
    </font>
    <font>
      <i/>
      <sz val="8"/>
      <color rgb="FF00B050"/>
      <name val="Arial CE"/>
      <family val="2"/>
    </font>
    <font>
      <sz val="10"/>
      <color rgb="FF00B050"/>
      <name val="Arial CE"/>
      <family val="2"/>
      <charset val="238"/>
    </font>
    <font>
      <sz val="12"/>
      <name val="Symbol"/>
      <family val="1"/>
      <charset val="2"/>
    </font>
    <font>
      <u/>
      <sz val="1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</fills>
  <borders count="9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30">
    <xf numFmtId="0" fontId="0" fillId="0" borderId="0"/>
    <xf numFmtId="0" fontId="1" fillId="0" borderId="0"/>
    <xf numFmtId="0" fontId="10" fillId="0" borderId="0" applyProtection="0"/>
    <xf numFmtId="0" fontId="13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0" fontId="14" fillId="0" borderId="0"/>
    <xf numFmtId="0" fontId="15" fillId="0" borderId="0"/>
    <xf numFmtId="0" fontId="16" fillId="0" borderId="0"/>
    <xf numFmtId="0" fontId="2" fillId="0" borderId="0"/>
    <xf numFmtId="0" fontId="17" fillId="0" borderId="0"/>
    <xf numFmtId="0" fontId="18" fillId="0" borderId="0"/>
    <xf numFmtId="169" fontId="17" fillId="0" borderId="0" applyFill="0" applyBorder="0" applyAlignment="0" applyProtection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1" fontId="2" fillId="0" borderId="0" applyFont="0" applyFill="0" applyBorder="0" applyAlignment="0" applyProtection="0"/>
    <xf numFmtId="0" fontId="31" fillId="0" borderId="0"/>
    <xf numFmtId="0" fontId="33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>
      <alignment wrapText="1"/>
    </xf>
    <xf numFmtId="0" fontId="10" fillId="0" borderId="0">
      <alignment wrapText="1"/>
    </xf>
    <xf numFmtId="0" fontId="34" fillId="0" borderId="0"/>
    <xf numFmtId="0" fontId="1" fillId="0" borderId="0"/>
    <xf numFmtId="0" fontId="50" fillId="0" borderId="0"/>
    <xf numFmtId="0" fontId="16" fillId="0" borderId="0"/>
    <xf numFmtId="0" fontId="11" fillId="0" borderId="0"/>
    <xf numFmtId="0" fontId="110" fillId="0" borderId="0"/>
    <xf numFmtId="0" fontId="133" fillId="0" borderId="0"/>
    <xf numFmtId="0" fontId="110" fillId="0" borderId="0"/>
    <xf numFmtId="0" fontId="110" fillId="0" borderId="0"/>
    <xf numFmtId="0" fontId="110" fillId="0" borderId="0"/>
  </cellStyleXfs>
  <cellXfs count="722">
    <xf numFmtId="0" fontId="0" fillId="0" borderId="0" xfId="0"/>
    <xf numFmtId="0" fontId="3" fillId="0" borderId="0" xfId="1" applyFont="1" applyAlignment="1">
      <alignment horizontal="center"/>
    </xf>
    <xf numFmtId="0" fontId="5" fillId="0" borderId="0" xfId="1" applyFont="1" applyAlignment="1"/>
    <xf numFmtId="0" fontId="5" fillId="0" borderId="0" xfId="1" applyFont="1" applyAlignment="1">
      <alignment horizontal="center"/>
    </xf>
    <xf numFmtId="9" fontId="6" fillId="0" borderId="0" xfId="1" applyNumberFormat="1" applyFont="1" applyAlignment="1">
      <alignment horizontal="center" vertical="center"/>
    </xf>
    <xf numFmtId="0" fontId="6" fillId="0" borderId="0" xfId="1" applyFont="1"/>
    <xf numFmtId="0" fontId="4" fillId="0" borderId="5" xfId="1" applyFont="1" applyBorder="1" applyAlignment="1">
      <alignment horizontal="center"/>
    </xf>
    <xf numFmtId="166" fontId="4" fillId="0" borderId="5" xfId="1" applyNumberFormat="1" applyFont="1" applyBorder="1" applyAlignment="1">
      <alignment horizontal="right"/>
    </xf>
    <xf numFmtId="3" fontId="4" fillId="0" borderId="0" xfId="1" applyNumberFormat="1" applyFont="1"/>
    <xf numFmtId="0" fontId="4" fillId="0" borderId="0" xfId="1" applyFont="1" applyAlignment="1"/>
    <xf numFmtId="0" fontId="4" fillId="0" borderId="6" xfId="1" applyFont="1" applyBorder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1" applyFont="1"/>
    <xf numFmtId="167" fontId="7" fillId="0" borderId="0" xfId="1" applyNumberFormat="1" applyFont="1" applyAlignment="1">
      <alignment horizontal="right"/>
    </xf>
    <xf numFmtId="167" fontId="8" fillId="0" borderId="0" xfId="1" applyNumberFormat="1" applyFont="1"/>
    <xf numFmtId="168" fontId="4" fillId="0" borderId="0" xfId="1" applyNumberFormat="1" applyFont="1"/>
    <xf numFmtId="167" fontId="4" fillId="0" borderId="0" xfId="1" applyNumberFormat="1" applyFont="1"/>
    <xf numFmtId="0" fontId="5" fillId="0" borderId="0" xfId="1" applyFont="1" applyAlignment="1">
      <alignment horizontal="left"/>
    </xf>
    <xf numFmtId="0" fontId="5" fillId="0" borderId="0" xfId="1" applyFont="1"/>
    <xf numFmtId="165" fontId="5" fillId="0" borderId="0" xfId="1" applyNumberFormat="1" applyFont="1" applyAlignment="1">
      <alignment horizontal="right"/>
    </xf>
    <xf numFmtId="3" fontId="5" fillId="0" borderId="0" xfId="1" applyNumberFormat="1" applyFont="1"/>
    <xf numFmtId="0" fontId="9" fillId="0" borderId="0" xfId="1" applyFont="1" applyAlignment="1">
      <alignment wrapText="1"/>
    </xf>
    <xf numFmtId="0" fontId="9" fillId="0" borderId="0" xfId="1" applyFont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166" fontId="4" fillId="0" borderId="16" xfId="1" applyNumberFormat="1" applyFont="1" applyBorder="1"/>
    <xf numFmtId="166" fontId="4" fillId="0" borderId="18" xfId="1" applyNumberFormat="1" applyFont="1" applyBorder="1"/>
    <xf numFmtId="0" fontId="4" fillId="0" borderId="20" xfId="1" applyFont="1" applyBorder="1" applyAlignment="1">
      <alignment horizontal="left"/>
    </xf>
    <xf numFmtId="0" fontId="4" fillId="0" borderId="21" xfId="1" applyFont="1" applyBorder="1" applyAlignment="1">
      <alignment horizontal="center"/>
    </xf>
    <xf numFmtId="166" fontId="4" fillId="0" borderId="22" xfId="1" applyNumberFormat="1" applyFont="1" applyBorder="1"/>
    <xf numFmtId="0" fontId="4" fillId="2" borderId="14" xfId="1" applyFont="1" applyFill="1" applyBorder="1" applyAlignment="1">
      <alignment horizontal="center"/>
    </xf>
    <xf numFmtId="0" fontId="6" fillId="2" borderId="2" xfId="1" applyFont="1" applyFill="1" applyBorder="1" applyAlignment="1">
      <alignment horizontal="left" vertical="center"/>
    </xf>
    <xf numFmtId="0" fontId="6" fillId="2" borderId="4" xfId="1" applyFont="1" applyFill="1" applyBorder="1" applyAlignment="1">
      <alignment horizontal="center" vertical="center" wrapText="1"/>
    </xf>
    <xf numFmtId="165" fontId="6" fillId="2" borderId="4" xfId="1" applyNumberFormat="1" applyFont="1" applyFill="1" applyBorder="1" applyAlignment="1">
      <alignment horizontal="center" vertical="center"/>
    </xf>
    <xf numFmtId="9" fontId="6" fillId="2" borderId="16" xfId="1" applyNumberFormat="1" applyFont="1" applyFill="1" applyBorder="1" applyAlignment="1">
      <alignment horizontal="center" vertical="center"/>
    </xf>
    <xf numFmtId="0" fontId="17" fillId="0" borderId="25" xfId="9" applyFont="1" applyFill="1" applyBorder="1" applyAlignment="1">
      <alignment horizontal="center"/>
    </xf>
    <xf numFmtId="0" fontId="22" fillId="0" borderId="26" xfId="9" applyFont="1" applyFill="1" applyBorder="1" applyAlignment="1">
      <alignment horizontal="center"/>
    </xf>
    <xf numFmtId="0" fontId="21" fillId="0" borderId="26" xfId="9" applyFont="1" applyFill="1" applyBorder="1"/>
    <xf numFmtId="0" fontId="17" fillId="0" borderId="0" xfId="9" applyFont="1" applyFill="1" applyBorder="1"/>
    <xf numFmtId="0" fontId="17" fillId="0" borderId="0" xfId="9" applyFont="1" applyFill="1"/>
    <xf numFmtId="49" fontId="17" fillId="0" borderId="27" xfId="9" applyNumberFormat="1" applyFont="1" applyFill="1" applyBorder="1" applyAlignment="1">
      <alignment horizontal="center"/>
    </xf>
    <xf numFmtId="49" fontId="23" fillId="0" borderId="29" xfId="9" applyNumberFormat="1" applyFont="1" applyFill="1" applyBorder="1" applyAlignment="1">
      <alignment horizontal="center" vertical="center" wrapText="1"/>
    </xf>
    <xf numFmtId="0" fontId="23" fillId="0" borderId="30" xfId="9" applyFont="1" applyFill="1" applyBorder="1" applyAlignment="1">
      <alignment horizontal="center" vertical="center" wrapText="1"/>
    </xf>
    <xf numFmtId="0" fontId="23" fillId="0" borderId="0" xfId="9" applyFont="1" applyFill="1"/>
    <xf numFmtId="49" fontId="23" fillId="0" borderId="15" xfId="9" applyNumberFormat="1" applyFont="1" applyFill="1" applyBorder="1" applyAlignment="1">
      <alignment horizontal="center"/>
    </xf>
    <xf numFmtId="0" fontId="23" fillId="0" borderId="0" xfId="9" applyFont="1" applyFill="1" applyBorder="1"/>
    <xf numFmtId="0" fontId="17" fillId="0" borderId="10" xfId="9" applyFont="1" applyFill="1" applyBorder="1" applyAlignment="1">
      <alignment horizontal="center"/>
    </xf>
    <xf numFmtId="0" fontId="17" fillId="0" borderId="28" xfId="9" applyFont="1" applyFill="1" applyBorder="1" applyAlignment="1">
      <alignment horizontal="center"/>
    </xf>
    <xf numFmtId="49" fontId="17" fillId="0" borderId="15" xfId="9" applyNumberFormat="1" applyFont="1" applyFill="1" applyBorder="1" applyAlignment="1">
      <alignment horizontal="center" vertical="top"/>
    </xf>
    <xf numFmtId="0" fontId="17" fillId="0" borderId="0" xfId="9" applyFont="1" applyFill="1" applyBorder="1" applyAlignment="1">
      <alignment horizontal="center"/>
    </xf>
    <xf numFmtId="0" fontId="17" fillId="0" borderId="0" xfId="9" applyFont="1" applyFill="1" applyBorder="1" applyAlignment="1">
      <alignment horizontal="left" indent="2"/>
    </xf>
    <xf numFmtId="0" fontId="17" fillId="0" borderId="0" xfId="9" applyFont="1" applyFill="1" applyBorder="1" applyAlignment="1">
      <alignment wrapText="1"/>
    </xf>
    <xf numFmtId="0" fontId="24" fillId="0" borderId="0" xfId="9" applyFont="1" applyFill="1" applyBorder="1" applyAlignment="1">
      <alignment horizontal="left"/>
    </xf>
    <xf numFmtId="49" fontId="17" fillId="0" borderId="15" xfId="9" applyNumberFormat="1" applyFont="1" applyFill="1" applyBorder="1" applyAlignment="1">
      <alignment horizontal="center"/>
    </xf>
    <xf numFmtId="0" fontId="24" fillId="0" borderId="0" xfId="9" applyFont="1" applyFill="1" applyBorder="1"/>
    <xf numFmtId="0" fontId="17" fillId="0" borderId="0" xfId="9" applyFont="1" applyFill="1" applyBorder="1" applyAlignment="1">
      <alignment horizontal="left" indent="3"/>
    </xf>
    <xf numFmtId="0" fontId="17" fillId="0" borderId="0" xfId="9" applyFont="1" applyFill="1" applyBorder="1" applyAlignment="1">
      <alignment horizontal="left" indent="16"/>
    </xf>
    <xf numFmtId="0" fontId="17" fillId="0" borderId="0" xfId="9" applyFont="1" applyFill="1" applyBorder="1" applyAlignment="1">
      <alignment horizontal="left" wrapText="1"/>
    </xf>
    <xf numFmtId="0" fontId="26" fillId="0" borderId="0" xfId="9" applyFont="1" applyFill="1" applyBorder="1"/>
    <xf numFmtId="0" fontId="28" fillId="0" borderId="0" xfId="9" applyFont="1" applyFill="1" applyBorder="1"/>
    <xf numFmtId="49" fontId="17" fillId="0" borderId="19" xfId="9" applyNumberFormat="1" applyFont="1" applyFill="1" applyBorder="1" applyAlignment="1">
      <alignment horizontal="center"/>
    </xf>
    <xf numFmtId="0" fontId="17" fillId="0" borderId="33" xfId="9" applyFont="1" applyFill="1" applyBorder="1" applyAlignment="1">
      <alignment horizontal="center"/>
    </xf>
    <xf numFmtId="0" fontId="17" fillId="0" borderId="34" xfId="9" applyFont="1" applyFill="1" applyBorder="1" applyAlignment="1">
      <alignment horizontal="center"/>
    </xf>
    <xf numFmtId="49" fontId="17" fillId="0" borderId="0" xfId="9" applyNumberFormat="1" applyFont="1" applyFill="1" applyBorder="1" applyAlignment="1">
      <alignment horizontal="center"/>
    </xf>
    <xf numFmtId="0" fontId="17" fillId="0" borderId="1" xfId="9" applyFont="1" applyFill="1" applyBorder="1"/>
    <xf numFmtId="0" fontId="29" fillId="0" borderId="0" xfId="9" applyFont="1" applyFill="1" applyBorder="1"/>
    <xf numFmtId="49" fontId="17" fillId="0" borderId="0" xfId="9" applyNumberFormat="1" applyFont="1" applyFill="1" applyAlignment="1">
      <alignment horizontal="center"/>
    </xf>
    <xf numFmtId="0" fontId="4" fillId="0" borderId="35" xfId="1" applyFont="1" applyBorder="1" applyAlignment="1">
      <alignment horizontal="left"/>
    </xf>
    <xf numFmtId="0" fontId="4" fillId="0" borderId="36" xfId="1" applyFont="1" applyBorder="1" applyAlignment="1">
      <alignment horizontal="center"/>
    </xf>
    <xf numFmtId="166" fontId="4" fillId="0" borderId="36" xfId="1" applyNumberFormat="1" applyFont="1" applyBorder="1" applyAlignment="1">
      <alignment horizontal="right"/>
    </xf>
    <xf numFmtId="0" fontId="4" fillId="3" borderId="14" xfId="1" applyFont="1" applyFill="1" applyBorder="1" applyAlignment="1">
      <alignment horizontal="center"/>
    </xf>
    <xf numFmtId="0" fontId="6" fillId="3" borderId="8" xfId="1" applyFont="1" applyFill="1" applyBorder="1" applyAlignment="1">
      <alignment horizontal="left" vertical="center"/>
    </xf>
    <xf numFmtId="0" fontId="6" fillId="3" borderId="24" xfId="1" applyFont="1" applyFill="1" applyBorder="1" applyAlignment="1">
      <alignment horizontal="center" vertical="center" wrapText="1"/>
    </xf>
    <xf numFmtId="165" fontId="6" fillId="3" borderId="24" xfId="1" applyNumberFormat="1" applyFont="1" applyFill="1" applyBorder="1" applyAlignment="1">
      <alignment horizontal="center" vertical="center"/>
    </xf>
    <xf numFmtId="9" fontId="6" fillId="3" borderId="17" xfId="1" applyNumberFormat="1" applyFont="1" applyFill="1" applyBorder="1" applyAlignment="1">
      <alignment horizontal="center" vertical="center"/>
    </xf>
    <xf numFmtId="166" fontId="4" fillId="0" borderId="37" xfId="1" applyNumberFormat="1" applyFont="1" applyBorder="1" applyAlignment="1">
      <alignment horizontal="right"/>
    </xf>
    <xf numFmtId="0" fontId="21" fillId="0" borderId="38" xfId="9" applyFont="1" applyFill="1" applyBorder="1"/>
    <xf numFmtId="0" fontId="17" fillId="0" borderId="28" xfId="9" applyFont="1" applyFill="1" applyBorder="1"/>
    <xf numFmtId="0" fontId="23" fillId="0" borderId="31" xfId="9" applyFont="1" applyFill="1" applyBorder="1" applyAlignment="1">
      <alignment horizontal="center" vertical="center"/>
    </xf>
    <xf numFmtId="170" fontId="17" fillId="0" borderId="28" xfId="9" applyNumberFormat="1" applyFont="1" applyFill="1" applyBorder="1" applyAlignment="1">
      <alignment horizontal="center"/>
    </xf>
    <xf numFmtId="0" fontId="17" fillId="0" borderId="0" xfId="9" applyFont="1" applyFill="1" applyAlignment="1">
      <alignment horizontal="center"/>
    </xf>
    <xf numFmtId="0" fontId="24" fillId="0" borderId="0" xfId="9" applyFont="1" applyFill="1" applyBorder="1" applyAlignment="1">
      <alignment horizontal="left" wrapText="1" indent="2"/>
    </xf>
    <xf numFmtId="0" fontId="17" fillId="0" borderId="0" xfId="9" applyFont="1" applyFill="1" applyBorder="1" applyAlignment="1">
      <alignment horizontal="left" indent="19"/>
    </xf>
    <xf numFmtId="49" fontId="17" fillId="0" borderId="32" xfId="9" applyNumberFormat="1" applyFont="1" applyFill="1" applyBorder="1" applyAlignment="1">
      <alignment horizontal="center"/>
    </xf>
    <xf numFmtId="0" fontId="17" fillId="0" borderId="23" xfId="9" applyFont="1" applyFill="1" applyBorder="1"/>
    <xf numFmtId="0" fontId="17" fillId="0" borderId="9" xfId="9" applyFont="1" applyFill="1" applyBorder="1" applyAlignment="1">
      <alignment horizontal="center"/>
    </xf>
    <xf numFmtId="170" fontId="17" fillId="0" borderId="39" xfId="9" applyNumberFormat="1" applyFont="1" applyFill="1" applyBorder="1" applyAlignment="1">
      <alignment horizontal="center"/>
    </xf>
    <xf numFmtId="170" fontId="27" fillId="0" borderId="28" xfId="9" applyNumberFormat="1" applyFont="1" applyFill="1" applyBorder="1" applyAlignment="1">
      <alignment horizontal="center"/>
    </xf>
    <xf numFmtId="0" fontId="32" fillId="0" borderId="1" xfId="9" applyFont="1" applyFill="1" applyBorder="1" applyAlignment="1">
      <alignment wrapText="1"/>
    </xf>
    <xf numFmtId="0" fontId="4" fillId="0" borderId="8" xfId="1" applyFont="1" applyBorder="1" applyAlignment="1">
      <alignment horizontal="left" wrapText="1"/>
    </xf>
    <xf numFmtId="0" fontId="1" fillId="4" borderId="0" xfId="120" applyFont="1" applyFill="1" applyBorder="1"/>
    <xf numFmtId="0" fontId="36" fillId="4" borderId="0" xfId="120" applyFont="1" applyFill="1" applyBorder="1"/>
    <xf numFmtId="0" fontId="37" fillId="4" borderId="0" xfId="120" applyFont="1" applyFill="1" applyBorder="1"/>
    <xf numFmtId="0" fontId="1" fillId="4" borderId="0" xfId="120" applyFont="1" applyFill="1" applyBorder="1" applyAlignment="1"/>
    <xf numFmtId="0" fontId="39" fillId="0" borderId="0" xfId="120" applyFont="1" applyAlignment="1">
      <alignment horizontal="center"/>
    </xf>
    <xf numFmtId="0" fontId="39" fillId="0" borderId="0" xfId="120" applyFont="1" applyAlignment="1">
      <alignment horizontal="right"/>
    </xf>
    <xf numFmtId="0" fontId="40" fillId="0" borderId="0" xfId="120" applyFont="1" applyFill="1" applyAlignment="1">
      <alignment horizontal="center"/>
    </xf>
    <xf numFmtId="0" fontId="1" fillId="4" borderId="25" xfId="120" applyFont="1" applyFill="1" applyBorder="1"/>
    <xf numFmtId="0" fontId="1" fillId="4" borderId="26" xfId="120" applyFont="1" applyFill="1" applyBorder="1"/>
    <xf numFmtId="0" fontId="1" fillId="4" borderId="38" xfId="120" applyFont="1" applyFill="1" applyBorder="1"/>
    <xf numFmtId="0" fontId="42" fillId="0" borderId="0" xfId="120" applyFont="1"/>
    <xf numFmtId="0" fontId="35" fillId="4" borderId="27" xfId="120" applyFont="1" applyFill="1" applyBorder="1"/>
    <xf numFmtId="0" fontId="1" fillId="4" borderId="28" xfId="120" applyFont="1" applyFill="1" applyBorder="1"/>
    <xf numFmtId="0" fontId="1" fillId="4" borderId="27" xfId="120" applyFont="1" applyFill="1" applyBorder="1"/>
    <xf numFmtId="0" fontId="37" fillId="4" borderId="0" xfId="120" applyFont="1" applyFill="1" applyBorder="1" applyAlignment="1">
      <alignment wrapText="1"/>
    </xf>
    <xf numFmtId="0" fontId="37" fillId="4" borderId="27" xfId="120" applyFont="1" applyFill="1" applyBorder="1"/>
    <xf numFmtId="0" fontId="1" fillId="4" borderId="28" xfId="120" applyFont="1" applyFill="1" applyBorder="1" applyAlignment="1"/>
    <xf numFmtId="0" fontId="1" fillId="4" borderId="43" xfId="120" applyFont="1" applyFill="1" applyBorder="1"/>
    <xf numFmtId="0" fontId="1" fillId="4" borderId="1" xfId="120" applyFont="1" applyFill="1" applyBorder="1"/>
    <xf numFmtId="0" fontId="1" fillId="4" borderId="34" xfId="120" applyFont="1" applyFill="1" applyBorder="1"/>
    <xf numFmtId="0" fontId="36" fillId="4" borderId="44" xfId="120" applyFont="1" applyFill="1" applyBorder="1" applyAlignment="1">
      <alignment horizontal="center"/>
    </xf>
    <xf numFmtId="0" fontId="36" fillId="4" borderId="45" xfId="120" applyFont="1" applyFill="1" applyBorder="1" applyAlignment="1">
      <alignment horizontal="left"/>
    </xf>
    <xf numFmtId="0" fontId="36" fillId="4" borderId="45" xfId="120" applyFont="1" applyFill="1" applyBorder="1" applyAlignment="1">
      <alignment horizontal="center"/>
    </xf>
    <xf numFmtId="0" fontId="36" fillId="4" borderId="46" xfId="120" applyFont="1" applyFill="1" applyBorder="1" applyAlignment="1">
      <alignment horizontal="center"/>
    </xf>
    <xf numFmtId="0" fontId="36" fillId="4" borderId="47" xfId="120" applyFont="1" applyFill="1" applyBorder="1" applyAlignment="1">
      <alignment horizontal="center"/>
    </xf>
    <xf numFmtId="0" fontId="36" fillId="4" borderId="48" xfId="120" applyFont="1" applyFill="1" applyBorder="1" applyAlignment="1">
      <alignment horizontal="right"/>
    </xf>
    <xf numFmtId="0" fontId="17" fillId="0" borderId="0" xfId="120" applyFont="1"/>
    <xf numFmtId="49" fontId="43" fillId="0" borderId="0" xfId="120" applyNumberFormat="1" applyFont="1" applyFill="1" applyAlignment="1">
      <alignment horizontal="left" vertical="top" wrapText="1"/>
    </xf>
    <xf numFmtId="2" fontId="43" fillId="0" borderId="0" xfId="120" applyNumberFormat="1" applyFont="1" applyFill="1" applyAlignment="1">
      <alignment horizontal="right" vertical="top"/>
    </xf>
    <xf numFmtId="0" fontId="17" fillId="0" borderId="0" xfId="120" applyNumberFormat="1" applyFont="1"/>
    <xf numFmtId="0" fontId="41" fillId="0" borderId="0" xfId="120" applyFont="1" applyAlignment="1">
      <alignment horizontal="center"/>
    </xf>
    <xf numFmtId="49" fontId="44" fillId="0" borderId="0" xfId="120" applyNumberFormat="1" applyFont="1" applyFill="1" applyAlignment="1">
      <alignment horizontal="left" vertical="top" wrapText="1"/>
    </xf>
    <xf numFmtId="49" fontId="44" fillId="0" borderId="0" xfId="120" applyNumberFormat="1" applyFont="1" applyFill="1" applyAlignment="1">
      <alignment horizontal="center" vertical="top" wrapText="1"/>
    </xf>
    <xf numFmtId="172" fontId="41" fillId="0" borderId="0" xfId="120" applyNumberFormat="1" applyFont="1" applyAlignment="1"/>
    <xf numFmtId="172" fontId="41" fillId="0" borderId="0" xfId="120" applyNumberFormat="1" applyFont="1" applyAlignment="1">
      <alignment vertical="center"/>
    </xf>
    <xf numFmtId="0" fontId="45" fillId="0" borderId="0" xfId="120" applyFont="1"/>
    <xf numFmtId="2" fontId="44" fillId="0" borderId="0" xfId="120" applyNumberFormat="1" applyFont="1" applyFill="1" applyAlignment="1">
      <alignment horizontal="right" vertical="top"/>
    </xf>
    <xf numFmtId="0" fontId="41" fillId="0" borderId="41" xfId="120" applyFont="1" applyBorder="1"/>
    <xf numFmtId="0" fontId="37" fillId="0" borderId="41" xfId="120" applyFont="1" applyFill="1" applyBorder="1" applyAlignment="1">
      <alignment horizontal="left"/>
    </xf>
    <xf numFmtId="49" fontId="44" fillId="0" borderId="41" xfId="120" applyNumberFormat="1" applyFont="1" applyFill="1" applyBorder="1" applyAlignment="1">
      <alignment horizontal="center" vertical="center" wrapText="1"/>
    </xf>
    <xf numFmtId="49" fontId="44" fillId="0" borderId="41" xfId="120" applyNumberFormat="1" applyFont="1" applyFill="1" applyBorder="1" applyAlignment="1">
      <alignment horizontal="center" vertical="top" wrapText="1"/>
    </xf>
    <xf numFmtId="172" fontId="41" fillId="0" borderId="41" xfId="120" applyNumberFormat="1" applyFont="1" applyBorder="1" applyAlignment="1"/>
    <xf numFmtId="172" fontId="37" fillId="0" borderId="41" xfId="120" applyNumberFormat="1" applyFont="1" applyBorder="1" applyAlignment="1"/>
    <xf numFmtId="0" fontId="41" fillId="0" borderId="0" xfId="120" applyFont="1"/>
    <xf numFmtId="0" fontId="37" fillId="0" borderId="0" xfId="120" applyFont="1" applyFill="1" applyAlignment="1">
      <alignment horizontal="left"/>
    </xf>
    <xf numFmtId="49" fontId="44" fillId="0" borderId="0" xfId="120" applyNumberFormat="1" applyFont="1" applyFill="1" applyAlignment="1">
      <alignment horizontal="center" vertical="center" wrapText="1"/>
    </xf>
    <xf numFmtId="172" fontId="37" fillId="0" borderId="0" xfId="120" applyNumberFormat="1" applyFont="1" applyAlignment="1"/>
    <xf numFmtId="0" fontId="41" fillId="0" borderId="0" xfId="120" applyFont="1" applyAlignment="1">
      <alignment horizontal="left"/>
    </xf>
    <xf numFmtId="0" fontId="46" fillId="0" borderId="0" xfId="120" applyFont="1" applyFill="1" applyAlignment="1">
      <alignment horizontal="center"/>
    </xf>
    <xf numFmtId="0" fontId="41" fillId="0" borderId="0" xfId="120" applyFont="1" applyBorder="1" applyAlignment="1">
      <alignment horizontal="center"/>
    </xf>
    <xf numFmtId="173" fontId="45" fillId="0" borderId="0" xfId="120" applyNumberFormat="1" applyFont="1"/>
    <xf numFmtId="2" fontId="44" fillId="0" borderId="0" xfId="120" applyNumberFormat="1" applyFont="1" applyFill="1" applyBorder="1" applyAlignment="1">
      <alignment horizontal="right" vertical="top"/>
    </xf>
    <xf numFmtId="49" fontId="44" fillId="0" borderId="0" xfId="120" applyNumberFormat="1" applyFont="1" applyFill="1" applyBorder="1" applyAlignment="1">
      <alignment horizontal="left" vertical="top" wrapText="1"/>
    </xf>
    <xf numFmtId="0" fontId="47" fillId="0" borderId="0" xfId="120" applyFont="1" applyBorder="1"/>
    <xf numFmtId="0" fontId="41" fillId="0" borderId="41" xfId="120" applyFont="1" applyBorder="1" applyAlignment="1">
      <alignment horizontal="center"/>
    </xf>
    <xf numFmtId="49" fontId="44" fillId="0" borderId="41" xfId="120" applyNumberFormat="1" applyFont="1" applyFill="1" applyBorder="1" applyAlignment="1">
      <alignment horizontal="left" vertical="top" wrapText="1"/>
    </xf>
    <xf numFmtId="49" fontId="44" fillId="0" borderId="42" xfId="120" applyNumberFormat="1" applyFont="1" applyFill="1" applyBorder="1" applyAlignment="1">
      <alignment horizontal="center" vertical="top" wrapText="1"/>
    </xf>
    <xf numFmtId="172" fontId="41" fillId="0" borderId="42" xfId="120" applyNumberFormat="1" applyFont="1" applyBorder="1" applyAlignment="1"/>
    <xf numFmtId="0" fontId="45" fillId="0" borderId="41" xfId="120" applyFont="1" applyBorder="1"/>
    <xf numFmtId="49" fontId="47" fillId="0" borderId="0" xfId="120" applyNumberFormat="1" applyFont="1" applyFill="1" applyProtection="1">
      <protection hidden="1"/>
    </xf>
    <xf numFmtId="172" fontId="41" fillId="0" borderId="0" xfId="120" applyNumberFormat="1" applyFont="1" applyAlignment="1">
      <alignment horizontal="right" vertical="center"/>
    </xf>
    <xf numFmtId="0" fontId="45" fillId="0" borderId="0" xfId="120" applyFont="1" applyBorder="1"/>
    <xf numFmtId="0" fontId="45" fillId="0" borderId="0" xfId="120" applyFont="1" applyAlignment="1">
      <alignment horizontal="center"/>
    </xf>
    <xf numFmtId="0" fontId="48" fillId="0" borderId="0" xfId="120" applyFont="1" applyAlignment="1">
      <alignment horizontal="right"/>
    </xf>
    <xf numFmtId="0" fontId="45" fillId="0" borderId="0" xfId="120" applyNumberFormat="1" applyFont="1"/>
    <xf numFmtId="0" fontId="41" fillId="0" borderId="0" xfId="120" applyFont="1" applyBorder="1"/>
    <xf numFmtId="0" fontId="17" fillId="0" borderId="0" xfId="120" applyFont="1" applyAlignment="1">
      <alignment horizontal="center"/>
    </xf>
    <xf numFmtId="0" fontId="17" fillId="0" borderId="0" xfId="120" applyFont="1" applyBorder="1"/>
    <xf numFmtId="0" fontId="17" fillId="0" borderId="0" xfId="120" applyFont="1" applyAlignment="1">
      <alignment horizontal="right"/>
    </xf>
    <xf numFmtId="0" fontId="17" fillId="0" borderId="0" xfId="120" applyFont="1" applyBorder="1" applyAlignment="1">
      <alignment horizontal="center"/>
    </xf>
    <xf numFmtId="0" fontId="23" fillId="0" borderId="0" xfId="120" applyFont="1" applyAlignment="1">
      <alignment horizontal="right"/>
    </xf>
    <xf numFmtId="0" fontId="23" fillId="0" borderId="0" xfId="120" applyFont="1" applyAlignment="1">
      <alignment horizontal="center"/>
    </xf>
    <xf numFmtId="0" fontId="10" fillId="0" borderId="0" xfId="13"/>
    <xf numFmtId="0" fontId="60" fillId="0" borderId="0" xfId="13" applyFont="1"/>
    <xf numFmtId="0" fontId="51" fillId="0" borderId="0" xfId="13" applyFont="1" applyAlignment="1">
      <alignment horizontal="left"/>
    </xf>
    <xf numFmtId="0" fontId="51" fillId="0" borderId="0" xfId="13" applyFont="1"/>
    <xf numFmtId="0" fontId="50" fillId="0" borderId="7" xfId="13" applyFont="1" applyBorder="1"/>
    <xf numFmtId="0" fontId="50" fillId="0" borderId="0" xfId="13" applyFont="1" applyAlignment="1">
      <alignment horizontal="center"/>
    </xf>
    <xf numFmtId="0" fontId="50" fillId="0" borderId="7" xfId="13" applyFont="1" applyBorder="1" applyAlignment="1">
      <alignment wrapText="1"/>
    </xf>
    <xf numFmtId="0" fontId="61" fillId="0" borderId="0" xfId="13" applyFont="1" applyAlignment="1">
      <alignment horizontal="left"/>
    </xf>
    <xf numFmtId="0" fontId="61" fillId="0" borderId="0" xfId="13" applyFont="1"/>
    <xf numFmtId="0" fontId="61" fillId="0" borderId="0" xfId="13" applyFont="1" applyAlignment="1">
      <alignment horizontal="center"/>
    </xf>
    <xf numFmtId="0" fontId="53" fillId="0" borderId="49" xfId="13" applyFont="1" applyBorder="1" applyAlignment="1">
      <alignment horizontal="left"/>
    </xf>
    <xf numFmtId="0" fontId="53" fillId="0" borderId="50" xfId="13" applyFont="1" applyBorder="1"/>
    <xf numFmtId="0" fontId="53" fillId="0" borderId="50" xfId="13" applyFont="1" applyBorder="1" applyAlignment="1">
      <alignment horizontal="center"/>
    </xf>
    <xf numFmtId="0" fontId="53" fillId="0" borderId="50" xfId="13" applyFont="1" applyBorder="1" applyAlignment="1">
      <alignment horizontal="right"/>
    </xf>
    <xf numFmtId="0" fontId="56" fillId="0" borderId="51" xfId="13" applyFont="1" applyBorder="1" applyAlignment="1">
      <alignment horizontal="left"/>
    </xf>
    <xf numFmtId="0" fontId="62" fillId="0" borderId="0" xfId="13" applyFont="1" applyAlignment="1">
      <alignment horizontal="right"/>
    </xf>
    <xf numFmtId="0" fontId="53" fillId="0" borderId="0" xfId="13" applyFont="1"/>
    <xf numFmtId="0" fontId="63" fillId="0" borderId="0" xfId="13" applyFont="1" applyAlignment="1">
      <alignment horizontal="right"/>
    </xf>
    <xf numFmtId="0" fontId="52" fillId="0" borderId="0" xfId="13" applyFont="1"/>
    <xf numFmtId="0" fontId="64" fillId="0" borderId="0" xfId="13" applyFont="1" applyAlignment="1">
      <alignment horizontal="right"/>
    </xf>
    <xf numFmtId="0" fontId="50" fillId="0" borderId="0" xfId="13" applyFont="1"/>
    <xf numFmtId="0" fontId="65" fillId="0" borderId="0" xfId="13" applyFont="1" applyAlignment="1">
      <alignment horizontal="right"/>
    </xf>
    <xf numFmtId="0" fontId="69" fillId="0" borderId="0" xfId="13" applyFont="1" applyAlignment="1">
      <alignment horizontal="right"/>
    </xf>
    <xf numFmtId="0" fontId="68" fillId="0" borderId="0" xfId="13" applyFont="1" applyAlignment="1">
      <alignment horizontal="left"/>
    </xf>
    <xf numFmtId="0" fontId="71" fillId="0" borderId="0" xfId="13" applyFont="1" applyAlignment="1">
      <alignment horizontal="right"/>
    </xf>
    <xf numFmtId="0" fontId="70" fillId="0" borderId="0" xfId="13" applyFont="1" applyAlignment="1">
      <alignment horizontal="left"/>
    </xf>
    <xf numFmtId="0" fontId="72" fillId="0" borderId="0" xfId="13" applyFont="1" applyAlignment="1">
      <alignment horizontal="right"/>
    </xf>
    <xf numFmtId="0" fontId="58" fillId="0" borderId="0" xfId="13" applyFont="1"/>
    <xf numFmtId="0" fontId="73" fillId="0" borderId="52" xfId="13" applyFont="1" applyBorder="1"/>
    <xf numFmtId="0" fontId="73" fillId="0" borderId="53" xfId="13" applyFont="1" applyBorder="1"/>
    <xf numFmtId="0" fontId="73" fillId="0" borderId="53" xfId="13" applyFont="1" applyBorder="1" applyAlignment="1">
      <alignment horizontal="center"/>
    </xf>
    <xf numFmtId="0" fontId="73" fillId="0" borderId="53" xfId="13" applyFont="1" applyBorder="1" applyAlignment="1">
      <alignment horizontal="right"/>
    </xf>
    <xf numFmtId="0" fontId="57" fillId="0" borderId="54" xfId="13" applyFont="1" applyBorder="1" applyAlignment="1">
      <alignment horizontal="left"/>
    </xf>
    <xf numFmtId="0" fontId="74" fillId="0" borderId="0" xfId="13" applyFont="1" applyAlignment="1">
      <alignment horizontal="right"/>
    </xf>
    <xf numFmtId="0" fontId="73" fillId="0" borderId="0" xfId="13" applyFont="1"/>
    <xf numFmtId="0" fontId="75" fillId="0" borderId="53" xfId="13" applyFont="1" applyBorder="1"/>
    <xf numFmtId="0" fontId="75" fillId="0" borderId="53" xfId="13" applyFont="1" applyBorder="1" applyAlignment="1">
      <alignment horizontal="center"/>
    </xf>
    <xf numFmtId="0" fontId="75" fillId="0" borderId="53" xfId="13" applyFont="1" applyBorder="1" applyAlignment="1">
      <alignment horizontal="right"/>
    </xf>
    <xf numFmtId="0" fontId="76" fillId="0" borderId="0" xfId="13" applyFont="1" applyAlignment="1">
      <alignment horizontal="right"/>
    </xf>
    <xf numFmtId="0" fontId="75" fillId="0" borderId="0" xfId="13" applyFont="1"/>
    <xf numFmtId="0" fontId="78" fillId="0" borderId="0" xfId="13" applyFont="1" applyAlignment="1">
      <alignment horizontal="right"/>
    </xf>
    <xf numFmtId="0" fontId="75" fillId="0" borderId="52" xfId="13" applyFont="1" applyBorder="1"/>
    <xf numFmtId="0" fontId="75" fillId="0" borderId="52" xfId="13" applyFont="1" applyBorder="1" applyAlignment="1">
      <alignment horizontal="left"/>
    </xf>
    <xf numFmtId="0" fontId="55" fillId="0" borderId="52" xfId="13" applyFont="1" applyBorder="1"/>
    <xf numFmtId="0" fontId="79" fillId="0" borderId="53" xfId="13" applyFont="1" applyBorder="1"/>
    <xf numFmtId="0" fontId="79" fillId="0" borderId="53" xfId="13" applyFont="1" applyBorder="1" applyAlignment="1">
      <alignment horizontal="center"/>
    </xf>
    <xf numFmtId="0" fontId="55" fillId="0" borderId="53" xfId="13" applyFont="1" applyBorder="1" applyAlignment="1">
      <alignment horizontal="right"/>
    </xf>
    <xf numFmtId="0" fontId="70" fillId="0" borderId="54" xfId="13" applyFont="1" applyBorder="1" applyAlignment="1">
      <alignment horizontal="left"/>
    </xf>
    <xf numFmtId="0" fontId="80" fillId="0" borderId="0" xfId="13" applyFont="1" applyAlignment="1">
      <alignment horizontal="right"/>
    </xf>
    <xf numFmtId="0" fontId="79" fillId="0" borderId="0" xfId="13" applyFont="1"/>
    <xf numFmtId="0" fontId="79" fillId="0" borderId="0" xfId="13" applyFont="1" applyAlignment="1">
      <alignment horizontal="center"/>
    </xf>
    <xf numFmtId="0" fontId="58" fillId="0" borderId="0" xfId="13" applyFont="1" applyAlignment="1">
      <alignment horizontal="center"/>
    </xf>
    <xf numFmtId="0" fontId="10" fillId="0" borderId="0" xfId="13" applyAlignment="1">
      <alignment horizontal="center"/>
    </xf>
    <xf numFmtId="0" fontId="10" fillId="0" borderId="7" xfId="13" applyBorder="1" applyAlignment="1">
      <alignment horizontal="center"/>
    </xf>
    <xf numFmtId="0" fontId="10" fillId="0" borderId="7" xfId="13" applyBorder="1"/>
    <xf numFmtId="0" fontId="10" fillId="0" borderId="9" xfId="13" applyBorder="1" applyAlignment="1">
      <alignment horizontal="center"/>
    </xf>
    <xf numFmtId="0" fontId="10" fillId="0" borderId="9" xfId="13" applyBorder="1"/>
    <xf numFmtId="0" fontId="58" fillId="0" borderId="55" xfId="13" applyFont="1" applyBorder="1" applyAlignment="1">
      <alignment horizontal="center"/>
    </xf>
    <xf numFmtId="0" fontId="39" fillId="0" borderId="0" xfId="13" applyFont="1"/>
    <xf numFmtId="0" fontId="39" fillId="0" borderId="0" xfId="13" applyFont="1" applyAlignment="1">
      <alignment horizontal="center"/>
    </xf>
    <xf numFmtId="0" fontId="1" fillId="0" borderId="0" xfId="13" applyFont="1" applyAlignment="1">
      <alignment horizontal="center"/>
    </xf>
    <xf numFmtId="0" fontId="1" fillId="0" borderId="0" xfId="13" applyFont="1"/>
    <xf numFmtId="0" fontId="1" fillId="0" borderId="7" xfId="13" applyFont="1" applyBorder="1" applyAlignment="1">
      <alignment horizontal="center"/>
    </xf>
    <xf numFmtId="0" fontId="1" fillId="0" borderId="7" xfId="13" applyFont="1" applyBorder="1"/>
    <xf numFmtId="0" fontId="10" fillId="0" borderId="7" xfId="13" applyBorder="1" applyAlignment="1">
      <alignment horizontal="left" vertical="center" wrapText="1"/>
    </xf>
    <xf numFmtId="0" fontId="1" fillId="0" borderId="7" xfId="13" applyFont="1" applyBorder="1" applyAlignment="1">
      <alignment horizontal="right"/>
    </xf>
    <xf numFmtId="0" fontId="1" fillId="0" borderId="9" xfId="13" applyFont="1" applyBorder="1" applyAlignment="1">
      <alignment horizontal="center"/>
    </xf>
    <xf numFmtId="0" fontId="1" fillId="0" borderId="9" xfId="13" applyFont="1" applyBorder="1"/>
    <xf numFmtId="0" fontId="1" fillId="0" borderId="9" xfId="13" applyFont="1" applyBorder="1" applyAlignment="1">
      <alignment horizontal="right"/>
    </xf>
    <xf numFmtId="0" fontId="10" fillId="0" borderId="7" xfId="13" applyBorder="1" applyAlignment="1">
      <alignment horizontal="right"/>
    </xf>
    <xf numFmtId="0" fontId="39" fillId="0" borderId="55" xfId="13" applyFont="1" applyBorder="1" applyAlignment="1">
      <alignment horizontal="right"/>
    </xf>
    <xf numFmtId="0" fontId="83" fillId="0" borderId="0" xfId="13" applyFont="1" applyAlignment="1">
      <alignment horizontal="center"/>
    </xf>
    <xf numFmtId="0" fontId="83" fillId="0" borderId="7" xfId="13" applyFont="1" applyBorder="1"/>
    <xf numFmtId="0" fontId="83" fillId="0" borderId="7" xfId="13" applyFont="1" applyBorder="1" applyAlignment="1">
      <alignment horizontal="center"/>
    </xf>
    <xf numFmtId="0" fontId="83" fillId="0" borderId="7" xfId="13" applyFont="1" applyBorder="1" applyAlignment="1">
      <alignment horizontal="right"/>
    </xf>
    <xf numFmtId="0" fontId="83" fillId="0" borderId="0" xfId="13" applyFont="1"/>
    <xf numFmtId="0" fontId="10" fillId="0" borderId="9" xfId="13" applyBorder="1" applyAlignment="1">
      <alignment horizontal="right"/>
    </xf>
    <xf numFmtId="0" fontId="58" fillId="0" borderId="55" xfId="13" applyFont="1" applyBorder="1" applyAlignment="1">
      <alignment horizontal="right"/>
    </xf>
    <xf numFmtId="0" fontId="59" fillId="0" borderId="55" xfId="13" applyFont="1" applyBorder="1" applyAlignment="1">
      <alignment horizontal="right"/>
    </xf>
    <xf numFmtId="0" fontId="59" fillId="0" borderId="56" xfId="13" applyFont="1" applyBorder="1" applyAlignment="1">
      <alignment horizontal="right"/>
    </xf>
    <xf numFmtId="0" fontId="10" fillId="0" borderId="0" xfId="13" applyAlignment="1">
      <alignment horizontal="right"/>
    </xf>
    <xf numFmtId="166" fontId="4" fillId="0" borderId="57" xfId="1" applyNumberFormat="1" applyFont="1" applyBorder="1" applyAlignment="1">
      <alignment horizontal="right"/>
    </xf>
    <xf numFmtId="0" fontId="10" fillId="0" borderId="0" xfId="13" applyAlignment="1">
      <alignment horizontal="left"/>
    </xf>
    <xf numFmtId="0" fontId="92" fillId="0" borderId="0" xfId="13" applyFont="1" applyAlignment="1">
      <alignment horizontal="justify"/>
    </xf>
    <xf numFmtId="0" fontId="93" fillId="0" borderId="0" xfId="13" applyFont="1" applyAlignment="1">
      <alignment horizontal="justify"/>
    </xf>
    <xf numFmtId="0" fontId="94" fillId="0" borderId="0" xfId="13" applyFont="1" applyAlignment="1">
      <alignment horizontal="left"/>
    </xf>
    <xf numFmtId="0" fontId="92" fillId="0" borderId="0" xfId="13" applyFont="1" applyAlignment="1">
      <alignment horizontal="left"/>
    </xf>
    <xf numFmtId="0" fontId="95" fillId="0" borderId="0" xfId="13" applyFont="1" applyAlignment="1">
      <alignment horizontal="left"/>
    </xf>
    <xf numFmtId="0" fontId="10" fillId="0" borderId="0" xfId="13" applyAlignment="1">
      <alignment horizontal="justify"/>
    </xf>
    <xf numFmtId="0" fontId="96" fillId="0" borderId="0" xfId="13" applyFont="1" applyAlignment="1">
      <alignment horizontal="left"/>
    </xf>
    <xf numFmtId="49" fontId="10" fillId="0" borderId="0" xfId="13" applyNumberFormat="1" applyAlignment="1">
      <alignment horizontal="center"/>
    </xf>
    <xf numFmtId="0" fontId="10" fillId="0" borderId="0" xfId="13" applyAlignment="1">
      <alignment horizontal="justify" wrapText="1"/>
    </xf>
    <xf numFmtId="0" fontId="97" fillId="0" borderId="0" xfId="13" applyFont="1" applyAlignment="1">
      <alignment horizontal="right"/>
    </xf>
    <xf numFmtId="167" fontId="98" fillId="0" borderId="0" xfId="13" applyNumberFormat="1" applyFont="1"/>
    <xf numFmtId="49" fontId="10" fillId="0" borderId="0" xfId="13" applyNumberFormat="1" applyAlignment="1">
      <alignment horizontal="justify"/>
    </xf>
    <xf numFmtId="167" fontId="10" fillId="0" borderId="0" xfId="13" applyNumberFormat="1"/>
    <xf numFmtId="9" fontId="10" fillId="0" borderId="0" xfId="13" applyNumberFormat="1" applyAlignment="1">
      <alignment horizontal="right"/>
    </xf>
    <xf numFmtId="9" fontId="10" fillId="0" borderId="0" xfId="13" applyNumberFormat="1" applyAlignment="1" applyProtection="1">
      <alignment horizontal="right"/>
      <protection locked="0"/>
    </xf>
    <xf numFmtId="49" fontId="34" fillId="0" borderId="0" xfId="13" applyNumberFormat="1" applyFont="1" applyAlignment="1">
      <alignment horizontal="justify" wrapText="1"/>
    </xf>
    <xf numFmtId="0" fontId="99" fillId="0" borderId="0" xfId="13" applyFont="1" applyAlignment="1">
      <alignment horizontal="right"/>
    </xf>
    <xf numFmtId="167" fontId="99" fillId="0" borderId="0" xfId="13" applyNumberFormat="1" applyFont="1"/>
    <xf numFmtId="0" fontId="82" fillId="5" borderId="49" xfId="13" applyFont="1" applyFill="1" applyBorder="1" applyAlignment="1">
      <alignment horizontal="center"/>
    </xf>
    <xf numFmtId="0" fontId="82" fillId="5" borderId="56" xfId="13" applyFont="1" applyFill="1" applyBorder="1" applyAlignment="1">
      <alignment horizontal="center"/>
    </xf>
    <xf numFmtId="0" fontId="82" fillId="5" borderId="56" xfId="13" applyFont="1" applyFill="1" applyBorder="1" applyAlignment="1">
      <alignment horizontal="justify"/>
    </xf>
    <xf numFmtId="0" fontId="82" fillId="5" borderId="56" xfId="13" applyFont="1" applyFill="1" applyBorder="1"/>
    <xf numFmtId="0" fontId="84" fillId="5" borderId="56" xfId="13" applyFont="1" applyFill="1" applyBorder="1" applyAlignment="1">
      <alignment horizontal="center"/>
    </xf>
    <xf numFmtId="174" fontId="10" fillId="0" borderId="0" xfId="13" applyNumberFormat="1" applyAlignment="1">
      <alignment horizontal="center"/>
    </xf>
    <xf numFmtId="0" fontId="100" fillId="0" borderId="0" xfId="13" applyFont="1" applyAlignment="1">
      <alignment horizontal="justify"/>
    </xf>
    <xf numFmtId="175" fontId="96" fillId="0" borderId="0" xfId="13" applyNumberFormat="1" applyFont="1"/>
    <xf numFmtId="176" fontId="10" fillId="0" borderId="0" xfId="13" applyNumberFormat="1" applyAlignment="1">
      <alignment horizontal="center"/>
    </xf>
    <xf numFmtId="0" fontId="34" fillId="0" borderId="0" xfId="13" applyFont="1" applyAlignment="1">
      <alignment horizontal="center"/>
    </xf>
    <xf numFmtId="0" fontId="96" fillId="0" borderId="0" xfId="13" applyFont="1"/>
    <xf numFmtId="0" fontId="102" fillId="0" borderId="0" xfId="13" applyFont="1" applyAlignment="1">
      <alignment horizontal="justify"/>
    </xf>
    <xf numFmtId="0" fontId="11" fillId="0" borderId="0" xfId="13" applyFont="1" applyAlignment="1">
      <alignment horizontal="justify"/>
    </xf>
    <xf numFmtId="0" fontId="103" fillId="0" borderId="0" xfId="13" applyFont="1" applyAlignment="1">
      <alignment horizontal="justify"/>
    </xf>
    <xf numFmtId="167" fontId="104" fillId="0" borderId="0" xfId="13" applyNumberFormat="1" applyFont="1"/>
    <xf numFmtId="175" fontId="10" fillId="0" borderId="0" xfId="13" applyNumberFormat="1"/>
    <xf numFmtId="0" fontId="34" fillId="0" borderId="0" xfId="13" applyFont="1" applyAlignment="1">
      <alignment horizontal="justify"/>
    </xf>
    <xf numFmtId="176" fontId="34" fillId="0" borderId="0" xfId="13" applyNumberFormat="1" applyFont="1" applyAlignment="1">
      <alignment horizontal="center"/>
    </xf>
    <xf numFmtId="49" fontId="34" fillId="0" borderId="0" xfId="13" applyNumberFormat="1" applyFont="1" applyAlignment="1">
      <alignment horizontal="center"/>
    </xf>
    <xf numFmtId="0" fontId="38" fillId="0" borderId="0" xfId="122" applyFont="1"/>
    <xf numFmtId="2" fontId="38" fillId="0" borderId="0" xfId="122" applyNumberFormat="1" applyFont="1" applyAlignment="1">
      <alignment horizontal="right"/>
    </xf>
    <xf numFmtId="2" fontId="50" fillId="0" borderId="0" xfId="122" applyNumberFormat="1" applyAlignment="1">
      <alignment horizontal="right"/>
    </xf>
    <xf numFmtId="0" fontId="50" fillId="0" borderId="0" xfId="122"/>
    <xf numFmtId="0" fontId="75" fillId="0" borderId="0" xfId="122" applyFont="1"/>
    <xf numFmtId="0" fontId="106" fillId="0" borderId="58" xfId="122" applyFont="1" applyBorder="1"/>
    <xf numFmtId="2" fontId="106" fillId="0" borderId="58" xfId="122" applyNumberFormat="1" applyFont="1" applyBorder="1" applyAlignment="1">
      <alignment horizontal="right"/>
    </xf>
    <xf numFmtId="0" fontId="106" fillId="0" borderId="0" xfId="122" applyFont="1" applyBorder="1"/>
    <xf numFmtId="2" fontId="106" fillId="0" borderId="0" xfId="122" applyNumberFormat="1" applyFont="1" applyBorder="1" applyAlignment="1">
      <alignment horizontal="right"/>
    </xf>
    <xf numFmtId="4" fontId="50" fillId="0" borderId="0" xfId="122" applyNumberFormat="1" applyAlignment="1">
      <alignment horizontal="right"/>
    </xf>
    <xf numFmtId="0" fontId="58" fillId="0" borderId="26" xfId="122" applyFont="1" applyBorder="1"/>
    <xf numFmtId="4" fontId="58" fillId="0" borderId="26" xfId="122" applyNumberFormat="1" applyFont="1" applyBorder="1" applyAlignment="1">
      <alignment horizontal="right"/>
    </xf>
    <xf numFmtId="49" fontId="16" fillId="0" borderId="0" xfId="123" applyNumberFormat="1" applyAlignment="1">
      <alignment horizontal="left" indent="1"/>
    </xf>
    <xf numFmtId="0" fontId="16" fillId="0" borderId="0" xfId="123"/>
    <xf numFmtId="0" fontId="16" fillId="0" borderId="0" xfId="123" applyAlignment="1">
      <alignment horizontal="right"/>
    </xf>
    <xf numFmtId="4" fontId="16" fillId="0" borderId="0" xfId="123" applyNumberFormat="1"/>
    <xf numFmtId="2" fontId="16" fillId="0" borderId="0" xfId="123" applyNumberFormat="1"/>
    <xf numFmtId="177" fontId="16" fillId="0" borderId="0" xfId="123" applyNumberFormat="1"/>
    <xf numFmtId="49" fontId="16" fillId="0" borderId="7" xfId="123" applyNumberFormat="1" applyBorder="1" applyAlignment="1">
      <alignment horizontal="left" indent="1"/>
    </xf>
    <xf numFmtId="0" fontId="16" fillId="0" borderId="7" xfId="123" applyBorder="1"/>
    <xf numFmtId="0" fontId="16" fillId="0" borderId="7" xfId="123" applyBorder="1" applyAlignment="1">
      <alignment horizontal="right"/>
    </xf>
    <xf numFmtId="4" fontId="16" fillId="0" borderId="7" xfId="123" applyNumberFormat="1" applyBorder="1" applyAlignment="1">
      <alignment horizontal="right"/>
    </xf>
    <xf numFmtId="4" fontId="16" fillId="0" borderId="7" xfId="123" applyNumberFormat="1" applyFill="1" applyBorder="1" applyAlignment="1">
      <alignment horizontal="right"/>
    </xf>
    <xf numFmtId="49" fontId="16" fillId="0" borderId="0" xfId="123" applyNumberFormat="1" applyBorder="1" applyAlignment="1">
      <alignment horizontal="left" indent="1"/>
    </xf>
    <xf numFmtId="0" fontId="16" fillId="0" borderId="0" xfId="123" applyBorder="1"/>
    <xf numFmtId="0" fontId="16" fillId="0" borderId="0" xfId="123" applyBorder="1" applyAlignment="1">
      <alignment horizontal="right"/>
    </xf>
    <xf numFmtId="2" fontId="16" fillId="0" borderId="0" xfId="123" applyNumberFormat="1" applyBorder="1" applyAlignment="1">
      <alignment horizontal="right"/>
    </xf>
    <xf numFmtId="4" fontId="16" fillId="0" borderId="0" xfId="123" applyNumberFormat="1" applyBorder="1" applyAlignment="1">
      <alignment horizontal="right"/>
    </xf>
    <xf numFmtId="173" fontId="16" fillId="0" borderId="0" xfId="123" applyNumberFormat="1"/>
    <xf numFmtId="0" fontId="16" fillId="0" borderId="0" xfId="123" applyAlignment="1">
      <alignment horizontal="left" indent="1"/>
    </xf>
    <xf numFmtId="4" fontId="16" fillId="0" borderId="1" xfId="123" applyNumberFormat="1" applyBorder="1"/>
    <xf numFmtId="2" fontId="16" fillId="0" borderId="1" xfId="123" applyNumberFormat="1" applyBorder="1"/>
    <xf numFmtId="177" fontId="16" fillId="0" borderId="1" xfId="123" applyNumberFormat="1" applyBorder="1"/>
    <xf numFmtId="0" fontId="16" fillId="0" borderId="1" xfId="123" applyBorder="1"/>
    <xf numFmtId="0" fontId="16" fillId="0" borderId="26" xfId="123" applyBorder="1" applyAlignment="1">
      <alignment horizontal="left" indent="1"/>
    </xf>
    <xf numFmtId="0" fontId="16" fillId="0" borderId="26" xfId="123" applyBorder="1"/>
    <xf numFmtId="4" fontId="16" fillId="0" borderId="26" xfId="123" applyNumberFormat="1" applyBorder="1"/>
    <xf numFmtId="4" fontId="16" fillId="0" borderId="0" xfId="123" applyNumberFormat="1" applyBorder="1"/>
    <xf numFmtId="0" fontId="16" fillId="0" borderId="0" xfId="123" applyFill="1" applyBorder="1"/>
    <xf numFmtId="49" fontId="16" fillId="0" borderId="50" xfId="123" applyNumberFormat="1" applyBorder="1" applyAlignment="1">
      <alignment horizontal="left" indent="1"/>
    </xf>
    <xf numFmtId="0" fontId="16" fillId="0" borderId="50" xfId="123" applyBorder="1"/>
    <xf numFmtId="0" fontId="16" fillId="0" borderId="50" xfId="123" applyBorder="1" applyAlignment="1">
      <alignment horizontal="right"/>
    </xf>
    <xf numFmtId="4" fontId="16" fillId="0" borderId="50" xfId="123" applyNumberFormat="1" applyBorder="1"/>
    <xf numFmtId="2" fontId="16" fillId="0" borderId="50" xfId="123" applyNumberFormat="1" applyBorder="1"/>
    <xf numFmtId="177" fontId="16" fillId="0" borderId="50" xfId="123" applyNumberFormat="1" applyBorder="1"/>
    <xf numFmtId="0" fontId="58" fillId="0" borderId="0" xfId="122" applyFont="1" applyBorder="1"/>
    <xf numFmtId="4" fontId="58" fillId="0" borderId="0" xfId="122" applyNumberFormat="1" applyFont="1" applyBorder="1" applyAlignment="1">
      <alignment horizontal="right"/>
    </xf>
    <xf numFmtId="49" fontId="11" fillId="0" borderId="0" xfId="124" applyNumberFormat="1" applyAlignment="1">
      <alignment horizontal="left"/>
    </xf>
    <xf numFmtId="0" fontId="11" fillId="0" borderId="0" xfId="124"/>
    <xf numFmtId="0" fontId="11" fillId="0" borderId="0" xfId="124" applyAlignment="1">
      <alignment horizontal="right"/>
    </xf>
    <xf numFmtId="2" fontId="11" fillId="0" borderId="0" xfId="124" applyNumberFormat="1" applyAlignment="1">
      <alignment horizontal="right"/>
    </xf>
    <xf numFmtId="2" fontId="11" fillId="0" borderId="0" xfId="124" applyNumberFormat="1"/>
    <xf numFmtId="4" fontId="11" fillId="0" borderId="0" xfId="124" applyNumberFormat="1" applyAlignment="1">
      <alignment horizontal="right"/>
    </xf>
    <xf numFmtId="49" fontId="11" fillId="0" borderId="42" xfId="124" applyNumberFormat="1" applyBorder="1" applyAlignment="1">
      <alignment horizontal="left"/>
    </xf>
    <xf numFmtId="0" fontId="11" fillId="0" borderId="42" xfId="124" applyBorder="1"/>
    <xf numFmtId="0" fontId="11" fillId="0" borderId="42" xfId="124" applyBorder="1" applyAlignment="1">
      <alignment horizontal="right"/>
    </xf>
    <xf numFmtId="2" fontId="11" fillId="0" borderId="42" xfId="124" applyNumberFormat="1" applyBorder="1" applyAlignment="1">
      <alignment horizontal="right"/>
    </xf>
    <xf numFmtId="4" fontId="11" fillId="0" borderId="42" xfId="124" applyNumberFormat="1" applyBorder="1" applyAlignment="1">
      <alignment horizontal="right"/>
    </xf>
    <xf numFmtId="4" fontId="11" fillId="0" borderId="0" xfId="124" applyNumberFormat="1" applyBorder="1" applyAlignment="1">
      <alignment horizontal="right"/>
    </xf>
    <xf numFmtId="0" fontId="11" fillId="0" borderId="23" xfId="124" applyBorder="1"/>
    <xf numFmtId="0" fontId="11" fillId="0" borderId="23" xfId="124" applyBorder="1" applyAlignment="1">
      <alignment horizontal="right"/>
    </xf>
    <xf numFmtId="2" fontId="11" fillId="0" borderId="23" xfId="124" applyNumberFormat="1" applyBorder="1" applyAlignment="1">
      <alignment horizontal="right"/>
    </xf>
    <xf numFmtId="4" fontId="11" fillId="0" borderId="23" xfId="124" applyNumberFormat="1" applyBorder="1" applyAlignment="1">
      <alignment horizontal="right"/>
    </xf>
    <xf numFmtId="0" fontId="110" fillId="0" borderId="59" xfId="125" applyBorder="1"/>
    <xf numFmtId="0" fontId="110" fillId="0" borderId="60" xfId="125" applyBorder="1"/>
    <xf numFmtId="0" fontId="110" fillId="0" borderId="61" xfId="125" applyBorder="1"/>
    <xf numFmtId="0" fontId="112" fillId="0" borderId="0" xfId="125" applyFont="1" applyAlignment="1">
      <alignment horizontal="left" vertical="center"/>
    </xf>
    <xf numFmtId="0" fontId="111" fillId="0" borderId="0" xfId="125" applyFont="1" applyAlignment="1">
      <alignment horizontal="left" vertical="center"/>
    </xf>
    <xf numFmtId="0" fontId="110" fillId="0" borderId="61" xfId="125" applyFont="1" applyBorder="1" applyAlignment="1">
      <alignment vertical="center"/>
    </xf>
    <xf numFmtId="0" fontId="113" fillId="0" borderId="0" xfId="125" applyFont="1" applyAlignment="1">
      <alignment horizontal="left" vertical="center"/>
    </xf>
    <xf numFmtId="178" fontId="110" fillId="0" borderId="0" xfId="125" applyNumberFormat="1" applyFont="1" applyAlignment="1">
      <alignment horizontal="left" vertical="center"/>
    </xf>
    <xf numFmtId="0" fontId="110" fillId="0" borderId="0" xfId="125" applyFont="1" applyAlignment="1">
      <alignment horizontal="left" vertical="center"/>
    </xf>
    <xf numFmtId="0" fontId="110" fillId="0" borderId="61" xfId="125" applyFont="1" applyBorder="1" applyAlignment="1">
      <alignment vertical="center" wrapText="1"/>
    </xf>
    <xf numFmtId="0" fontId="110" fillId="0" borderId="0" xfId="125" applyFont="1" applyAlignment="1">
      <alignment vertical="center" wrapText="1"/>
    </xf>
    <xf numFmtId="0" fontId="110" fillId="0" borderId="62" xfId="125" applyFont="1" applyBorder="1" applyAlignment="1">
      <alignment vertical="center"/>
    </xf>
    <xf numFmtId="0" fontId="115" fillId="0" borderId="0" xfId="125" applyFont="1" applyAlignment="1">
      <alignment horizontal="left" vertical="center"/>
    </xf>
    <xf numFmtId="4" fontId="116" fillId="0" borderId="0" xfId="125" applyNumberFormat="1" applyFont="1" applyAlignment="1">
      <alignment vertical="center"/>
    </xf>
    <xf numFmtId="0" fontId="113" fillId="0" borderId="0" xfId="125" applyFont="1" applyAlignment="1">
      <alignment horizontal="right" vertical="center"/>
    </xf>
    <xf numFmtId="4" fontId="113" fillId="0" borderId="0" xfId="125" applyNumberFormat="1" applyFont="1" applyAlignment="1">
      <alignment vertical="center"/>
    </xf>
    <xf numFmtId="0" fontId="110" fillId="7" borderId="0" xfId="125" applyFont="1" applyFill="1" applyAlignment="1">
      <alignment vertical="center"/>
    </xf>
    <xf numFmtId="0" fontId="117" fillId="7" borderId="63" xfId="125" applyFont="1" applyFill="1" applyBorder="1" applyAlignment="1">
      <alignment horizontal="left" vertical="center"/>
    </xf>
    <xf numFmtId="0" fontId="110" fillId="7" borderId="64" xfId="125" applyFont="1" applyFill="1" applyBorder="1" applyAlignment="1">
      <alignment vertical="center"/>
    </xf>
    <xf numFmtId="0" fontId="117" fillId="7" borderId="64" xfId="125" applyFont="1" applyFill="1" applyBorder="1" applyAlignment="1">
      <alignment horizontal="right" vertical="center"/>
    </xf>
    <xf numFmtId="0" fontId="117" fillId="7" borderId="64" xfId="125" applyFont="1" applyFill="1" applyBorder="1" applyAlignment="1">
      <alignment horizontal="center" vertical="center"/>
    </xf>
    <xf numFmtId="4" fontId="117" fillId="7" borderId="64" xfId="125" applyNumberFormat="1" applyFont="1" applyFill="1" applyBorder="1" applyAlignment="1">
      <alignment vertical="center"/>
    </xf>
    <xf numFmtId="0" fontId="110" fillId="7" borderId="65" xfId="125" applyFont="1" applyFill="1" applyBorder="1" applyAlignment="1">
      <alignment vertical="center"/>
    </xf>
    <xf numFmtId="0" fontId="110" fillId="0" borderId="66" xfId="125" applyFont="1" applyBorder="1" applyAlignment="1">
      <alignment vertical="center"/>
    </xf>
    <xf numFmtId="0" fontId="110" fillId="0" borderId="67" xfId="125" applyFont="1" applyBorder="1" applyAlignment="1">
      <alignment vertical="center"/>
    </xf>
    <xf numFmtId="0" fontId="110" fillId="0" borderId="59" xfId="125" applyFont="1" applyBorder="1" applyAlignment="1">
      <alignment vertical="center"/>
    </xf>
    <xf numFmtId="0" fontId="110" fillId="0" borderId="60" xfId="125" applyFont="1" applyBorder="1" applyAlignment="1">
      <alignment vertical="center"/>
    </xf>
    <xf numFmtId="0" fontId="118" fillId="7" borderId="0" xfId="125" applyFont="1" applyFill="1" applyAlignment="1">
      <alignment horizontal="left" vertical="center"/>
    </xf>
    <xf numFmtId="0" fontId="118" fillId="7" borderId="0" xfId="125" applyFont="1" applyFill="1" applyAlignment="1">
      <alignment horizontal="right" vertical="center"/>
    </xf>
    <xf numFmtId="0" fontId="119" fillId="0" borderId="0" xfId="125" applyFont="1" applyAlignment="1">
      <alignment horizontal="left" vertical="center"/>
    </xf>
    <xf numFmtId="0" fontId="120" fillId="0" borderId="61" xfId="125" applyFont="1" applyBorder="1" applyAlignment="1">
      <alignment vertical="center"/>
    </xf>
    <xf numFmtId="0" fontId="120" fillId="0" borderId="0" xfId="125" applyFont="1" applyAlignment="1">
      <alignment vertical="center"/>
    </xf>
    <xf numFmtId="0" fontId="120" fillId="0" borderId="68" xfId="125" applyFont="1" applyBorder="1" applyAlignment="1">
      <alignment horizontal="left" vertical="center"/>
    </xf>
    <xf numFmtId="0" fontId="120" fillId="0" borderId="68" xfId="125" applyFont="1" applyBorder="1" applyAlignment="1">
      <alignment vertical="center"/>
    </xf>
    <xf numFmtId="4" fontId="120" fillId="0" borderId="68" xfId="125" applyNumberFormat="1" applyFont="1" applyBorder="1" applyAlignment="1">
      <alignment vertical="center"/>
    </xf>
    <xf numFmtId="0" fontId="121" fillId="0" borderId="61" xfId="125" applyFont="1" applyBorder="1" applyAlignment="1">
      <alignment vertical="center"/>
    </xf>
    <xf numFmtId="0" fontId="121" fillId="0" borderId="0" xfId="125" applyFont="1" applyAlignment="1">
      <alignment vertical="center"/>
    </xf>
    <xf numFmtId="0" fontId="121" fillId="0" borderId="68" xfId="125" applyFont="1" applyBorder="1" applyAlignment="1">
      <alignment horizontal="left" vertical="center"/>
    </xf>
    <xf numFmtId="0" fontId="121" fillId="0" borderId="68" xfId="125" applyFont="1" applyBorder="1" applyAlignment="1">
      <alignment vertical="center"/>
    </xf>
    <xf numFmtId="4" fontId="121" fillId="0" borderId="68" xfId="125" applyNumberFormat="1" applyFont="1" applyBorder="1" applyAlignment="1">
      <alignment vertical="center"/>
    </xf>
    <xf numFmtId="0" fontId="110" fillId="0" borderId="61" xfId="125" applyFont="1" applyBorder="1" applyAlignment="1">
      <alignment horizontal="center" vertical="center" wrapText="1"/>
    </xf>
    <xf numFmtId="0" fontId="118" fillId="7" borderId="69" xfId="125" applyFont="1" applyFill="1" applyBorder="1" applyAlignment="1">
      <alignment horizontal="center" vertical="center" wrapText="1"/>
    </xf>
    <xf numFmtId="0" fontId="118" fillId="7" borderId="70" xfId="125" applyFont="1" applyFill="1" applyBorder="1" applyAlignment="1">
      <alignment horizontal="center" vertical="center" wrapText="1"/>
    </xf>
    <xf numFmtId="0" fontId="118" fillId="7" borderId="71" xfId="125" applyFont="1" applyFill="1" applyBorder="1" applyAlignment="1">
      <alignment horizontal="center" vertical="center" wrapText="1"/>
    </xf>
    <xf numFmtId="0" fontId="118" fillId="7" borderId="0" xfId="125" applyFont="1" applyFill="1" applyAlignment="1">
      <alignment horizontal="center" vertical="center" wrapText="1"/>
    </xf>
    <xf numFmtId="0" fontId="122" fillId="0" borderId="69" xfId="125" applyFont="1" applyBorder="1" applyAlignment="1">
      <alignment horizontal="center" vertical="center" wrapText="1"/>
    </xf>
    <xf numFmtId="0" fontId="122" fillId="0" borderId="70" xfId="125" applyFont="1" applyBorder="1" applyAlignment="1">
      <alignment horizontal="center" vertical="center" wrapText="1"/>
    </xf>
    <xf numFmtId="0" fontId="122" fillId="0" borderId="71" xfId="125" applyFont="1" applyBorder="1" applyAlignment="1">
      <alignment horizontal="center" vertical="center" wrapText="1"/>
    </xf>
    <xf numFmtId="0" fontId="110" fillId="0" borderId="0" xfId="125" applyFont="1" applyAlignment="1">
      <alignment horizontal="center" vertical="center" wrapText="1"/>
    </xf>
    <xf numFmtId="0" fontId="116" fillId="0" borderId="0" xfId="125" applyFont="1" applyAlignment="1">
      <alignment horizontal="left" vertical="center"/>
    </xf>
    <xf numFmtId="4" fontId="116" fillId="0" borderId="0" xfId="125" applyNumberFormat="1" applyFont="1" applyAlignment="1"/>
    <xf numFmtId="0" fontId="110" fillId="0" borderId="72" xfId="125" applyFont="1" applyBorder="1" applyAlignment="1">
      <alignment vertical="center"/>
    </xf>
    <xf numFmtId="180" fontId="123" fillId="0" borderId="62" xfId="125" applyNumberFormat="1" applyFont="1" applyBorder="1" applyAlignment="1"/>
    <xf numFmtId="180" fontId="123" fillId="0" borderId="73" xfId="125" applyNumberFormat="1" applyFont="1" applyBorder="1" applyAlignment="1"/>
    <xf numFmtId="4" fontId="124" fillId="0" borderId="0" xfId="125" applyNumberFormat="1" applyFont="1" applyAlignment="1">
      <alignment vertical="center"/>
    </xf>
    <xf numFmtId="0" fontId="125" fillId="0" borderId="61" xfId="125" applyFont="1" applyBorder="1" applyAlignment="1"/>
    <xf numFmtId="0" fontId="125" fillId="0" borderId="0" xfId="125" applyFont="1" applyAlignment="1"/>
    <xf numFmtId="0" fontId="125" fillId="0" borderId="0" xfId="125" applyFont="1" applyAlignment="1">
      <alignment horizontal="left"/>
    </xf>
    <xf numFmtId="0" fontId="120" fillId="0" borderId="0" xfId="125" applyFont="1" applyAlignment="1">
      <alignment horizontal="left"/>
    </xf>
    <xf numFmtId="4" fontId="120" fillId="0" borderId="0" xfId="125" applyNumberFormat="1" applyFont="1" applyAlignment="1"/>
    <xf numFmtId="0" fontId="125" fillId="0" borderId="74" xfId="125" applyFont="1" applyBorder="1" applyAlignment="1"/>
    <xf numFmtId="0" fontId="125" fillId="0" borderId="0" xfId="125" applyFont="1" applyBorder="1" applyAlignment="1"/>
    <xf numFmtId="180" fontId="125" fillId="0" borderId="0" xfId="125" applyNumberFormat="1" applyFont="1" applyBorder="1" applyAlignment="1"/>
    <xf numFmtId="180" fontId="125" fillId="0" borderId="75" xfId="125" applyNumberFormat="1" applyFont="1" applyBorder="1" applyAlignment="1"/>
    <xf numFmtId="0" fontId="125" fillId="0" borderId="0" xfId="125" applyFont="1" applyAlignment="1">
      <alignment horizontal="center"/>
    </xf>
    <xf numFmtId="4" fontId="125" fillId="0" borderId="0" xfId="125" applyNumberFormat="1" applyFont="1" applyAlignment="1">
      <alignment vertical="center"/>
    </xf>
    <xf numFmtId="0" fontId="121" fillId="0" borderId="0" xfId="125" applyFont="1" applyAlignment="1">
      <alignment horizontal="left"/>
    </xf>
    <xf numFmtId="4" fontId="121" fillId="0" borderId="0" xfId="125" applyNumberFormat="1" applyFont="1" applyAlignment="1"/>
    <xf numFmtId="0" fontId="110" fillId="0" borderId="61" xfId="125" applyFont="1" applyBorder="1" applyAlignment="1" applyProtection="1">
      <alignment vertical="center"/>
      <protection locked="0"/>
    </xf>
    <xf numFmtId="0" fontId="110" fillId="0" borderId="76" xfId="125" applyFont="1" applyBorder="1" applyAlignment="1" applyProtection="1">
      <alignment horizontal="center" vertical="center"/>
      <protection locked="0"/>
    </xf>
    <xf numFmtId="49" fontId="110" fillId="0" borderId="76" xfId="125" applyNumberFormat="1" applyFont="1" applyBorder="1" applyAlignment="1" applyProtection="1">
      <alignment horizontal="left" vertical="center" wrapText="1"/>
      <protection locked="0"/>
    </xf>
    <xf numFmtId="0" fontId="110" fillId="0" borderId="76" xfId="125" applyFont="1" applyBorder="1" applyAlignment="1" applyProtection="1">
      <alignment horizontal="left" vertical="center" wrapText="1"/>
      <protection locked="0"/>
    </xf>
    <xf numFmtId="0" fontId="110" fillId="0" borderId="76" xfId="125" applyFont="1" applyBorder="1" applyAlignment="1" applyProtection="1">
      <alignment horizontal="center" vertical="center" wrapText="1"/>
      <protection locked="0"/>
    </xf>
    <xf numFmtId="181" fontId="110" fillId="0" borderId="76" xfId="125" applyNumberFormat="1" applyFont="1" applyBorder="1" applyAlignment="1" applyProtection="1">
      <alignment vertical="center"/>
      <protection locked="0"/>
    </xf>
    <xf numFmtId="4" fontId="110" fillId="0" borderId="76" xfId="125" applyNumberFormat="1" applyFont="1" applyBorder="1" applyAlignment="1" applyProtection="1">
      <alignment vertical="center"/>
      <protection locked="0"/>
    </xf>
    <xf numFmtId="0" fontId="113" fillId="0" borderId="0" xfId="125" applyFont="1" applyBorder="1" applyAlignment="1">
      <alignment horizontal="center" vertical="center"/>
    </xf>
    <xf numFmtId="180" fontId="113" fillId="0" borderId="0" xfId="125" applyNumberFormat="1" applyFont="1" applyBorder="1" applyAlignment="1">
      <alignment vertical="center"/>
    </xf>
    <xf numFmtId="180" fontId="113" fillId="0" borderId="75" xfId="125" applyNumberFormat="1" applyFont="1" applyBorder="1" applyAlignment="1">
      <alignment vertical="center"/>
    </xf>
    <xf numFmtId="4" fontId="110" fillId="0" borderId="0" xfId="125" applyNumberFormat="1" applyFont="1" applyAlignment="1">
      <alignment vertical="center"/>
    </xf>
    <xf numFmtId="0" fontId="126" fillId="0" borderId="61" xfId="125" applyFont="1" applyBorder="1" applyAlignment="1">
      <alignment vertical="center"/>
    </xf>
    <xf numFmtId="0" fontId="126" fillId="0" borderId="0" xfId="125" applyFont="1" applyAlignment="1">
      <alignment vertical="center"/>
    </xf>
    <xf numFmtId="0" fontId="127" fillId="0" borderId="0" xfId="125" applyFont="1" applyAlignment="1">
      <alignment horizontal="left" vertical="center"/>
    </xf>
    <xf numFmtId="0" fontId="126" fillId="0" borderId="0" xfId="125" applyFont="1" applyAlignment="1">
      <alignment horizontal="left" vertical="center"/>
    </xf>
    <xf numFmtId="0" fontId="126" fillId="0" borderId="0" xfId="125" applyFont="1" applyAlignment="1">
      <alignment horizontal="left" vertical="center" wrapText="1"/>
    </xf>
    <xf numFmtId="0" fontId="126" fillId="0" borderId="74" xfId="125" applyFont="1" applyBorder="1" applyAlignment="1">
      <alignment vertical="center"/>
    </xf>
    <xf numFmtId="0" fontId="126" fillId="0" borderId="0" xfId="125" applyFont="1" applyBorder="1" applyAlignment="1">
      <alignment vertical="center"/>
    </xf>
    <xf numFmtId="0" fontId="126" fillId="0" borderId="75" xfId="125" applyFont="1" applyBorder="1" applyAlignment="1">
      <alignment vertical="center"/>
    </xf>
    <xf numFmtId="0" fontId="128" fillId="0" borderId="61" xfId="125" applyFont="1" applyBorder="1" applyAlignment="1">
      <alignment vertical="center"/>
    </xf>
    <xf numFmtId="0" fontId="128" fillId="0" borderId="0" xfId="125" applyFont="1" applyAlignment="1">
      <alignment vertical="center"/>
    </xf>
    <xf numFmtId="0" fontId="128" fillId="0" borderId="0" xfId="125" applyFont="1" applyAlignment="1">
      <alignment horizontal="left" vertical="center"/>
    </xf>
    <xf numFmtId="0" fontId="128" fillId="0" borderId="0" xfId="125" applyFont="1" applyAlignment="1">
      <alignment horizontal="left" vertical="center" wrapText="1"/>
    </xf>
    <xf numFmtId="181" fontId="128" fillId="0" borderId="0" xfId="125" applyNumberFormat="1" applyFont="1" applyAlignment="1">
      <alignment vertical="center"/>
    </xf>
    <xf numFmtId="0" fontId="128" fillId="0" borderId="74" xfId="125" applyFont="1" applyBorder="1" applyAlignment="1">
      <alignment vertical="center"/>
    </xf>
    <xf numFmtId="0" fontId="128" fillId="0" borderId="0" xfId="125" applyFont="1" applyBorder="1" applyAlignment="1">
      <alignment vertical="center"/>
    </xf>
    <xf numFmtId="0" fontId="128" fillId="0" borderId="75" xfId="125" applyFont="1" applyBorder="1" applyAlignment="1">
      <alignment vertical="center"/>
    </xf>
    <xf numFmtId="0" fontId="129" fillId="0" borderId="61" xfId="125" applyFont="1" applyBorder="1" applyAlignment="1">
      <alignment vertical="center"/>
    </xf>
    <xf numFmtId="0" fontId="129" fillId="0" borderId="0" xfId="125" applyFont="1" applyAlignment="1">
      <alignment vertical="center"/>
    </xf>
    <xf numFmtId="0" fontId="129" fillId="0" borderId="0" xfId="125" applyFont="1" applyAlignment="1">
      <alignment horizontal="left" vertical="center"/>
    </xf>
    <xf numFmtId="0" fontId="129" fillId="0" borderId="0" xfId="125" applyFont="1" applyAlignment="1">
      <alignment horizontal="left" vertical="center" wrapText="1"/>
    </xf>
    <xf numFmtId="181" fontId="129" fillId="0" borderId="0" xfId="125" applyNumberFormat="1" applyFont="1" applyAlignment="1">
      <alignment vertical="center"/>
    </xf>
    <xf numFmtId="0" fontId="129" fillId="0" borderId="74" xfId="125" applyFont="1" applyBorder="1" applyAlignment="1">
      <alignment vertical="center"/>
    </xf>
    <xf numFmtId="0" fontId="129" fillId="0" borderId="0" xfId="125" applyFont="1" applyBorder="1" applyAlignment="1">
      <alignment vertical="center"/>
    </xf>
    <xf numFmtId="0" fontId="129" fillId="0" borderId="75" xfId="125" applyFont="1" applyBorder="1" applyAlignment="1">
      <alignment vertical="center"/>
    </xf>
    <xf numFmtId="0" fontId="130" fillId="0" borderId="76" xfId="125" applyFont="1" applyBorder="1" applyAlignment="1" applyProtection="1">
      <alignment horizontal="center" vertical="center"/>
      <protection locked="0"/>
    </xf>
    <xf numFmtId="49" fontId="130" fillId="0" borderId="76" xfId="125" applyNumberFormat="1" applyFont="1" applyBorder="1" applyAlignment="1" applyProtection="1">
      <alignment horizontal="left" vertical="center" wrapText="1"/>
      <protection locked="0"/>
    </xf>
    <xf numFmtId="0" fontId="130" fillId="0" borderId="76" xfId="125" applyFont="1" applyBorder="1" applyAlignment="1" applyProtection="1">
      <alignment horizontal="left" vertical="center" wrapText="1"/>
      <protection locked="0"/>
    </xf>
    <xf numFmtId="0" fontId="130" fillId="0" borderId="76" xfId="125" applyFont="1" applyBorder="1" applyAlignment="1" applyProtection="1">
      <alignment horizontal="center" vertical="center" wrapText="1"/>
      <protection locked="0"/>
    </xf>
    <xf numFmtId="181" fontId="130" fillId="0" borderId="76" xfId="125" applyNumberFormat="1" applyFont="1" applyBorder="1" applyAlignment="1" applyProtection="1">
      <alignment vertical="center"/>
      <protection locked="0"/>
    </xf>
    <xf numFmtId="4" fontId="130" fillId="0" borderId="76" xfId="125" applyNumberFormat="1" applyFont="1" applyBorder="1" applyAlignment="1" applyProtection="1">
      <alignment vertical="center"/>
      <protection locked="0"/>
    </xf>
    <xf numFmtId="0" fontId="130" fillId="0" borderId="61" xfId="125" applyFont="1" applyBorder="1" applyAlignment="1">
      <alignment vertical="center"/>
    </xf>
    <xf numFmtId="0" fontId="130" fillId="0" borderId="0" xfId="125" applyFont="1" applyBorder="1" applyAlignment="1">
      <alignment horizontal="center" vertical="center"/>
    </xf>
    <xf numFmtId="0" fontId="113" fillId="0" borderId="68" xfId="125" applyFont="1" applyBorder="1" applyAlignment="1">
      <alignment horizontal="center" vertical="center"/>
    </xf>
    <xf numFmtId="180" fontId="113" fillId="0" borderId="68" xfId="125" applyNumberFormat="1" applyFont="1" applyBorder="1" applyAlignment="1">
      <alignment vertical="center"/>
    </xf>
    <xf numFmtId="180" fontId="113" fillId="0" borderId="78" xfId="125" applyNumberFormat="1" applyFont="1" applyBorder="1" applyAlignment="1">
      <alignment vertical="center"/>
    </xf>
    <xf numFmtId="0" fontId="131" fillId="5" borderId="56" xfId="13" applyFont="1" applyFill="1" applyBorder="1" applyAlignment="1">
      <alignment horizontal="center"/>
    </xf>
    <xf numFmtId="0" fontId="110" fillId="0" borderId="0" xfId="125" applyProtection="1">
      <protection locked="0"/>
    </xf>
    <xf numFmtId="0" fontId="110" fillId="0" borderId="60" xfId="125" applyBorder="1" applyProtection="1">
      <protection locked="0"/>
    </xf>
    <xf numFmtId="0" fontId="110" fillId="0" borderId="0" xfId="125" applyFont="1" applyAlignment="1" applyProtection="1">
      <alignment vertical="center"/>
      <protection locked="0"/>
    </xf>
    <xf numFmtId="0" fontId="113" fillId="0" borderId="0" xfId="125" applyFont="1" applyAlignment="1" applyProtection="1">
      <alignment horizontal="left" vertical="center"/>
      <protection locked="0"/>
    </xf>
    <xf numFmtId="0" fontId="110" fillId="0" borderId="0" xfId="125" applyFont="1" applyAlignment="1" applyProtection="1">
      <alignment vertical="center" wrapText="1"/>
      <protection locked="0"/>
    </xf>
    <xf numFmtId="0" fontId="110" fillId="0" borderId="62" xfId="125" applyFont="1" applyBorder="1" applyAlignment="1" applyProtection="1">
      <alignment vertical="center"/>
      <protection locked="0"/>
    </xf>
    <xf numFmtId="0" fontId="113" fillId="0" borderId="0" xfId="125" applyFont="1" applyAlignment="1" applyProtection="1">
      <alignment horizontal="right" vertical="center"/>
      <protection locked="0"/>
    </xf>
    <xf numFmtId="179" fontId="113" fillId="0" borderId="0" xfId="125" applyNumberFormat="1" applyFont="1" applyAlignment="1" applyProtection="1">
      <alignment horizontal="right" vertical="center"/>
      <protection locked="0"/>
    </xf>
    <xf numFmtId="0" fontId="110" fillId="7" borderId="64" xfId="125" applyFont="1" applyFill="1" applyBorder="1" applyAlignment="1" applyProtection="1">
      <alignment vertical="center"/>
      <protection locked="0"/>
    </xf>
    <xf numFmtId="0" fontId="110" fillId="0" borderId="67" xfId="125" applyFont="1" applyBorder="1" applyAlignment="1" applyProtection="1">
      <alignment vertical="center"/>
      <protection locked="0"/>
    </xf>
    <xf numFmtId="0" fontId="110" fillId="0" borderId="60" xfId="125" applyFont="1" applyBorder="1" applyAlignment="1" applyProtection="1">
      <alignment vertical="center"/>
      <protection locked="0"/>
    </xf>
    <xf numFmtId="0" fontId="110" fillId="7" borderId="0" xfId="125" applyFont="1" applyFill="1" applyAlignment="1" applyProtection="1">
      <alignment vertical="center"/>
      <protection locked="0"/>
    </xf>
    <xf numFmtId="0" fontId="120" fillId="0" borderId="68" xfId="125" applyFont="1" applyBorder="1" applyAlignment="1" applyProtection="1">
      <alignment vertical="center"/>
      <protection locked="0"/>
    </xf>
    <xf numFmtId="0" fontId="121" fillId="0" borderId="68" xfId="125" applyFont="1" applyBorder="1" applyAlignment="1" applyProtection="1">
      <alignment vertical="center"/>
      <protection locked="0"/>
    </xf>
    <xf numFmtId="0" fontId="118" fillId="7" borderId="70" xfId="125" applyFont="1" applyFill="1" applyBorder="1" applyAlignment="1" applyProtection="1">
      <alignment horizontal="center" vertical="center" wrapText="1"/>
      <protection locked="0"/>
    </xf>
    <xf numFmtId="0" fontId="125" fillId="0" borderId="0" xfId="125" applyFont="1" applyAlignment="1" applyProtection="1">
      <protection locked="0"/>
    </xf>
    <xf numFmtId="0" fontId="113" fillId="8" borderId="74" xfId="125" applyFont="1" applyFill="1" applyBorder="1" applyAlignment="1" applyProtection="1">
      <alignment horizontal="left" vertical="center"/>
      <protection locked="0"/>
    </xf>
    <xf numFmtId="0" fontId="110" fillId="0" borderId="0" xfId="125" applyFont="1" applyBorder="1" applyAlignment="1">
      <alignment vertical="center"/>
    </xf>
    <xf numFmtId="0" fontId="126" fillId="0" borderId="0" xfId="125" applyFont="1" applyAlignment="1" applyProtection="1">
      <alignment vertical="center"/>
      <protection locked="0"/>
    </xf>
    <xf numFmtId="0" fontId="128" fillId="0" borderId="0" xfId="125" applyFont="1" applyAlignment="1" applyProtection="1">
      <alignment vertical="center"/>
      <protection locked="0"/>
    </xf>
    <xf numFmtId="0" fontId="129" fillId="0" borderId="0" xfId="125" applyFont="1" applyAlignment="1" applyProtection="1">
      <alignment vertical="center"/>
      <protection locked="0"/>
    </xf>
    <xf numFmtId="0" fontId="130" fillId="8" borderId="74" xfId="125" applyFont="1" applyFill="1" applyBorder="1" applyAlignment="1" applyProtection="1">
      <alignment horizontal="left" vertical="center"/>
      <protection locked="0"/>
    </xf>
    <xf numFmtId="0" fontId="113" fillId="8" borderId="77" xfId="125" applyFont="1" applyFill="1" applyBorder="1" applyAlignment="1" applyProtection="1">
      <alignment horizontal="left" vertical="center"/>
      <protection locked="0"/>
    </xf>
    <xf numFmtId="0" fontId="110" fillId="0" borderId="68" xfId="125" applyFont="1" applyBorder="1" applyAlignment="1">
      <alignment vertical="center"/>
    </xf>
    <xf numFmtId="167" fontId="10" fillId="9" borderId="0" xfId="13" applyNumberFormat="1" applyFill="1"/>
    <xf numFmtId="2" fontId="16" fillId="9" borderId="0" xfId="123" applyNumberFormat="1" applyFill="1"/>
    <xf numFmtId="4" fontId="16" fillId="9" borderId="0" xfId="123" applyNumberFormat="1" applyFill="1"/>
    <xf numFmtId="2" fontId="11" fillId="9" borderId="0" xfId="124" applyNumberFormat="1" applyFill="1" applyAlignment="1">
      <alignment horizontal="right"/>
    </xf>
    <xf numFmtId="2" fontId="11" fillId="9" borderId="0" xfId="124" applyNumberFormat="1" applyFill="1"/>
    <xf numFmtId="172" fontId="41" fillId="9" borderId="0" xfId="120" applyNumberFormat="1" applyFont="1" applyFill="1" applyAlignment="1"/>
    <xf numFmtId="0" fontId="1" fillId="9" borderId="7" xfId="13" applyFont="1" applyFill="1" applyBorder="1" applyAlignment="1">
      <alignment horizontal="center"/>
    </xf>
    <xf numFmtId="0" fontId="10" fillId="9" borderId="7" xfId="13" applyFill="1" applyBorder="1" applyAlignment="1">
      <alignment horizontal="center"/>
    </xf>
    <xf numFmtId="0" fontId="83" fillId="9" borderId="7" xfId="13" applyFont="1" applyFill="1" applyBorder="1" applyAlignment="1">
      <alignment horizontal="center"/>
    </xf>
    <xf numFmtId="0" fontId="5" fillId="9" borderId="0" xfId="1" applyFont="1" applyFill="1" applyAlignment="1">
      <alignment horizontal="left"/>
    </xf>
    <xf numFmtId="0" fontId="49" fillId="0" borderId="0" xfId="13" applyFont="1" applyAlignment="1">
      <alignment horizontal="left"/>
    </xf>
    <xf numFmtId="0" fontId="49" fillId="0" borderId="0" xfId="13" applyFont="1"/>
    <xf numFmtId="0" fontId="50" fillId="0" borderId="0" xfId="13" applyFont="1" applyAlignment="1">
      <alignment horizontal="left"/>
    </xf>
    <xf numFmtId="0" fontId="52" fillId="0" borderId="0" xfId="13" applyFont="1" applyAlignment="1">
      <alignment horizontal="left"/>
    </xf>
    <xf numFmtId="0" fontId="52" fillId="0" borderId="0" xfId="13" applyFont="1" applyAlignment="1">
      <alignment horizontal="center"/>
    </xf>
    <xf numFmtId="0" fontId="53" fillId="0" borderId="0" xfId="13" applyFont="1" applyAlignment="1">
      <alignment horizontal="left"/>
    </xf>
    <xf numFmtId="0" fontId="53" fillId="0" borderId="0" xfId="13" applyFont="1" applyAlignment="1">
      <alignment horizontal="center"/>
    </xf>
    <xf numFmtId="0" fontId="52" fillId="0" borderId="0" xfId="13" applyFont="1" applyAlignment="1">
      <alignment horizontal="right"/>
    </xf>
    <xf numFmtId="0" fontId="54" fillId="0" borderId="0" xfId="13" applyFont="1" applyAlignment="1">
      <alignment horizontal="left"/>
    </xf>
    <xf numFmtId="0" fontId="55" fillId="0" borderId="0" xfId="13" applyFont="1" applyAlignment="1">
      <alignment horizontal="left"/>
    </xf>
    <xf numFmtId="0" fontId="53" fillId="0" borderId="0" xfId="13" applyFont="1" applyAlignment="1">
      <alignment horizontal="right"/>
    </xf>
    <xf numFmtId="0" fontId="56" fillId="0" borderId="0" xfId="13" applyFont="1" applyAlignment="1">
      <alignment horizontal="left"/>
    </xf>
    <xf numFmtId="0" fontId="57" fillId="0" borderId="0" xfId="13" applyFont="1" applyAlignment="1">
      <alignment horizontal="left"/>
    </xf>
    <xf numFmtId="0" fontId="59" fillId="0" borderId="0" xfId="13" applyFont="1" applyAlignment="1">
      <alignment horizontal="center"/>
    </xf>
    <xf numFmtId="0" fontId="60" fillId="0" borderId="0" xfId="13" applyFont="1" applyAlignment="1">
      <alignment horizontal="left"/>
    </xf>
    <xf numFmtId="0" fontId="60" fillId="0" borderId="0" xfId="13" applyFont="1" applyAlignment="1">
      <alignment horizontal="center"/>
    </xf>
    <xf numFmtId="0" fontId="50" fillId="0" borderId="0" xfId="13" applyFont="1" applyAlignment="1">
      <alignment horizontal="right"/>
    </xf>
    <xf numFmtId="0" fontId="42" fillId="0" borderId="0" xfId="13" applyFont="1" applyAlignment="1">
      <alignment horizontal="left"/>
    </xf>
    <xf numFmtId="0" fontId="42" fillId="0" borderId="0" xfId="13" applyFont="1"/>
    <xf numFmtId="0" fontId="42" fillId="0" borderId="0" xfId="13" applyFont="1" applyAlignment="1">
      <alignment horizontal="center"/>
    </xf>
    <xf numFmtId="0" fontId="42" fillId="0" borderId="0" xfId="13" applyFont="1" applyAlignment="1">
      <alignment horizontal="right"/>
    </xf>
    <xf numFmtId="0" fontId="66" fillId="0" borderId="0" xfId="13" applyFont="1" applyAlignment="1">
      <alignment horizontal="right"/>
    </xf>
    <xf numFmtId="0" fontId="55" fillId="0" borderId="0" xfId="13" applyFont="1" applyAlignment="1">
      <alignment horizontal="right"/>
    </xf>
    <xf numFmtId="0" fontId="58" fillId="0" borderId="0" xfId="13" applyFont="1" applyAlignment="1">
      <alignment horizontal="right"/>
    </xf>
    <xf numFmtId="0" fontId="77" fillId="0" borderId="0" xfId="13" applyFont="1" applyAlignment="1">
      <alignment horizontal="center"/>
    </xf>
    <xf numFmtId="0" fontId="77" fillId="0" borderId="0" xfId="13" applyFont="1" applyAlignment="1">
      <alignment horizontal="right"/>
    </xf>
    <xf numFmtId="0" fontId="81" fillId="0" borderId="0" xfId="13" applyFont="1" applyAlignment="1">
      <alignment horizontal="center"/>
    </xf>
    <xf numFmtId="0" fontId="82" fillId="0" borderId="0" xfId="13" applyFont="1" applyAlignment="1">
      <alignment horizontal="center"/>
    </xf>
    <xf numFmtId="0" fontId="82" fillId="0" borderId="0" xfId="13" applyFont="1" applyAlignment="1">
      <alignment horizontal="left"/>
    </xf>
    <xf numFmtId="0" fontId="58" fillId="0" borderId="55" xfId="13" applyFont="1" applyBorder="1"/>
    <xf numFmtId="0" fontId="1" fillId="0" borderId="7" xfId="13" applyFont="1" applyBorder="1" applyAlignment="1">
      <alignment wrapText="1"/>
    </xf>
    <xf numFmtId="0" fontId="84" fillId="0" borderId="0" xfId="13" applyFont="1" applyAlignment="1">
      <alignment horizontal="left"/>
    </xf>
    <xf numFmtId="0" fontId="84" fillId="0" borderId="0" xfId="13" applyFont="1"/>
    <xf numFmtId="0" fontId="84" fillId="0" borderId="0" xfId="13" applyFont="1" applyAlignment="1">
      <alignment horizontal="center"/>
    </xf>
    <xf numFmtId="0" fontId="10" fillId="0" borderId="7" xfId="13" applyBorder="1" applyAlignment="1">
      <alignment horizontal="left"/>
    </xf>
    <xf numFmtId="0" fontId="1" fillId="0" borderId="0" xfId="13" applyFont="1" applyAlignment="1">
      <alignment horizontal="right"/>
    </xf>
    <xf numFmtId="0" fontId="59" fillId="0" borderId="0" xfId="13" applyFont="1" applyAlignment="1">
      <alignment horizontal="right"/>
    </xf>
    <xf numFmtId="0" fontId="85" fillId="0" borderId="0" xfId="126" applyFont="1"/>
    <xf numFmtId="0" fontId="85" fillId="0" borderId="0" xfId="126" applyFont="1" applyAlignment="1">
      <alignment horizontal="center"/>
    </xf>
    <xf numFmtId="0" fontId="41" fillId="0" borderId="0" xfId="126" applyFont="1"/>
    <xf numFmtId="0" fontId="41" fillId="0" borderId="0" xfId="126" applyFont="1" applyAlignment="1">
      <alignment horizontal="center"/>
    </xf>
    <xf numFmtId="0" fontId="86" fillId="0" borderId="0" xfId="126" applyFont="1"/>
    <xf numFmtId="0" fontId="86" fillId="0" borderId="49" xfId="126" applyFont="1" applyBorder="1"/>
    <xf numFmtId="0" fontId="88" fillId="0" borderId="0" xfId="126" applyFont="1"/>
    <xf numFmtId="0" fontId="87" fillId="0" borderId="0" xfId="126" applyFont="1"/>
    <xf numFmtId="0" fontId="87" fillId="0" borderId="52" xfId="126" applyFont="1" applyBorder="1"/>
    <xf numFmtId="0" fontId="87" fillId="0" borderId="53" xfId="126" applyFont="1" applyBorder="1"/>
    <xf numFmtId="0" fontId="87" fillId="0" borderId="54" xfId="126" applyFont="1" applyBorder="1"/>
    <xf numFmtId="0" fontId="89" fillId="0" borderId="0" xfId="126" applyFont="1"/>
    <xf numFmtId="0" fontId="90" fillId="0" borderId="0" xfId="126" applyFont="1"/>
    <xf numFmtId="0" fontId="90" fillId="0" borderId="0" xfId="126" applyFont="1" applyAlignment="1">
      <alignment horizontal="center"/>
    </xf>
    <xf numFmtId="0" fontId="90" fillId="0" borderId="0" xfId="126" applyFont="1" applyAlignment="1">
      <alignment horizontal="center" wrapText="1"/>
    </xf>
    <xf numFmtId="0" fontId="36" fillId="0" borderId="7" xfId="126" applyFont="1" applyBorder="1"/>
    <xf numFmtId="0" fontId="133" fillId="0" borderId="7" xfId="126" applyBorder="1"/>
    <xf numFmtId="0" fontId="1" fillId="0" borderId="7" xfId="126" applyFont="1" applyBorder="1" applyAlignment="1">
      <alignment horizontal="center"/>
    </xf>
    <xf numFmtId="0" fontId="133" fillId="0" borderId="7" xfId="126" applyBorder="1" applyAlignment="1">
      <alignment horizontal="center"/>
    </xf>
    <xf numFmtId="0" fontId="133" fillId="0" borderId="0" xfId="126"/>
    <xf numFmtId="0" fontId="36" fillId="0" borderId="7" xfId="126" applyFont="1" applyBorder="1" applyAlignment="1">
      <alignment vertical="center"/>
    </xf>
    <xf numFmtId="0" fontId="1" fillId="0" borderId="7" xfId="126" applyFont="1" applyBorder="1" applyAlignment="1">
      <alignment vertical="center" wrapText="1"/>
    </xf>
    <xf numFmtId="0" fontId="133" fillId="0" borderId="7" xfId="126" applyBorder="1" applyAlignment="1">
      <alignment horizontal="center" vertical="center"/>
    </xf>
    <xf numFmtId="0" fontId="133" fillId="0" borderId="7" xfId="126" applyBorder="1" applyAlignment="1">
      <alignment vertical="center"/>
    </xf>
    <xf numFmtId="0" fontId="133" fillId="0" borderId="0" xfId="126" applyAlignment="1">
      <alignment vertical="center"/>
    </xf>
    <xf numFmtId="0" fontId="39" fillId="0" borderId="55" xfId="126" applyFont="1" applyBorder="1"/>
    <xf numFmtId="0" fontId="36" fillId="0" borderId="7" xfId="126" applyFont="1" applyBorder="1" applyAlignment="1">
      <alignment horizontal="left" vertical="center"/>
    </xf>
    <xf numFmtId="0" fontId="1" fillId="0" borderId="7" xfId="126" applyFont="1" applyBorder="1" applyAlignment="1">
      <alignment horizontal="left" vertical="center"/>
    </xf>
    <xf numFmtId="0" fontId="1" fillId="0" borderId="7" xfId="126" applyFont="1" applyBorder="1" applyAlignment="1">
      <alignment horizontal="center" vertical="center"/>
    </xf>
    <xf numFmtId="0" fontId="1" fillId="0" borderId="7" xfId="126" applyFont="1" applyBorder="1" applyAlignment="1">
      <alignment horizontal="right" vertical="center"/>
    </xf>
    <xf numFmtId="0" fontId="88" fillId="0" borderId="0" xfId="126" applyFont="1" applyAlignment="1">
      <alignment vertical="center"/>
    </xf>
    <xf numFmtId="0" fontId="133" fillId="0" borderId="0" xfId="126" applyAlignment="1">
      <alignment horizontal="center"/>
    </xf>
    <xf numFmtId="0" fontId="39" fillId="0" borderId="56" xfId="126" applyFont="1" applyBorder="1"/>
    <xf numFmtId="0" fontId="36" fillId="0" borderId="0" xfId="126" applyFont="1" applyAlignment="1">
      <alignment horizontal="left"/>
    </xf>
    <xf numFmtId="0" fontId="1" fillId="0" borderId="7" xfId="126" applyFont="1" applyBorder="1"/>
    <xf numFmtId="0" fontId="1" fillId="0" borderId="0" xfId="126" applyFont="1" applyAlignment="1">
      <alignment horizontal="left"/>
    </xf>
    <xf numFmtId="0" fontId="1" fillId="0" borderId="0" xfId="126" applyFont="1" applyAlignment="1">
      <alignment horizontal="center"/>
    </xf>
    <xf numFmtId="0" fontId="91" fillId="0" borderId="0" xfId="126" applyFont="1" applyAlignment="1">
      <alignment horizontal="left"/>
    </xf>
    <xf numFmtId="0" fontId="1" fillId="0" borderId="7" xfId="126" applyFont="1" applyBorder="1" applyAlignment="1">
      <alignment horizontal="left"/>
    </xf>
    <xf numFmtId="0" fontId="1" fillId="0" borderId="7" xfId="126" applyFont="1" applyBorder="1" applyAlignment="1">
      <alignment horizontal="left" wrapText="1"/>
    </xf>
    <xf numFmtId="0" fontId="1" fillId="0" borderId="7" xfId="126" applyFont="1" applyBorder="1" applyAlignment="1">
      <alignment horizontal="right"/>
    </xf>
    <xf numFmtId="0" fontId="1" fillId="0" borderId="0" xfId="126" applyFont="1"/>
    <xf numFmtId="0" fontId="91" fillId="0" borderId="0" xfId="126" applyFont="1"/>
    <xf numFmtId="0" fontId="39" fillId="0" borderId="0" xfId="126" applyFont="1"/>
    <xf numFmtId="0" fontId="39" fillId="0" borderId="56" xfId="126" applyFont="1" applyBorder="1" applyAlignment="1">
      <alignment vertical="center"/>
    </xf>
    <xf numFmtId="0" fontId="37" fillId="0" borderId="0" xfId="126" applyFont="1" applyAlignment="1">
      <alignment horizontal="left"/>
    </xf>
    <xf numFmtId="0" fontId="133" fillId="9" borderId="7" xfId="126" applyFill="1" applyBorder="1"/>
    <xf numFmtId="0" fontId="1" fillId="9" borderId="7" xfId="126" applyFont="1" applyFill="1" applyBorder="1" applyAlignment="1">
      <alignment horizontal="right"/>
    </xf>
    <xf numFmtId="0" fontId="1" fillId="9" borderId="54" xfId="126" applyFont="1" applyFill="1" applyBorder="1" applyAlignment="1">
      <alignment horizontal="right" vertical="center"/>
    </xf>
    <xf numFmtId="0" fontId="1" fillId="9" borderId="7" xfId="126" applyFont="1" applyFill="1" applyBorder="1" applyAlignment="1">
      <alignment horizontal="right" vertical="center"/>
    </xf>
    <xf numFmtId="0" fontId="133" fillId="9" borderId="7" xfId="126" applyFill="1" applyBorder="1" applyAlignment="1">
      <alignment vertical="center"/>
    </xf>
    <xf numFmtId="0" fontId="85" fillId="0" borderId="50" xfId="126" applyFont="1" applyBorder="1"/>
    <xf numFmtId="0" fontId="36" fillId="0" borderId="51" xfId="126" applyFont="1" applyBorder="1"/>
    <xf numFmtId="0" fontId="77" fillId="0" borderId="0" xfId="13" applyFont="1"/>
    <xf numFmtId="0" fontId="58" fillId="0" borderId="0" xfId="13" applyFont="1" applyAlignment="1">
      <alignment horizontal="left"/>
    </xf>
    <xf numFmtId="0" fontId="50" fillId="0" borderId="7" xfId="13" applyFont="1" applyBorder="1" applyAlignment="1">
      <alignment horizontal="center"/>
    </xf>
    <xf numFmtId="0" fontId="49" fillId="0" borderId="0" xfId="13" applyFont="1" applyAlignment="1">
      <alignment horizontal="center"/>
    </xf>
    <xf numFmtId="0" fontId="51" fillId="0" borderId="0" xfId="13" applyFont="1" applyAlignment="1">
      <alignment horizontal="center"/>
    </xf>
    <xf numFmtId="0" fontId="10" fillId="0" borderId="7" xfId="13" applyFill="1" applyBorder="1" applyAlignment="1">
      <alignment horizontal="center"/>
    </xf>
    <xf numFmtId="49" fontId="10" fillId="0" borderId="7" xfId="13" applyNumberFormat="1" applyBorder="1" applyAlignment="1">
      <alignment horizontal="center"/>
    </xf>
    <xf numFmtId="0" fontId="10" fillId="0" borderId="79" xfId="13" applyBorder="1" applyAlignment="1">
      <alignment horizontal="center"/>
    </xf>
    <xf numFmtId="0" fontId="10" fillId="0" borderId="23" xfId="13" applyBorder="1" applyAlignment="1">
      <alignment horizontal="center"/>
    </xf>
    <xf numFmtId="0" fontId="10" fillId="0" borderId="23" xfId="13" applyFill="1" applyBorder="1" applyAlignment="1">
      <alignment horizontal="center"/>
    </xf>
    <xf numFmtId="0" fontId="10" fillId="0" borderId="80" xfId="13" applyBorder="1" applyAlignment="1">
      <alignment horizontal="right"/>
    </xf>
    <xf numFmtId="0" fontId="10" fillId="0" borderId="81" xfId="13" applyBorder="1" applyAlignment="1">
      <alignment horizontal="center"/>
    </xf>
    <xf numFmtId="0" fontId="10" fillId="0" borderId="42" xfId="13" applyBorder="1" applyAlignment="1">
      <alignment horizontal="center"/>
    </xf>
    <xf numFmtId="0" fontId="10" fillId="0" borderId="42" xfId="13" applyFill="1" applyBorder="1" applyAlignment="1">
      <alignment horizontal="center"/>
    </xf>
    <xf numFmtId="0" fontId="10" fillId="0" borderId="82" xfId="13" applyBorder="1" applyAlignment="1">
      <alignment horizontal="right"/>
    </xf>
    <xf numFmtId="0" fontId="67" fillId="0" borderId="49" xfId="13" applyFont="1" applyFill="1" applyBorder="1" applyAlignment="1">
      <alignment horizontal="left"/>
    </xf>
    <xf numFmtId="0" fontId="68" fillId="0" borderId="50" xfId="13" applyFont="1" applyFill="1" applyBorder="1" applyAlignment="1">
      <alignment horizontal="left"/>
    </xf>
    <xf numFmtId="0" fontId="67" fillId="0" borderId="50" xfId="13" applyFont="1" applyFill="1" applyBorder="1" applyAlignment="1">
      <alignment horizontal="right"/>
    </xf>
    <xf numFmtId="0" fontId="68" fillId="0" borderId="51" xfId="13" applyFont="1" applyFill="1" applyBorder="1" applyAlignment="1">
      <alignment horizontal="left"/>
    </xf>
    <xf numFmtId="0" fontId="10" fillId="0" borderId="7" xfId="13" applyFill="1" applyBorder="1" applyAlignment="1">
      <alignment horizontal="right"/>
    </xf>
    <xf numFmtId="0" fontId="110" fillId="0" borderId="0" xfId="125" applyFont="1" applyAlignment="1">
      <alignment vertical="center"/>
    </xf>
    <xf numFmtId="0" fontId="110" fillId="0" borderId="0" xfId="125"/>
    <xf numFmtId="0" fontId="110" fillId="0" borderId="0" xfId="125" applyFont="1" applyAlignment="1">
      <alignment horizontal="left" vertical="center" wrapText="1"/>
    </xf>
    <xf numFmtId="0" fontId="110" fillId="8" borderId="0" xfId="125" applyFont="1" applyFill="1" applyAlignment="1" applyProtection="1">
      <alignment horizontal="left" vertical="center"/>
      <protection locked="0"/>
    </xf>
    <xf numFmtId="4" fontId="110" fillId="8" borderId="76" xfId="125" applyNumberFormat="1" applyFont="1" applyFill="1" applyBorder="1" applyAlignment="1" applyProtection="1">
      <alignment vertical="center"/>
      <protection locked="0"/>
    </xf>
    <xf numFmtId="0" fontId="134" fillId="0" borderId="76" xfId="125" applyFont="1" applyBorder="1" applyAlignment="1" applyProtection="1">
      <alignment horizontal="left" vertical="center" wrapText="1"/>
      <protection locked="0"/>
    </xf>
    <xf numFmtId="0" fontId="135" fillId="0" borderId="0" xfId="125" applyFont="1" applyAlignment="1">
      <alignment horizontal="left" vertical="center" wrapText="1"/>
    </xf>
    <xf numFmtId="0" fontId="136" fillId="0" borderId="0" xfId="125" applyFont="1" applyAlignment="1">
      <alignment horizontal="left" vertical="center" wrapText="1"/>
    </xf>
    <xf numFmtId="0" fontId="134" fillId="0" borderId="0" xfId="125" applyFont="1" applyAlignment="1">
      <alignment horizontal="left" vertical="center" wrapText="1"/>
    </xf>
    <xf numFmtId="4" fontId="130" fillId="8" borderId="76" xfId="125" applyNumberFormat="1" applyFont="1" applyFill="1" applyBorder="1" applyAlignment="1" applyProtection="1">
      <alignment vertical="center"/>
      <protection locked="0"/>
    </xf>
    <xf numFmtId="0" fontId="137" fillId="0" borderId="76" xfId="125" applyFont="1" applyBorder="1" applyAlignment="1" applyProtection="1">
      <alignment horizontal="left" vertical="center" wrapText="1"/>
      <protection locked="0"/>
    </xf>
    <xf numFmtId="0" fontId="138" fillId="0" borderId="76" xfId="125" applyFont="1" applyBorder="1" applyAlignment="1" applyProtection="1">
      <alignment horizontal="left" vertical="center" wrapText="1"/>
      <protection locked="0"/>
    </xf>
    <xf numFmtId="0" fontId="139" fillId="0" borderId="0" xfId="125" applyFont="1" applyAlignment="1">
      <alignment horizontal="left"/>
    </xf>
    <xf numFmtId="0" fontId="136" fillId="0" borderId="76" xfId="125" applyFont="1" applyBorder="1" applyAlignment="1" applyProtection="1">
      <alignment horizontal="left" vertical="center" wrapText="1"/>
      <protection locked="0"/>
    </xf>
    <xf numFmtId="0" fontId="1" fillId="4" borderId="83" xfId="120" applyFont="1" applyFill="1" applyBorder="1"/>
    <xf numFmtId="0" fontId="1" fillId="4" borderId="84" xfId="120" applyFont="1" applyFill="1" applyBorder="1"/>
    <xf numFmtId="0" fontId="1" fillId="4" borderId="85" xfId="120" applyFont="1" applyFill="1" applyBorder="1"/>
    <xf numFmtId="0" fontId="1" fillId="0" borderId="0" xfId="120" applyFont="1" applyFill="1"/>
    <xf numFmtId="0" fontId="1" fillId="0" borderId="0" xfId="120" applyFont="1"/>
    <xf numFmtId="0" fontId="35" fillId="4" borderId="40" xfId="120" applyFont="1" applyFill="1" applyBorder="1"/>
    <xf numFmtId="0" fontId="1" fillId="4" borderId="86" xfId="120" applyFont="1" applyFill="1" applyBorder="1"/>
    <xf numFmtId="0" fontId="1" fillId="4" borderId="40" xfId="120" applyFont="1" applyFill="1" applyBorder="1"/>
    <xf numFmtId="0" fontId="37" fillId="4" borderId="40" xfId="120" applyFont="1" applyFill="1" applyBorder="1"/>
    <xf numFmtId="0" fontId="1" fillId="4" borderId="86" xfId="120" applyFont="1" applyFill="1" applyBorder="1" applyAlignment="1"/>
    <xf numFmtId="0" fontId="36" fillId="4" borderId="87" xfId="120" applyFont="1" applyFill="1" applyBorder="1" applyAlignment="1">
      <alignment horizontal="center"/>
    </xf>
    <xf numFmtId="0" fontId="36" fillId="4" borderId="88" xfId="120" applyFont="1" applyFill="1" applyBorder="1" applyAlignment="1">
      <alignment horizontal="left"/>
    </xf>
    <xf numFmtId="0" fontId="36" fillId="4" borderId="88" xfId="120" applyFont="1" applyFill="1" applyBorder="1" applyAlignment="1">
      <alignment horizontal="center"/>
    </xf>
    <xf numFmtId="0" fontId="36" fillId="4" borderId="89" xfId="120" applyFont="1" applyFill="1" applyBorder="1" applyAlignment="1">
      <alignment horizontal="center"/>
    </xf>
    <xf numFmtId="0" fontId="36" fillId="4" borderId="90" xfId="120" applyFont="1" applyFill="1" applyBorder="1" applyAlignment="1">
      <alignment horizontal="center"/>
    </xf>
    <xf numFmtId="0" fontId="36" fillId="4" borderId="91" xfId="120" applyFont="1" applyFill="1" applyBorder="1" applyAlignment="1">
      <alignment horizontal="right"/>
    </xf>
    <xf numFmtId="0" fontId="38" fillId="0" borderId="0" xfId="120" applyFont="1" applyFill="1"/>
    <xf numFmtId="0" fontId="38" fillId="0" borderId="0" xfId="120" applyFont="1"/>
    <xf numFmtId="0" fontId="40" fillId="0" borderId="0" xfId="120" applyFont="1" applyFill="1" applyAlignment="1">
      <alignment horizontal="right"/>
    </xf>
    <xf numFmtId="0" fontId="38" fillId="0" borderId="0" xfId="120" applyFont="1" applyAlignment="1">
      <alignment horizontal="center" vertical="top"/>
    </xf>
    <xf numFmtId="0" fontId="38" fillId="0" borderId="0" xfId="120" applyFont="1" applyFill="1" applyAlignment="1">
      <alignment vertical="top"/>
    </xf>
    <xf numFmtId="0" fontId="38" fillId="0" borderId="0" xfId="120" applyFont="1" applyFill="1" applyAlignment="1">
      <alignment horizontal="center" vertical="top"/>
    </xf>
    <xf numFmtId="172" fontId="38" fillId="0" borderId="0" xfId="120" applyNumberFormat="1" applyFont="1" applyFill="1" applyAlignment="1">
      <alignment vertical="top"/>
    </xf>
    <xf numFmtId="0" fontId="38" fillId="0" borderId="0" xfId="120" applyFont="1" applyBorder="1" applyAlignment="1">
      <alignment vertical="top"/>
    </xf>
    <xf numFmtId="0" fontId="38" fillId="0" borderId="0" xfId="120" applyFont="1" applyFill="1" applyBorder="1"/>
    <xf numFmtId="0" fontId="38" fillId="0" borderId="0" xfId="120" applyFont="1" applyBorder="1"/>
    <xf numFmtId="0" fontId="38" fillId="0" borderId="0" xfId="120" applyFont="1" applyFill="1" applyAlignment="1">
      <alignment vertical="top" wrapText="1"/>
    </xf>
    <xf numFmtId="0" fontId="38" fillId="0" borderId="41" xfId="120" applyFont="1" applyBorder="1" applyAlignment="1">
      <alignment horizontal="center"/>
    </xf>
    <xf numFmtId="0" fontId="38" fillId="0" borderId="41" xfId="120" applyFont="1" applyBorder="1"/>
    <xf numFmtId="172" fontId="38" fillId="0" borderId="41" xfId="120" applyNumberFormat="1" applyFont="1" applyBorder="1" applyAlignment="1"/>
    <xf numFmtId="0" fontId="38" fillId="0" borderId="0" xfId="120" applyFont="1" applyFill="1" applyAlignment="1">
      <alignment horizontal="center"/>
    </xf>
    <xf numFmtId="0" fontId="39" fillId="0" borderId="0" xfId="120" applyFont="1"/>
    <xf numFmtId="0" fontId="38" fillId="0" borderId="0" xfId="120" applyFont="1" applyAlignment="1">
      <alignment horizontal="center"/>
    </xf>
    <xf numFmtId="182" fontId="39" fillId="0" borderId="0" xfId="120" applyNumberFormat="1" applyFont="1" applyAlignment="1">
      <alignment horizontal="right"/>
    </xf>
    <xf numFmtId="0" fontId="38" fillId="0" borderId="0" xfId="120" applyFont="1" applyAlignment="1">
      <alignment horizontal="center" vertical="top" wrapText="1"/>
    </xf>
    <xf numFmtId="0" fontId="38" fillId="0" borderId="0" xfId="120" applyFont="1" applyFill="1" applyAlignment="1">
      <alignment horizontal="center" vertical="top" wrapText="1"/>
    </xf>
    <xf numFmtId="172" fontId="38" fillId="0" borderId="0" xfId="120" applyNumberFormat="1" applyFont="1" applyFill="1" applyAlignment="1">
      <alignment vertical="top" wrapText="1"/>
    </xf>
    <xf numFmtId="0" fontId="38" fillId="0" borderId="0" xfId="120" applyFont="1" applyFill="1" applyAlignment="1">
      <alignment wrapText="1"/>
    </xf>
    <xf numFmtId="0" fontId="38" fillId="0" borderId="0" xfId="120" applyFont="1" applyAlignment="1">
      <alignment wrapText="1"/>
    </xf>
    <xf numFmtId="0" fontId="38" fillId="0" borderId="42" xfId="120" applyFont="1" applyFill="1" applyBorder="1" applyAlignment="1">
      <alignment horizontal="center"/>
    </xf>
    <xf numFmtId="0" fontId="39" fillId="0" borderId="42" xfId="120" applyFont="1" applyBorder="1"/>
    <xf numFmtId="0" fontId="38" fillId="0" borderId="42" xfId="120" applyFont="1" applyBorder="1" applyAlignment="1">
      <alignment horizontal="center"/>
    </xf>
    <xf numFmtId="182" fontId="39" fillId="0" borderId="42" xfId="120" applyNumberFormat="1" applyFont="1" applyBorder="1" applyAlignment="1">
      <alignment horizontal="right"/>
    </xf>
    <xf numFmtId="0" fontId="38" fillId="10" borderId="0" xfId="120" applyFont="1" applyFill="1" applyBorder="1"/>
    <xf numFmtId="0" fontId="38" fillId="0" borderId="0" xfId="120" applyFont="1" applyFill="1" applyAlignment="1">
      <alignment horizontal="right"/>
    </xf>
    <xf numFmtId="0" fontId="41" fillId="0" borderId="0" xfId="120" applyFont="1" applyFill="1" applyBorder="1"/>
    <xf numFmtId="0" fontId="41" fillId="10" borderId="0" xfId="120" applyFont="1" applyFill="1" applyBorder="1"/>
    <xf numFmtId="1" fontId="38" fillId="0" borderId="0" xfId="120" applyNumberFormat="1" applyFont="1" applyAlignment="1">
      <alignment horizontal="center"/>
    </xf>
    <xf numFmtId="172" fontId="38" fillId="0" borderId="0" xfId="120" applyNumberFormat="1" applyFont="1" applyFill="1" applyAlignment="1"/>
    <xf numFmtId="0" fontId="41" fillId="0" borderId="41" xfId="120" applyFont="1" applyFill="1" applyBorder="1"/>
    <xf numFmtId="0" fontId="39" fillId="0" borderId="0" xfId="120" applyFont="1" applyFill="1" applyBorder="1"/>
    <xf numFmtId="0" fontId="38" fillId="0" borderId="0" xfId="120" applyFont="1" applyFill="1" applyBorder="1" applyAlignment="1">
      <alignment horizontal="center"/>
    </xf>
    <xf numFmtId="182" fontId="39" fillId="0" borderId="0" xfId="120" applyNumberFormat="1" applyFont="1" applyFill="1" applyBorder="1" applyAlignment="1">
      <alignment horizontal="right"/>
    </xf>
    <xf numFmtId="0" fontId="39" fillId="0" borderId="0" xfId="120" applyFont="1" applyFill="1" applyBorder="1" applyAlignment="1">
      <alignment horizontal="center"/>
    </xf>
    <xf numFmtId="0" fontId="39" fillId="0" borderId="0" xfId="120" applyFont="1" applyFill="1" applyBorder="1" applyAlignment="1">
      <alignment horizontal="right"/>
    </xf>
    <xf numFmtId="0" fontId="141" fillId="0" borderId="0" xfId="120" applyFont="1" applyFill="1"/>
    <xf numFmtId="0" fontId="40" fillId="0" borderId="0" xfId="120" applyFont="1" applyFill="1"/>
    <xf numFmtId="0" fontId="141" fillId="0" borderId="0" xfId="120" applyFont="1" applyFill="1" applyBorder="1" applyAlignment="1">
      <alignment horizontal="center"/>
    </xf>
    <xf numFmtId="0" fontId="39" fillId="0" borderId="0" xfId="120" applyFont="1" applyFill="1"/>
    <xf numFmtId="182" fontId="39" fillId="0" borderId="0" xfId="120" applyNumberFormat="1" applyFont="1" applyFill="1" applyAlignment="1">
      <alignment horizontal="right"/>
    </xf>
    <xf numFmtId="0" fontId="1" fillId="0" borderId="0" xfId="120" applyFont="1" applyFill="1" applyBorder="1"/>
    <xf numFmtId="0" fontId="1" fillId="0" borderId="0" xfId="120" applyFont="1" applyBorder="1"/>
    <xf numFmtId="0" fontId="1" fillId="0" borderId="0" xfId="120" applyFont="1" applyAlignment="1">
      <alignment wrapText="1"/>
    </xf>
    <xf numFmtId="0" fontId="10" fillId="0" borderId="7" xfId="13" applyFill="1" applyBorder="1"/>
    <xf numFmtId="0" fontId="10" fillId="0" borderId="7" xfId="13" applyFill="1" applyBorder="1" applyAlignment="1">
      <alignment wrapText="1"/>
    </xf>
    <xf numFmtId="0" fontId="10" fillId="0" borderId="23" xfId="13" applyFill="1" applyBorder="1"/>
    <xf numFmtId="0" fontId="10" fillId="0" borderId="42" xfId="13" applyFill="1" applyBorder="1"/>
    <xf numFmtId="4" fontId="110" fillId="0" borderId="76" xfId="125" applyNumberFormat="1" applyFont="1" applyFill="1" applyBorder="1" applyAlignment="1" applyProtection="1">
      <alignment vertical="center"/>
      <protection locked="0"/>
    </xf>
    <xf numFmtId="172" fontId="38" fillId="9" borderId="0" xfId="120" applyNumberFormat="1" applyFont="1" applyFill="1" applyAlignment="1">
      <alignment vertical="top"/>
    </xf>
    <xf numFmtId="172" fontId="38" fillId="9" borderId="0" xfId="120" applyNumberFormat="1" applyFont="1" applyFill="1" applyAlignment="1">
      <alignment vertical="top" wrapText="1"/>
    </xf>
    <xf numFmtId="172" fontId="38" fillId="9" borderId="0" xfId="120" applyNumberFormat="1" applyFont="1" applyFill="1" applyAlignment="1"/>
    <xf numFmtId="0" fontId="11" fillId="0" borderId="0" xfId="2" applyFont="1" applyFill="1" applyAlignment="1">
      <alignment horizontal="justify" vertical="top" wrapText="1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/>
    </xf>
    <xf numFmtId="0" fontId="19" fillId="2" borderId="12" xfId="1" applyFont="1" applyFill="1" applyBorder="1" applyAlignment="1">
      <alignment horizontal="left" vertical="center" wrapText="1"/>
    </xf>
    <xf numFmtId="0" fontId="20" fillId="2" borderId="12" xfId="1" applyFont="1" applyFill="1" applyBorder="1" applyAlignment="1">
      <alignment wrapText="1"/>
    </xf>
    <xf numFmtId="0" fontId="20" fillId="2" borderId="13" xfId="1" applyFont="1" applyFill="1" applyBorder="1" applyAlignment="1">
      <alignment wrapText="1"/>
    </xf>
    <xf numFmtId="0" fontId="30" fillId="2" borderId="11" xfId="1" applyFont="1" applyFill="1" applyBorder="1" applyAlignment="1">
      <alignment horizontal="center" vertical="center" textRotation="255"/>
    </xf>
    <xf numFmtId="0" fontId="30" fillId="2" borderId="15" xfId="1" applyFont="1" applyFill="1" applyBorder="1" applyAlignment="1">
      <alignment horizontal="center" vertical="center" textRotation="255"/>
    </xf>
    <xf numFmtId="0" fontId="30" fillId="2" borderId="19" xfId="1" applyFont="1" applyFill="1" applyBorder="1" applyAlignment="1">
      <alignment horizontal="center" vertical="center" textRotation="255"/>
    </xf>
    <xf numFmtId="0" fontId="109" fillId="3" borderId="11" xfId="1" applyFont="1" applyFill="1" applyBorder="1" applyAlignment="1">
      <alignment horizontal="center" vertical="center" textRotation="255" wrapText="1"/>
    </xf>
    <xf numFmtId="0" fontId="109" fillId="3" borderId="15" xfId="1" applyFont="1" applyFill="1" applyBorder="1" applyAlignment="1">
      <alignment horizontal="center" vertical="center" textRotation="255" wrapText="1"/>
    </xf>
    <xf numFmtId="0" fontId="109" fillId="3" borderId="19" xfId="1" applyFont="1" applyFill="1" applyBorder="1" applyAlignment="1">
      <alignment horizontal="center" vertical="center" textRotation="255" wrapText="1"/>
    </xf>
    <xf numFmtId="0" fontId="19" fillId="3" borderId="12" xfId="1" applyFont="1" applyFill="1" applyBorder="1" applyAlignment="1">
      <alignment horizontal="left" vertical="center" wrapText="1"/>
    </xf>
    <xf numFmtId="0" fontId="20" fillId="3" borderId="12" xfId="1" applyFont="1" applyFill="1" applyBorder="1" applyAlignment="1">
      <alignment wrapText="1"/>
    </xf>
    <xf numFmtId="0" fontId="20" fillId="3" borderId="13" xfId="1" applyFont="1" applyFill="1" applyBorder="1" applyAlignment="1">
      <alignment wrapText="1"/>
    </xf>
    <xf numFmtId="0" fontId="114" fillId="0" borderId="0" xfId="125" applyFont="1" applyAlignment="1">
      <alignment horizontal="left" vertical="center" wrapText="1"/>
    </xf>
    <xf numFmtId="0" fontId="110" fillId="0" borderId="0" xfId="125" applyFont="1" applyAlignment="1">
      <alignment vertical="center"/>
    </xf>
    <xf numFmtId="0" fontId="111" fillId="6" borderId="0" xfId="125" applyFont="1" applyFill="1" applyAlignment="1">
      <alignment horizontal="center" vertical="center"/>
    </xf>
    <xf numFmtId="0" fontId="110" fillId="0" borderId="0" xfId="125"/>
    <xf numFmtId="0" fontId="110" fillId="8" borderId="0" xfId="125" applyFont="1" applyFill="1" applyAlignment="1" applyProtection="1">
      <alignment horizontal="left" vertical="center"/>
      <protection locked="0"/>
    </xf>
    <xf numFmtId="0" fontId="110" fillId="0" borderId="0" xfId="125" applyFont="1" applyAlignment="1">
      <alignment horizontal="left" vertical="center"/>
    </xf>
    <xf numFmtId="0" fontId="110" fillId="0" borderId="0" xfId="125" applyFont="1" applyAlignment="1">
      <alignment horizontal="left" vertical="center" wrapText="1"/>
    </xf>
    <xf numFmtId="0" fontId="16" fillId="0" borderId="0" xfId="13" applyFont="1" applyAlignment="1">
      <alignment wrapText="1"/>
    </xf>
    <xf numFmtId="0" fontId="16" fillId="0" borderId="7" xfId="123" applyBorder="1" applyAlignment="1">
      <alignment horizontal="center"/>
    </xf>
    <xf numFmtId="4" fontId="50" fillId="0" borderId="0" xfId="122" applyNumberFormat="1" applyAlignment="1">
      <alignment horizontal="center"/>
    </xf>
    <xf numFmtId="4" fontId="58" fillId="0" borderId="26" xfId="122" applyNumberFormat="1" applyFont="1" applyBorder="1" applyAlignment="1">
      <alignment horizontal="center"/>
    </xf>
    <xf numFmtId="0" fontId="37" fillId="4" borderId="40" xfId="120" applyFont="1" applyFill="1" applyBorder="1" applyAlignment="1">
      <alignment wrapText="1"/>
    </xf>
    <xf numFmtId="0" fontId="50" fillId="0" borderId="7" xfId="13" applyFont="1" applyBorder="1" applyAlignment="1">
      <alignment horizontal="center"/>
    </xf>
    <xf numFmtId="0" fontId="49" fillId="0" borderId="0" xfId="13" applyFont="1" applyAlignment="1">
      <alignment horizontal="center"/>
    </xf>
    <xf numFmtId="0" fontId="51" fillId="0" borderId="0" xfId="13" applyFont="1" applyAlignment="1">
      <alignment horizontal="center"/>
    </xf>
    <xf numFmtId="0" fontId="58" fillId="0" borderId="0" xfId="13" applyFont="1" applyAlignment="1">
      <alignment horizontal="left"/>
    </xf>
    <xf numFmtId="0" fontId="77" fillId="0" borderId="0" xfId="13" applyFont="1" applyAlignment="1">
      <alignment horizontal="left"/>
    </xf>
    <xf numFmtId="0" fontId="77" fillId="0" borderId="0" xfId="13" applyFont="1"/>
  </cellXfs>
  <cellStyles count="130">
    <cellStyle name="1ZN" xfId="118"/>
    <cellStyle name="1ZN 2" xfId="119"/>
    <cellStyle name="čárky 2" xfId="116"/>
    <cellStyle name="Euro" xfId="113"/>
    <cellStyle name="Excel Built-in Normal" xfId="114"/>
    <cellStyle name="Hypertextový odkaz 2" xfId="3"/>
    <cellStyle name="Měna 2" xfId="11"/>
    <cellStyle name="měny 2" xfId="4"/>
    <cellStyle name="Nedefinován" xfId="5"/>
    <cellStyle name="Normální" xfId="0" builtinId="0"/>
    <cellStyle name="normální 10" xfId="14"/>
    <cellStyle name="normální 10 10" xfId="27"/>
    <cellStyle name="normální 10 11" xfId="28"/>
    <cellStyle name="normální 10 12" xfId="29"/>
    <cellStyle name="normální 10 13" xfId="30"/>
    <cellStyle name="normální 10 14" xfId="31"/>
    <cellStyle name="normální 10 15" xfId="32"/>
    <cellStyle name="normální 10 16" xfId="33"/>
    <cellStyle name="normální 10 17" xfId="34"/>
    <cellStyle name="normální 10 18" xfId="35"/>
    <cellStyle name="normální 10 19" xfId="36"/>
    <cellStyle name="normální 10 2" xfId="37"/>
    <cellStyle name="normální 10 20" xfId="38"/>
    <cellStyle name="normální 10 21" xfId="39"/>
    <cellStyle name="normální 10 22" xfId="40"/>
    <cellStyle name="normální 10 23" xfId="41"/>
    <cellStyle name="normální 10 24" xfId="42"/>
    <cellStyle name="normální 10 25" xfId="43"/>
    <cellStyle name="normální 10 3" xfId="44"/>
    <cellStyle name="normální 10 4" xfId="45"/>
    <cellStyle name="normální 10 5" xfId="46"/>
    <cellStyle name="normální 10 6" xfId="47"/>
    <cellStyle name="normální 10 7" xfId="48"/>
    <cellStyle name="normální 10 8" xfId="49"/>
    <cellStyle name="normální 10 9" xfId="50"/>
    <cellStyle name="normální 11" xfId="51"/>
    <cellStyle name="normální 12" xfId="52"/>
    <cellStyle name="normální 13" xfId="53"/>
    <cellStyle name="normální 14" xfId="54"/>
    <cellStyle name="normální 15" xfId="55"/>
    <cellStyle name="normální 16" xfId="56"/>
    <cellStyle name="normální 17" xfId="57"/>
    <cellStyle name="normální 18" xfId="58"/>
    <cellStyle name="normální 19" xfId="59"/>
    <cellStyle name="normální 2" xfId="1"/>
    <cellStyle name="Normální 2 10" xfId="60"/>
    <cellStyle name="Normální 2 11" xfId="61"/>
    <cellStyle name="Normální 2 12" xfId="62"/>
    <cellStyle name="Normální 2 13" xfId="63"/>
    <cellStyle name="Normální 2 14" xfId="64"/>
    <cellStyle name="Normální 2 15" xfId="65"/>
    <cellStyle name="Normální 2 16" xfId="66"/>
    <cellStyle name="Normální 2 17" xfId="67"/>
    <cellStyle name="Normální 2 18" xfId="68"/>
    <cellStyle name="Normální 2 19" xfId="69"/>
    <cellStyle name="normální 2 2" xfId="12"/>
    <cellStyle name="Normální 2 20" xfId="70"/>
    <cellStyle name="Normální 2 21" xfId="71"/>
    <cellStyle name="Normální 2 22" xfId="72"/>
    <cellStyle name="Normální 2 23" xfId="73"/>
    <cellStyle name="Normální 2 24" xfId="74"/>
    <cellStyle name="Normální 2 25" xfId="75"/>
    <cellStyle name="Normální 2 26" xfId="76"/>
    <cellStyle name="Normální 2 27" xfId="77"/>
    <cellStyle name="Normální 2 28" xfId="78"/>
    <cellStyle name="Normální 2 29" xfId="79"/>
    <cellStyle name="Normální 2 3" xfId="80"/>
    <cellStyle name="Normální 2 30" xfId="81"/>
    <cellStyle name="Normální 2 31" xfId="82"/>
    <cellStyle name="Normální 2 32" xfId="83"/>
    <cellStyle name="Normální 2 33" xfId="84"/>
    <cellStyle name="Normální 2 34" xfId="85"/>
    <cellStyle name="Normální 2 35" xfId="86"/>
    <cellStyle name="Normální 2 36" xfId="87"/>
    <cellStyle name="Normální 2 37" xfId="88"/>
    <cellStyle name="Normální 2 4" xfId="89"/>
    <cellStyle name="Normální 2 5" xfId="90"/>
    <cellStyle name="Normální 2 6" xfId="91"/>
    <cellStyle name="Normální 2 7" xfId="92"/>
    <cellStyle name="Normální 2 8" xfId="93"/>
    <cellStyle name="Normální 2 9" xfId="94"/>
    <cellStyle name="normální 20" xfId="95"/>
    <cellStyle name="normální 21" xfId="96"/>
    <cellStyle name="normální 22" xfId="97"/>
    <cellStyle name="normální 23" xfId="98"/>
    <cellStyle name="normální 24" xfId="99"/>
    <cellStyle name="normální 25" xfId="100"/>
    <cellStyle name="normální 26" xfId="101"/>
    <cellStyle name="normální 27" xfId="102"/>
    <cellStyle name="normální 28" xfId="103"/>
    <cellStyle name="normální 29" xfId="104"/>
    <cellStyle name="normální 3" xfId="6"/>
    <cellStyle name="normální 30" xfId="105"/>
    <cellStyle name="normální 31" xfId="106"/>
    <cellStyle name="normální 32" xfId="107"/>
    <cellStyle name="normální 33" xfId="108"/>
    <cellStyle name="normální 34" xfId="109"/>
    <cellStyle name="normální 35" xfId="110"/>
    <cellStyle name="normální 36" xfId="15"/>
    <cellStyle name="normální 37" xfId="18"/>
    <cellStyle name="normální 38" xfId="16"/>
    <cellStyle name="normální 39" xfId="17"/>
    <cellStyle name="normální 4" xfId="7"/>
    <cellStyle name="Normální 4 2" xfId="13"/>
    <cellStyle name="normální 40" xfId="19"/>
    <cellStyle name="normální 41" xfId="115"/>
    <cellStyle name="normální 42" xfId="20"/>
    <cellStyle name="Normální 43" xfId="120"/>
    <cellStyle name="Normální 44" xfId="121"/>
    <cellStyle name="Normální 45" xfId="122"/>
    <cellStyle name="Normální 46" xfId="123"/>
    <cellStyle name="Normální 47" xfId="124"/>
    <cellStyle name="Normální 48" xfId="125"/>
    <cellStyle name="normální 49" xfId="21"/>
    <cellStyle name="normální 5" xfId="2"/>
    <cellStyle name="Normální 50" xfId="126"/>
    <cellStyle name="Normální 51" xfId="127"/>
    <cellStyle name="Normální 52" xfId="128"/>
    <cellStyle name="Normální 53" xfId="129"/>
    <cellStyle name="normální 54" xfId="22"/>
    <cellStyle name="normální 55" xfId="23"/>
    <cellStyle name="normální 56" xfId="24"/>
    <cellStyle name="normální 57" xfId="25"/>
    <cellStyle name="normální 59" xfId="26"/>
    <cellStyle name="normální 6" xfId="8"/>
    <cellStyle name="normální 7" xfId="9"/>
    <cellStyle name="normální 8" xfId="111"/>
    <cellStyle name="normální 8 2" xfId="117"/>
    <cellStyle name="normální 9" xfId="112"/>
    <cellStyle name="Standard_aktuell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tra%20Neugebauerov&#225;\Desktop\VV-R-%20Vykazy%20vymer%20,%20rozpocet\A-%20stavebni%20E\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zivatel\Plocha\pristavba%20saten%204.2018\17058%20celkovy%20vykaz%20vymer_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ient\E$\19015_Prostranstvi%20Hlinik_PD_DPS_R\Vykaz%20vymer\D.1.4.3%20Technologie%20vodniho%20prvku\2019-08-21\Rozpo&#269;et%20technolog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ARC"/>
      <sheetName val="VKO"/>
      <sheetName val="ZTI"/>
      <sheetName val="VYT"/>
      <sheetName val="VZT"/>
      <sheetName val="EI"/>
      <sheetName val="EPS"/>
      <sheetName val="MaR"/>
      <sheetName val="HRO"/>
      <sheetName val="VRN"/>
      <sheetName val="List4"/>
    </sheetNames>
    <sheetDataSet>
      <sheetData sheetId="0" refreshError="1"/>
      <sheetData sheetId="1">
        <row r="1439">
          <cell r="I1439">
            <v>0</v>
          </cell>
        </row>
      </sheetData>
      <sheetData sheetId="2">
        <row r="236">
          <cell r="I236">
            <v>0</v>
          </cell>
        </row>
      </sheetData>
      <sheetData sheetId="3">
        <row r="167">
          <cell r="I167">
            <v>0</v>
          </cell>
        </row>
      </sheetData>
      <sheetData sheetId="4">
        <row r="148">
          <cell r="I148">
            <v>0</v>
          </cell>
        </row>
      </sheetData>
      <sheetData sheetId="5">
        <row r="143">
          <cell r="G143">
            <v>0</v>
          </cell>
        </row>
      </sheetData>
      <sheetData sheetId="6">
        <row r="12">
          <cell r="F12">
            <v>0</v>
          </cell>
        </row>
      </sheetData>
      <sheetData sheetId="7">
        <row r="9">
          <cell r="F9">
            <v>0</v>
          </cell>
        </row>
      </sheetData>
      <sheetData sheetId="8">
        <row r="91">
          <cell r="E91">
            <v>0</v>
          </cell>
        </row>
      </sheetData>
      <sheetData sheetId="9">
        <row r="10">
          <cell r="H10">
            <v>0</v>
          </cell>
        </row>
      </sheetData>
      <sheetData sheetId="10">
        <row r="29">
          <cell r="I29">
            <v>0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Technologie"/>
      <sheetName val="Elektro instalace"/>
    </sheetNames>
    <sheetDataSet>
      <sheetData sheetId="0">
        <row r="4">
          <cell r="A4" t="str">
            <v xml:space="preserve">STAVBA: Stavební úpravy prostranství před nákupním centrem Hliník, Třeboň </v>
          </cell>
          <cell r="E4" t="str">
            <v>Objednatel: JPS J.Hradec s.r.o.</v>
          </cell>
        </row>
        <row r="7">
          <cell r="E7" t="str">
            <v>Datum: 08/2019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V988"/>
  <sheetViews>
    <sheetView tabSelected="1" zoomScaleNormal="100" workbookViewId="0">
      <selection activeCell="B41" sqref="B41"/>
    </sheetView>
  </sheetViews>
  <sheetFormatPr defaultColWidth="15.140625" defaultRowHeight="15" customHeight="1" x14ac:dyDescent="0.2"/>
  <cols>
    <col min="1" max="1" width="6.28515625" style="2" customWidth="1"/>
    <col min="2" max="2" width="34.5703125" style="17" customWidth="1"/>
    <col min="3" max="3" width="9.140625" style="2" customWidth="1"/>
    <col min="4" max="4" width="17.5703125" style="2" customWidth="1"/>
    <col min="5" max="5" width="16" style="2" customWidth="1"/>
    <col min="6" max="6" width="11.42578125" style="2" customWidth="1"/>
    <col min="7" max="7" width="11.7109375" style="2" customWidth="1"/>
    <col min="8" max="8" width="11" style="2" customWidth="1"/>
    <col min="9" max="22" width="7.5703125" style="2" customWidth="1"/>
    <col min="23" max="256" width="15.140625" style="2"/>
    <col min="257" max="257" width="28" style="2" customWidth="1"/>
    <col min="258" max="258" width="6.5703125" style="2" customWidth="1"/>
    <col min="259" max="259" width="9.140625" style="2" customWidth="1"/>
    <col min="260" max="260" width="16.85546875" style="2" customWidth="1"/>
    <col min="261" max="262" width="11.42578125" style="2" customWidth="1"/>
    <col min="263" max="263" width="11.7109375" style="2" customWidth="1"/>
    <col min="264" max="264" width="11" style="2" customWidth="1"/>
    <col min="265" max="278" width="7.5703125" style="2" customWidth="1"/>
    <col min="279" max="512" width="15.140625" style="2"/>
    <col min="513" max="513" width="28" style="2" customWidth="1"/>
    <col min="514" max="514" width="6.5703125" style="2" customWidth="1"/>
    <col min="515" max="515" width="9.140625" style="2" customWidth="1"/>
    <col min="516" max="516" width="16.85546875" style="2" customWidth="1"/>
    <col min="517" max="518" width="11.42578125" style="2" customWidth="1"/>
    <col min="519" max="519" width="11.7109375" style="2" customWidth="1"/>
    <col min="520" max="520" width="11" style="2" customWidth="1"/>
    <col min="521" max="534" width="7.5703125" style="2" customWidth="1"/>
    <col min="535" max="768" width="15.140625" style="2"/>
    <col min="769" max="769" width="28" style="2" customWidth="1"/>
    <col min="770" max="770" width="6.5703125" style="2" customWidth="1"/>
    <col min="771" max="771" width="9.140625" style="2" customWidth="1"/>
    <col min="772" max="772" width="16.85546875" style="2" customWidth="1"/>
    <col min="773" max="774" width="11.42578125" style="2" customWidth="1"/>
    <col min="775" max="775" width="11.7109375" style="2" customWidth="1"/>
    <col min="776" max="776" width="11" style="2" customWidth="1"/>
    <col min="777" max="790" width="7.5703125" style="2" customWidth="1"/>
    <col min="791" max="1024" width="15.140625" style="2"/>
    <col min="1025" max="1025" width="28" style="2" customWidth="1"/>
    <col min="1026" max="1026" width="6.5703125" style="2" customWidth="1"/>
    <col min="1027" max="1027" width="9.140625" style="2" customWidth="1"/>
    <col min="1028" max="1028" width="16.85546875" style="2" customWidth="1"/>
    <col min="1029" max="1030" width="11.42578125" style="2" customWidth="1"/>
    <col min="1031" max="1031" width="11.7109375" style="2" customWidth="1"/>
    <col min="1032" max="1032" width="11" style="2" customWidth="1"/>
    <col min="1033" max="1046" width="7.5703125" style="2" customWidth="1"/>
    <col min="1047" max="1280" width="15.140625" style="2"/>
    <col min="1281" max="1281" width="28" style="2" customWidth="1"/>
    <col min="1282" max="1282" width="6.5703125" style="2" customWidth="1"/>
    <col min="1283" max="1283" width="9.140625" style="2" customWidth="1"/>
    <col min="1284" max="1284" width="16.85546875" style="2" customWidth="1"/>
    <col min="1285" max="1286" width="11.42578125" style="2" customWidth="1"/>
    <col min="1287" max="1287" width="11.7109375" style="2" customWidth="1"/>
    <col min="1288" max="1288" width="11" style="2" customWidth="1"/>
    <col min="1289" max="1302" width="7.5703125" style="2" customWidth="1"/>
    <col min="1303" max="1536" width="15.140625" style="2"/>
    <col min="1537" max="1537" width="28" style="2" customWidth="1"/>
    <col min="1538" max="1538" width="6.5703125" style="2" customWidth="1"/>
    <col min="1539" max="1539" width="9.140625" style="2" customWidth="1"/>
    <col min="1540" max="1540" width="16.85546875" style="2" customWidth="1"/>
    <col min="1541" max="1542" width="11.42578125" style="2" customWidth="1"/>
    <col min="1543" max="1543" width="11.7109375" style="2" customWidth="1"/>
    <col min="1544" max="1544" width="11" style="2" customWidth="1"/>
    <col min="1545" max="1558" width="7.5703125" style="2" customWidth="1"/>
    <col min="1559" max="1792" width="15.140625" style="2"/>
    <col min="1793" max="1793" width="28" style="2" customWidth="1"/>
    <col min="1794" max="1794" width="6.5703125" style="2" customWidth="1"/>
    <col min="1795" max="1795" width="9.140625" style="2" customWidth="1"/>
    <col min="1796" max="1796" width="16.85546875" style="2" customWidth="1"/>
    <col min="1797" max="1798" width="11.42578125" style="2" customWidth="1"/>
    <col min="1799" max="1799" width="11.7109375" style="2" customWidth="1"/>
    <col min="1800" max="1800" width="11" style="2" customWidth="1"/>
    <col min="1801" max="1814" width="7.5703125" style="2" customWidth="1"/>
    <col min="1815" max="2048" width="15.140625" style="2"/>
    <col min="2049" max="2049" width="28" style="2" customWidth="1"/>
    <col min="2050" max="2050" width="6.5703125" style="2" customWidth="1"/>
    <col min="2051" max="2051" width="9.140625" style="2" customWidth="1"/>
    <col min="2052" max="2052" width="16.85546875" style="2" customWidth="1"/>
    <col min="2053" max="2054" width="11.42578125" style="2" customWidth="1"/>
    <col min="2055" max="2055" width="11.7109375" style="2" customWidth="1"/>
    <col min="2056" max="2056" width="11" style="2" customWidth="1"/>
    <col min="2057" max="2070" width="7.5703125" style="2" customWidth="1"/>
    <col min="2071" max="2304" width="15.140625" style="2"/>
    <col min="2305" max="2305" width="28" style="2" customWidth="1"/>
    <col min="2306" max="2306" width="6.5703125" style="2" customWidth="1"/>
    <col min="2307" max="2307" width="9.140625" style="2" customWidth="1"/>
    <col min="2308" max="2308" width="16.85546875" style="2" customWidth="1"/>
    <col min="2309" max="2310" width="11.42578125" style="2" customWidth="1"/>
    <col min="2311" max="2311" width="11.7109375" style="2" customWidth="1"/>
    <col min="2312" max="2312" width="11" style="2" customWidth="1"/>
    <col min="2313" max="2326" width="7.5703125" style="2" customWidth="1"/>
    <col min="2327" max="2560" width="15.140625" style="2"/>
    <col min="2561" max="2561" width="28" style="2" customWidth="1"/>
    <col min="2562" max="2562" width="6.5703125" style="2" customWidth="1"/>
    <col min="2563" max="2563" width="9.140625" style="2" customWidth="1"/>
    <col min="2564" max="2564" width="16.85546875" style="2" customWidth="1"/>
    <col min="2565" max="2566" width="11.42578125" style="2" customWidth="1"/>
    <col min="2567" max="2567" width="11.7109375" style="2" customWidth="1"/>
    <col min="2568" max="2568" width="11" style="2" customWidth="1"/>
    <col min="2569" max="2582" width="7.5703125" style="2" customWidth="1"/>
    <col min="2583" max="2816" width="15.140625" style="2"/>
    <col min="2817" max="2817" width="28" style="2" customWidth="1"/>
    <col min="2818" max="2818" width="6.5703125" style="2" customWidth="1"/>
    <col min="2819" max="2819" width="9.140625" style="2" customWidth="1"/>
    <col min="2820" max="2820" width="16.85546875" style="2" customWidth="1"/>
    <col min="2821" max="2822" width="11.42578125" style="2" customWidth="1"/>
    <col min="2823" max="2823" width="11.7109375" style="2" customWidth="1"/>
    <col min="2824" max="2824" width="11" style="2" customWidth="1"/>
    <col min="2825" max="2838" width="7.5703125" style="2" customWidth="1"/>
    <col min="2839" max="3072" width="15.140625" style="2"/>
    <col min="3073" max="3073" width="28" style="2" customWidth="1"/>
    <col min="3074" max="3074" width="6.5703125" style="2" customWidth="1"/>
    <col min="3075" max="3075" width="9.140625" style="2" customWidth="1"/>
    <col min="3076" max="3076" width="16.85546875" style="2" customWidth="1"/>
    <col min="3077" max="3078" width="11.42578125" style="2" customWidth="1"/>
    <col min="3079" max="3079" width="11.7109375" style="2" customWidth="1"/>
    <col min="3080" max="3080" width="11" style="2" customWidth="1"/>
    <col min="3081" max="3094" width="7.5703125" style="2" customWidth="1"/>
    <col min="3095" max="3328" width="15.140625" style="2"/>
    <col min="3329" max="3329" width="28" style="2" customWidth="1"/>
    <col min="3330" max="3330" width="6.5703125" style="2" customWidth="1"/>
    <col min="3331" max="3331" width="9.140625" style="2" customWidth="1"/>
    <col min="3332" max="3332" width="16.85546875" style="2" customWidth="1"/>
    <col min="3333" max="3334" width="11.42578125" style="2" customWidth="1"/>
    <col min="3335" max="3335" width="11.7109375" style="2" customWidth="1"/>
    <col min="3336" max="3336" width="11" style="2" customWidth="1"/>
    <col min="3337" max="3350" width="7.5703125" style="2" customWidth="1"/>
    <col min="3351" max="3584" width="15.140625" style="2"/>
    <col min="3585" max="3585" width="28" style="2" customWidth="1"/>
    <col min="3586" max="3586" width="6.5703125" style="2" customWidth="1"/>
    <col min="3587" max="3587" width="9.140625" style="2" customWidth="1"/>
    <col min="3588" max="3588" width="16.85546875" style="2" customWidth="1"/>
    <col min="3589" max="3590" width="11.42578125" style="2" customWidth="1"/>
    <col min="3591" max="3591" width="11.7109375" style="2" customWidth="1"/>
    <col min="3592" max="3592" width="11" style="2" customWidth="1"/>
    <col min="3593" max="3606" width="7.5703125" style="2" customWidth="1"/>
    <col min="3607" max="3840" width="15.140625" style="2"/>
    <col min="3841" max="3841" width="28" style="2" customWidth="1"/>
    <col min="3842" max="3842" width="6.5703125" style="2" customWidth="1"/>
    <col min="3843" max="3843" width="9.140625" style="2" customWidth="1"/>
    <col min="3844" max="3844" width="16.85546875" style="2" customWidth="1"/>
    <col min="3845" max="3846" width="11.42578125" style="2" customWidth="1"/>
    <col min="3847" max="3847" width="11.7109375" style="2" customWidth="1"/>
    <col min="3848" max="3848" width="11" style="2" customWidth="1"/>
    <col min="3849" max="3862" width="7.5703125" style="2" customWidth="1"/>
    <col min="3863" max="4096" width="15.140625" style="2"/>
    <col min="4097" max="4097" width="28" style="2" customWidth="1"/>
    <col min="4098" max="4098" width="6.5703125" style="2" customWidth="1"/>
    <col min="4099" max="4099" width="9.140625" style="2" customWidth="1"/>
    <col min="4100" max="4100" width="16.85546875" style="2" customWidth="1"/>
    <col min="4101" max="4102" width="11.42578125" style="2" customWidth="1"/>
    <col min="4103" max="4103" width="11.7109375" style="2" customWidth="1"/>
    <col min="4104" max="4104" width="11" style="2" customWidth="1"/>
    <col min="4105" max="4118" width="7.5703125" style="2" customWidth="1"/>
    <col min="4119" max="4352" width="15.140625" style="2"/>
    <col min="4353" max="4353" width="28" style="2" customWidth="1"/>
    <col min="4354" max="4354" width="6.5703125" style="2" customWidth="1"/>
    <col min="4355" max="4355" width="9.140625" style="2" customWidth="1"/>
    <col min="4356" max="4356" width="16.85546875" style="2" customWidth="1"/>
    <col min="4357" max="4358" width="11.42578125" style="2" customWidth="1"/>
    <col min="4359" max="4359" width="11.7109375" style="2" customWidth="1"/>
    <col min="4360" max="4360" width="11" style="2" customWidth="1"/>
    <col min="4361" max="4374" width="7.5703125" style="2" customWidth="1"/>
    <col min="4375" max="4608" width="15.140625" style="2"/>
    <col min="4609" max="4609" width="28" style="2" customWidth="1"/>
    <col min="4610" max="4610" width="6.5703125" style="2" customWidth="1"/>
    <col min="4611" max="4611" width="9.140625" style="2" customWidth="1"/>
    <col min="4612" max="4612" width="16.85546875" style="2" customWidth="1"/>
    <col min="4613" max="4614" width="11.42578125" style="2" customWidth="1"/>
    <col min="4615" max="4615" width="11.7109375" style="2" customWidth="1"/>
    <col min="4616" max="4616" width="11" style="2" customWidth="1"/>
    <col min="4617" max="4630" width="7.5703125" style="2" customWidth="1"/>
    <col min="4631" max="4864" width="15.140625" style="2"/>
    <col min="4865" max="4865" width="28" style="2" customWidth="1"/>
    <col min="4866" max="4866" width="6.5703125" style="2" customWidth="1"/>
    <col min="4867" max="4867" width="9.140625" style="2" customWidth="1"/>
    <col min="4868" max="4868" width="16.85546875" style="2" customWidth="1"/>
    <col min="4869" max="4870" width="11.42578125" style="2" customWidth="1"/>
    <col min="4871" max="4871" width="11.7109375" style="2" customWidth="1"/>
    <col min="4872" max="4872" width="11" style="2" customWidth="1"/>
    <col min="4873" max="4886" width="7.5703125" style="2" customWidth="1"/>
    <col min="4887" max="5120" width="15.140625" style="2"/>
    <col min="5121" max="5121" width="28" style="2" customWidth="1"/>
    <col min="5122" max="5122" width="6.5703125" style="2" customWidth="1"/>
    <col min="5123" max="5123" width="9.140625" style="2" customWidth="1"/>
    <col min="5124" max="5124" width="16.85546875" style="2" customWidth="1"/>
    <col min="5125" max="5126" width="11.42578125" style="2" customWidth="1"/>
    <col min="5127" max="5127" width="11.7109375" style="2" customWidth="1"/>
    <col min="5128" max="5128" width="11" style="2" customWidth="1"/>
    <col min="5129" max="5142" width="7.5703125" style="2" customWidth="1"/>
    <col min="5143" max="5376" width="15.140625" style="2"/>
    <col min="5377" max="5377" width="28" style="2" customWidth="1"/>
    <col min="5378" max="5378" width="6.5703125" style="2" customWidth="1"/>
    <col min="5379" max="5379" width="9.140625" style="2" customWidth="1"/>
    <col min="5380" max="5380" width="16.85546875" style="2" customWidth="1"/>
    <col min="5381" max="5382" width="11.42578125" style="2" customWidth="1"/>
    <col min="5383" max="5383" width="11.7109375" style="2" customWidth="1"/>
    <col min="5384" max="5384" width="11" style="2" customWidth="1"/>
    <col min="5385" max="5398" width="7.5703125" style="2" customWidth="1"/>
    <col min="5399" max="5632" width="15.140625" style="2"/>
    <col min="5633" max="5633" width="28" style="2" customWidth="1"/>
    <col min="5634" max="5634" width="6.5703125" style="2" customWidth="1"/>
    <col min="5635" max="5635" width="9.140625" style="2" customWidth="1"/>
    <col min="5636" max="5636" width="16.85546875" style="2" customWidth="1"/>
    <col min="5637" max="5638" width="11.42578125" style="2" customWidth="1"/>
    <col min="5639" max="5639" width="11.7109375" style="2" customWidth="1"/>
    <col min="5640" max="5640" width="11" style="2" customWidth="1"/>
    <col min="5641" max="5654" width="7.5703125" style="2" customWidth="1"/>
    <col min="5655" max="5888" width="15.140625" style="2"/>
    <col min="5889" max="5889" width="28" style="2" customWidth="1"/>
    <col min="5890" max="5890" width="6.5703125" style="2" customWidth="1"/>
    <col min="5891" max="5891" width="9.140625" style="2" customWidth="1"/>
    <col min="5892" max="5892" width="16.85546875" style="2" customWidth="1"/>
    <col min="5893" max="5894" width="11.42578125" style="2" customWidth="1"/>
    <col min="5895" max="5895" width="11.7109375" style="2" customWidth="1"/>
    <col min="5896" max="5896" width="11" style="2" customWidth="1"/>
    <col min="5897" max="5910" width="7.5703125" style="2" customWidth="1"/>
    <col min="5911" max="6144" width="15.140625" style="2"/>
    <col min="6145" max="6145" width="28" style="2" customWidth="1"/>
    <col min="6146" max="6146" width="6.5703125" style="2" customWidth="1"/>
    <col min="6147" max="6147" width="9.140625" style="2" customWidth="1"/>
    <col min="6148" max="6148" width="16.85546875" style="2" customWidth="1"/>
    <col min="6149" max="6150" width="11.42578125" style="2" customWidth="1"/>
    <col min="6151" max="6151" width="11.7109375" style="2" customWidth="1"/>
    <col min="6152" max="6152" width="11" style="2" customWidth="1"/>
    <col min="6153" max="6166" width="7.5703125" style="2" customWidth="1"/>
    <col min="6167" max="6400" width="15.140625" style="2"/>
    <col min="6401" max="6401" width="28" style="2" customWidth="1"/>
    <col min="6402" max="6402" width="6.5703125" style="2" customWidth="1"/>
    <col min="6403" max="6403" width="9.140625" style="2" customWidth="1"/>
    <col min="6404" max="6404" width="16.85546875" style="2" customWidth="1"/>
    <col min="6405" max="6406" width="11.42578125" style="2" customWidth="1"/>
    <col min="6407" max="6407" width="11.7109375" style="2" customWidth="1"/>
    <col min="6408" max="6408" width="11" style="2" customWidth="1"/>
    <col min="6409" max="6422" width="7.5703125" style="2" customWidth="1"/>
    <col min="6423" max="6656" width="15.140625" style="2"/>
    <col min="6657" max="6657" width="28" style="2" customWidth="1"/>
    <col min="6658" max="6658" width="6.5703125" style="2" customWidth="1"/>
    <col min="6659" max="6659" width="9.140625" style="2" customWidth="1"/>
    <col min="6660" max="6660" width="16.85546875" style="2" customWidth="1"/>
    <col min="6661" max="6662" width="11.42578125" style="2" customWidth="1"/>
    <col min="6663" max="6663" width="11.7109375" style="2" customWidth="1"/>
    <col min="6664" max="6664" width="11" style="2" customWidth="1"/>
    <col min="6665" max="6678" width="7.5703125" style="2" customWidth="1"/>
    <col min="6679" max="6912" width="15.140625" style="2"/>
    <col min="6913" max="6913" width="28" style="2" customWidth="1"/>
    <col min="6914" max="6914" width="6.5703125" style="2" customWidth="1"/>
    <col min="6915" max="6915" width="9.140625" style="2" customWidth="1"/>
    <col min="6916" max="6916" width="16.85546875" style="2" customWidth="1"/>
    <col min="6917" max="6918" width="11.42578125" style="2" customWidth="1"/>
    <col min="6919" max="6919" width="11.7109375" style="2" customWidth="1"/>
    <col min="6920" max="6920" width="11" style="2" customWidth="1"/>
    <col min="6921" max="6934" width="7.5703125" style="2" customWidth="1"/>
    <col min="6935" max="7168" width="15.140625" style="2"/>
    <col min="7169" max="7169" width="28" style="2" customWidth="1"/>
    <col min="7170" max="7170" width="6.5703125" style="2" customWidth="1"/>
    <col min="7171" max="7171" width="9.140625" style="2" customWidth="1"/>
    <col min="7172" max="7172" width="16.85546875" style="2" customWidth="1"/>
    <col min="7173" max="7174" width="11.42578125" style="2" customWidth="1"/>
    <col min="7175" max="7175" width="11.7109375" style="2" customWidth="1"/>
    <col min="7176" max="7176" width="11" style="2" customWidth="1"/>
    <col min="7177" max="7190" width="7.5703125" style="2" customWidth="1"/>
    <col min="7191" max="7424" width="15.140625" style="2"/>
    <col min="7425" max="7425" width="28" style="2" customWidth="1"/>
    <col min="7426" max="7426" width="6.5703125" style="2" customWidth="1"/>
    <col min="7427" max="7427" width="9.140625" style="2" customWidth="1"/>
    <col min="7428" max="7428" width="16.85546875" style="2" customWidth="1"/>
    <col min="7429" max="7430" width="11.42578125" style="2" customWidth="1"/>
    <col min="7431" max="7431" width="11.7109375" style="2" customWidth="1"/>
    <col min="7432" max="7432" width="11" style="2" customWidth="1"/>
    <col min="7433" max="7446" width="7.5703125" style="2" customWidth="1"/>
    <col min="7447" max="7680" width="15.140625" style="2"/>
    <col min="7681" max="7681" width="28" style="2" customWidth="1"/>
    <col min="7682" max="7682" width="6.5703125" style="2" customWidth="1"/>
    <col min="7683" max="7683" width="9.140625" style="2" customWidth="1"/>
    <col min="7684" max="7684" width="16.85546875" style="2" customWidth="1"/>
    <col min="7685" max="7686" width="11.42578125" style="2" customWidth="1"/>
    <col min="7687" max="7687" width="11.7109375" style="2" customWidth="1"/>
    <col min="7688" max="7688" width="11" style="2" customWidth="1"/>
    <col min="7689" max="7702" width="7.5703125" style="2" customWidth="1"/>
    <col min="7703" max="7936" width="15.140625" style="2"/>
    <col min="7937" max="7937" width="28" style="2" customWidth="1"/>
    <col min="7938" max="7938" width="6.5703125" style="2" customWidth="1"/>
    <col min="7939" max="7939" width="9.140625" style="2" customWidth="1"/>
    <col min="7940" max="7940" width="16.85546875" style="2" customWidth="1"/>
    <col min="7941" max="7942" width="11.42578125" style="2" customWidth="1"/>
    <col min="7943" max="7943" width="11.7109375" style="2" customWidth="1"/>
    <col min="7944" max="7944" width="11" style="2" customWidth="1"/>
    <col min="7945" max="7958" width="7.5703125" style="2" customWidth="1"/>
    <col min="7959" max="8192" width="15.140625" style="2"/>
    <col min="8193" max="8193" width="28" style="2" customWidth="1"/>
    <col min="8194" max="8194" width="6.5703125" style="2" customWidth="1"/>
    <col min="8195" max="8195" width="9.140625" style="2" customWidth="1"/>
    <col min="8196" max="8196" width="16.85546875" style="2" customWidth="1"/>
    <col min="8197" max="8198" width="11.42578125" style="2" customWidth="1"/>
    <col min="8199" max="8199" width="11.7109375" style="2" customWidth="1"/>
    <col min="8200" max="8200" width="11" style="2" customWidth="1"/>
    <col min="8201" max="8214" width="7.5703125" style="2" customWidth="1"/>
    <col min="8215" max="8448" width="15.140625" style="2"/>
    <col min="8449" max="8449" width="28" style="2" customWidth="1"/>
    <col min="8450" max="8450" width="6.5703125" style="2" customWidth="1"/>
    <col min="8451" max="8451" width="9.140625" style="2" customWidth="1"/>
    <col min="8452" max="8452" width="16.85546875" style="2" customWidth="1"/>
    <col min="8453" max="8454" width="11.42578125" style="2" customWidth="1"/>
    <col min="8455" max="8455" width="11.7109375" style="2" customWidth="1"/>
    <col min="8456" max="8456" width="11" style="2" customWidth="1"/>
    <col min="8457" max="8470" width="7.5703125" style="2" customWidth="1"/>
    <col min="8471" max="8704" width="15.140625" style="2"/>
    <col min="8705" max="8705" width="28" style="2" customWidth="1"/>
    <col min="8706" max="8706" width="6.5703125" style="2" customWidth="1"/>
    <col min="8707" max="8707" width="9.140625" style="2" customWidth="1"/>
    <col min="8708" max="8708" width="16.85546875" style="2" customWidth="1"/>
    <col min="8709" max="8710" width="11.42578125" style="2" customWidth="1"/>
    <col min="8711" max="8711" width="11.7109375" style="2" customWidth="1"/>
    <col min="8712" max="8712" width="11" style="2" customWidth="1"/>
    <col min="8713" max="8726" width="7.5703125" style="2" customWidth="1"/>
    <col min="8727" max="8960" width="15.140625" style="2"/>
    <col min="8961" max="8961" width="28" style="2" customWidth="1"/>
    <col min="8962" max="8962" width="6.5703125" style="2" customWidth="1"/>
    <col min="8963" max="8963" width="9.140625" style="2" customWidth="1"/>
    <col min="8964" max="8964" width="16.85546875" style="2" customWidth="1"/>
    <col min="8965" max="8966" width="11.42578125" style="2" customWidth="1"/>
    <col min="8967" max="8967" width="11.7109375" style="2" customWidth="1"/>
    <col min="8968" max="8968" width="11" style="2" customWidth="1"/>
    <col min="8969" max="8982" width="7.5703125" style="2" customWidth="1"/>
    <col min="8983" max="9216" width="15.140625" style="2"/>
    <col min="9217" max="9217" width="28" style="2" customWidth="1"/>
    <col min="9218" max="9218" width="6.5703125" style="2" customWidth="1"/>
    <col min="9219" max="9219" width="9.140625" style="2" customWidth="1"/>
    <col min="9220" max="9220" width="16.85546875" style="2" customWidth="1"/>
    <col min="9221" max="9222" width="11.42578125" style="2" customWidth="1"/>
    <col min="9223" max="9223" width="11.7109375" style="2" customWidth="1"/>
    <col min="9224" max="9224" width="11" style="2" customWidth="1"/>
    <col min="9225" max="9238" width="7.5703125" style="2" customWidth="1"/>
    <col min="9239" max="9472" width="15.140625" style="2"/>
    <col min="9473" max="9473" width="28" style="2" customWidth="1"/>
    <col min="9474" max="9474" width="6.5703125" style="2" customWidth="1"/>
    <col min="9475" max="9475" width="9.140625" style="2" customWidth="1"/>
    <col min="9476" max="9476" width="16.85546875" style="2" customWidth="1"/>
    <col min="9477" max="9478" width="11.42578125" style="2" customWidth="1"/>
    <col min="9479" max="9479" width="11.7109375" style="2" customWidth="1"/>
    <col min="9480" max="9480" width="11" style="2" customWidth="1"/>
    <col min="9481" max="9494" width="7.5703125" style="2" customWidth="1"/>
    <col min="9495" max="9728" width="15.140625" style="2"/>
    <col min="9729" max="9729" width="28" style="2" customWidth="1"/>
    <col min="9730" max="9730" width="6.5703125" style="2" customWidth="1"/>
    <col min="9731" max="9731" width="9.140625" style="2" customWidth="1"/>
    <col min="9732" max="9732" width="16.85546875" style="2" customWidth="1"/>
    <col min="9733" max="9734" width="11.42578125" style="2" customWidth="1"/>
    <col min="9735" max="9735" width="11.7109375" style="2" customWidth="1"/>
    <col min="9736" max="9736" width="11" style="2" customWidth="1"/>
    <col min="9737" max="9750" width="7.5703125" style="2" customWidth="1"/>
    <col min="9751" max="9984" width="15.140625" style="2"/>
    <col min="9985" max="9985" width="28" style="2" customWidth="1"/>
    <col min="9986" max="9986" width="6.5703125" style="2" customWidth="1"/>
    <col min="9987" max="9987" width="9.140625" style="2" customWidth="1"/>
    <col min="9988" max="9988" width="16.85546875" style="2" customWidth="1"/>
    <col min="9989" max="9990" width="11.42578125" style="2" customWidth="1"/>
    <col min="9991" max="9991" width="11.7109375" style="2" customWidth="1"/>
    <col min="9992" max="9992" width="11" style="2" customWidth="1"/>
    <col min="9993" max="10006" width="7.5703125" style="2" customWidth="1"/>
    <col min="10007" max="10240" width="15.140625" style="2"/>
    <col min="10241" max="10241" width="28" style="2" customWidth="1"/>
    <col min="10242" max="10242" width="6.5703125" style="2" customWidth="1"/>
    <col min="10243" max="10243" width="9.140625" style="2" customWidth="1"/>
    <col min="10244" max="10244" width="16.85546875" style="2" customWidth="1"/>
    <col min="10245" max="10246" width="11.42578125" style="2" customWidth="1"/>
    <col min="10247" max="10247" width="11.7109375" style="2" customWidth="1"/>
    <col min="10248" max="10248" width="11" style="2" customWidth="1"/>
    <col min="10249" max="10262" width="7.5703125" style="2" customWidth="1"/>
    <col min="10263" max="10496" width="15.140625" style="2"/>
    <col min="10497" max="10497" width="28" style="2" customWidth="1"/>
    <col min="10498" max="10498" width="6.5703125" style="2" customWidth="1"/>
    <col min="10499" max="10499" width="9.140625" style="2" customWidth="1"/>
    <col min="10500" max="10500" width="16.85546875" style="2" customWidth="1"/>
    <col min="10501" max="10502" width="11.42578125" style="2" customWidth="1"/>
    <col min="10503" max="10503" width="11.7109375" style="2" customWidth="1"/>
    <col min="10504" max="10504" width="11" style="2" customWidth="1"/>
    <col min="10505" max="10518" width="7.5703125" style="2" customWidth="1"/>
    <col min="10519" max="10752" width="15.140625" style="2"/>
    <col min="10753" max="10753" width="28" style="2" customWidth="1"/>
    <col min="10754" max="10754" width="6.5703125" style="2" customWidth="1"/>
    <col min="10755" max="10755" width="9.140625" style="2" customWidth="1"/>
    <col min="10756" max="10756" width="16.85546875" style="2" customWidth="1"/>
    <col min="10757" max="10758" width="11.42578125" style="2" customWidth="1"/>
    <col min="10759" max="10759" width="11.7109375" style="2" customWidth="1"/>
    <col min="10760" max="10760" width="11" style="2" customWidth="1"/>
    <col min="10761" max="10774" width="7.5703125" style="2" customWidth="1"/>
    <col min="10775" max="11008" width="15.140625" style="2"/>
    <col min="11009" max="11009" width="28" style="2" customWidth="1"/>
    <col min="11010" max="11010" width="6.5703125" style="2" customWidth="1"/>
    <col min="11011" max="11011" width="9.140625" style="2" customWidth="1"/>
    <col min="11012" max="11012" width="16.85546875" style="2" customWidth="1"/>
    <col min="11013" max="11014" width="11.42578125" style="2" customWidth="1"/>
    <col min="11015" max="11015" width="11.7109375" style="2" customWidth="1"/>
    <col min="11016" max="11016" width="11" style="2" customWidth="1"/>
    <col min="11017" max="11030" width="7.5703125" style="2" customWidth="1"/>
    <col min="11031" max="11264" width="15.140625" style="2"/>
    <col min="11265" max="11265" width="28" style="2" customWidth="1"/>
    <col min="11266" max="11266" width="6.5703125" style="2" customWidth="1"/>
    <col min="11267" max="11267" width="9.140625" style="2" customWidth="1"/>
    <col min="11268" max="11268" width="16.85546875" style="2" customWidth="1"/>
    <col min="11269" max="11270" width="11.42578125" style="2" customWidth="1"/>
    <col min="11271" max="11271" width="11.7109375" style="2" customWidth="1"/>
    <col min="11272" max="11272" width="11" style="2" customWidth="1"/>
    <col min="11273" max="11286" width="7.5703125" style="2" customWidth="1"/>
    <col min="11287" max="11520" width="15.140625" style="2"/>
    <col min="11521" max="11521" width="28" style="2" customWidth="1"/>
    <col min="11522" max="11522" width="6.5703125" style="2" customWidth="1"/>
    <col min="11523" max="11523" width="9.140625" style="2" customWidth="1"/>
    <col min="11524" max="11524" width="16.85546875" style="2" customWidth="1"/>
    <col min="11525" max="11526" width="11.42578125" style="2" customWidth="1"/>
    <col min="11527" max="11527" width="11.7109375" style="2" customWidth="1"/>
    <col min="11528" max="11528" width="11" style="2" customWidth="1"/>
    <col min="11529" max="11542" width="7.5703125" style="2" customWidth="1"/>
    <col min="11543" max="11776" width="15.140625" style="2"/>
    <col min="11777" max="11777" width="28" style="2" customWidth="1"/>
    <col min="11778" max="11778" width="6.5703125" style="2" customWidth="1"/>
    <col min="11779" max="11779" width="9.140625" style="2" customWidth="1"/>
    <col min="11780" max="11780" width="16.85546875" style="2" customWidth="1"/>
    <col min="11781" max="11782" width="11.42578125" style="2" customWidth="1"/>
    <col min="11783" max="11783" width="11.7109375" style="2" customWidth="1"/>
    <col min="11784" max="11784" width="11" style="2" customWidth="1"/>
    <col min="11785" max="11798" width="7.5703125" style="2" customWidth="1"/>
    <col min="11799" max="12032" width="15.140625" style="2"/>
    <col min="12033" max="12033" width="28" style="2" customWidth="1"/>
    <col min="12034" max="12034" width="6.5703125" style="2" customWidth="1"/>
    <col min="12035" max="12035" width="9.140625" style="2" customWidth="1"/>
    <col min="12036" max="12036" width="16.85546875" style="2" customWidth="1"/>
    <col min="12037" max="12038" width="11.42578125" style="2" customWidth="1"/>
    <col min="12039" max="12039" width="11.7109375" style="2" customWidth="1"/>
    <col min="12040" max="12040" width="11" style="2" customWidth="1"/>
    <col min="12041" max="12054" width="7.5703125" style="2" customWidth="1"/>
    <col min="12055" max="12288" width="15.140625" style="2"/>
    <col min="12289" max="12289" width="28" style="2" customWidth="1"/>
    <col min="12290" max="12290" width="6.5703125" style="2" customWidth="1"/>
    <col min="12291" max="12291" width="9.140625" style="2" customWidth="1"/>
    <col min="12292" max="12292" width="16.85546875" style="2" customWidth="1"/>
    <col min="12293" max="12294" width="11.42578125" style="2" customWidth="1"/>
    <col min="12295" max="12295" width="11.7109375" style="2" customWidth="1"/>
    <col min="12296" max="12296" width="11" style="2" customWidth="1"/>
    <col min="12297" max="12310" width="7.5703125" style="2" customWidth="1"/>
    <col min="12311" max="12544" width="15.140625" style="2"/>
    <col min="12545" max="12545" width="28" style="2" customWidth="1"/>
    <col min="12546" max="12546" width="6.5703125" style="2" customWidth="1"/>
    <col min="12547" max="12547" width="9.140625" style="2" customWidth="1"/>
    <col min="12548" max="12548" width="16.85546875" style="2" customWidth="1"/>
    <col min="12549" max="12550" width="11.42578125" style="2" customWidth="1"/>
    <col min="12551" max="12551" width="11.7109375" style="2" customWidth="1"/>
    <col min="12552" max="12552" width="11" style="2" customWidth="1"/>
    <col min="12553" max="12566" width="7.5703125" style="2" customWidth="1"/>
    <col min="12567" max="12800" width="15.140625" style="2"/>
    <col min="12801" max="12801" width="28" style="2" customWidth="1"/>
    <col min="12802" max="12802" width="6.5703125" style="2" customWidth="1"/>
    <col min="12803" max="12803" width="9.140625" style="2" customWidth="1"/>
    <col min="12804" max="12804" width="16.85546875" style="2" customWidth="1"/>
    <col min="12805" max="12806" width="11.42578125" style="2" customWidth="1"/>
    <col min="12807" max="12807" width="11.7109375" style="2" customWidth="1"/>
    <col min="12808" max="12808" width="11" style="2" customWidth="1"/>
    <col min="12809" max="12822" width="7.5703125" style="2" customWidth="1"/>
    <col min="12823" max="13056" width="15.140625" style="2"/>
    <col min="13057" max="13057" width="28" style="2" customWidth="1"/>
    <col min="13058" max="13058" width="6.5703125" style="2" customWidth="1"/>
    <col min="13059" max="13059" width="9.140625" style="2" customWidth="1"/>
    <col min="13060" max="13060" width="16.85546875" style="2" customWidth="1"/>
    <col min="13061" max="13062" width="11.42578125" style="2" customWidth="1"/>
    <col min="13063" max="13063" width="11.7109375" style="2" customWidth="1"/>
    <col min="13064" max="13064" width="11" style="2" customWidth="1"/>
    <col min="13065" max="13078" width="7.5703125" style="2" customWidth="1"/>
    <col min="13079" max="13312" width="15.140625" style="2"/>
    <col min="13313" max="13313" width="28" style="2" customWidth="1"/>
    <col min="13314" max="13314" width="6.5703125" style="2" customWidth="1"/>
    <col min="13315" max="13315" width="9.140625" style="2" customWidth="1"/>
    <col min="13316" max="13316" width="16.85546875" style="2" customWidth="1"/>
    <col min="13317" max="13318" width="11.42578125" style="2" customWidth="1"/>
    <col min="13319" max="13319" width="11.7109375" style="2" customWidth="1"/>
    <col min="13320" max="13320" width="11" style="2" customWidth="1"/>
    <col min="13321" max="13334" width="7.5703125" style="2" customWidth="1"/>
    <col min="13335" max="13568" width="15.140625" style="2"/>
    <col min="13569" max="13569" width="28" style="2" customWidth="1"/>
    <col min="13570" max="13570" width="6.5703125" style="2" customWidth="1"/>
    <col min="13571" max="13571" width="9.140625" style="2" customWidth="1"/>
    <col min="13572" max="13572" width="16.85546875" style="2" customWidth="1"/>
    <col min="13573" max="13574" width="11.42578125" style="2" customWidth="1"/>
    <col min="13575" max="13575" width="11.7109375" style="2" customWidth="1"/>
    <col min="13576" max="13576" width="11" style="2" customWidth="1"/>
    <col min="13577" max="13590" width="7.5703125" style="2" customWidth="1"/>
    <col min="13591" max="13824" width="15.140625" style="2"/>
    <col min="13825" max="13825" width="28" style="2" customWidth="1"/>
    <col min="13826" max="13826" width="6.5703125" style="2" customWidth="1"/>
    <col min="13827" max="13827" width="9.140625" style="2" customWidth="1"/>
    <col min="13828" max="13828" width="16.85546875" style="2" customWidth="1"/>
    <col min="13829" max="13830" width="11.42578125" style="2" customWidth="1"/>
    <col min="13831" max="13831" width="11.7109375" style="2" customWidth="1"/>
    <col min="13832" max="13832" width="11" style="2" customWidth="1"/>
    <col min="13833" max="13846" width="7.5703125" style="2" customWidth="1"/>
    <col min="13847" max="14080" width="15.140625" style="2"/>
    <col min="14081" max="14081" width="28" style="2" customWidth="1"/>
    <col min="14082" max="14082" width="6.5703125" style="2" customWidth="1"/>
    <col min="14083" max="14083" width="9.140625" style="2" customWidth="1"/>
    <col min="14084" max="14084" width="16.85546875" style="2" customWidth="1"/>
    <col min="14085" max="14086" width="11.42578125" style="2" customWidth="1"/>
    <col min="14087" max="14087" width="11.7109375" style="2" customWidth="1"/>
    <col min="14088" max="14088" width="11" style="2" customWidth="1"/>
    <col min="14089" max="14102" width="7.5703125" style="2" customWidth="1"/>
    <col min="14103" max="14336" width="15.140625" style="2"/>
    <col min="14337" max="14337" width="28" style="2" customWidth="1"/>
    <col min="14338" max="14338" width="6.5703125" style="2" customWidth="1"/>
    <col min="14339" max="14339" width="9.140625" style="2" customWidth="1"/>
    <col min="14340" max="14340" width="16.85546875" style="2" customWidth="1"/>
    <col min="14341" max="14342" width="11.42578125" style="2" customWidth="1"/>
    <col min="14343" max="14343" width="11.7109375" style="2" customWidth="1"/>
    <col min="14344" max="14344" width="11" style="2" customWidth="1"/>
    <col min="14345" max="14358" width="7.5703125" style="2" customWidth="1"/>
    <col min="14359" max="14592" width="15.140625" style="2"/>
    <col min="14593" max="14593" width="28" style="2" customWidth="1"/>
    <col min="14594" max="14594" width="6.5703125" style="2" customWidth="1"/>
    <col min="14595" max="14595" width="9.140625" style="2" customWidth="1"/>
    <col min="14596" max="14596" width="16.85546875" style="2" customWidth="1"/>
    <col min="14597" max="14598" width="11.42578125" style="2" customWidth="1"/>
    <col min="14599" max="14599" width="11.7109375" style="2" customWidth="1"/>
    <col min="14600" max="14600" width="11" style="2" customWidth="1"/>
    <col min="14601" max="14614" width="7.5703125" style="2" customWidth="1"/>
    <col min="14615" max="14848" width="15.140625" style="2"/>
    <col min="14849" max="14849" width="28" style="2" customWidth="1"/>
    <col min="14850" max="14850" width="6.5703125" style="2" customWidth="1"/>
    <col min="14851" max="14851" width="9.140625" style="2" customWidth="1"/>
    <col min="14852" max="14852" width="16.85546875" style="2" customWidth="1"/>
    <col min="14853" max="14854" width="11.42578125" style="2" customWidth="1"/>
    <col min="14855" max="14855" width="11.7109375" style="2" customWidth="1"/>
    <col min="14856" max="14856" width="11" style="2" customWidth="1"/>
    <col min="14857" max="14870" width="7.5703125" style="2" customWidth="1"/>
    <col min="14871" max="15104" width="15.140625" style="2"/>
    <col min="15105" max="15105" width="28" style="2" customWidth="1"/>
    <col min="15106" max="15106" width="6.5703125" style="2" customWidth="1"/>
    <col min="15107" max="15107" width="9.140625" style="2" customWidth="1"/>
    <col min="15108" max="15108" width="16.85546875" style="2" customWidth="1"/>
    <col min="15109" max="15110" width="11.42578125" style="2" customWidth="1"/>
    <col min="15111" max="15111" width="11.7109375" style="2" customWidth="1"/>
    <col min="15112" max="15112" width="11" style="2" customWidth="1"/>
    <col min="15113" max="15126" width="7.5703125" style="2" customWidth="1"/>
    <col min="15127" max="15360" width="15.140625" style="2"/>
    <col min="15361" max="15361" width="28" style="2" customWidth="1"/>
    <col min="15362" max="15362" width="6.5703125" style="2" customWidth="1"/>
    <col min="15363" max="15363" width="9.140625" style="2" customWidth="1"/>
    <col min="15364" max="15364" width="16.85546875" style="2" customWidth="1"/>
    <col min="15365" max="15366" width="11.42578125" style="2" customWidth="1"/>
    <col min="15367" max="15367" width="11.7109375" style="2" customWidth="1"/>
    <col min="15368" max="15368" width="11" style="2" customWidth="1"/>
    <col min="15369" max="15382" width="7.5703125" style="2" customWidth="1"/>
    <col min="15383" max="15616" width="15.140625" style="2"/>
    <col min="15617" max="15617" width="28" style="2" customWidth="1"/>
    <col min="15618" max="15618" width="6.5703125" style="2" customWidth="1"/>
    <col min="15619" max="15619" width="9.140625" style="2" customWidth="1"/>
    <col min="15620" max="15620" width="16.85546875" style="2" customWidth="1"/>
    <col min="15621" max="15622" width="11.42578125" style="2" customWidth="1"/>
    <col min="15623" max="15623" width="11.7109375" style="2" customWidth="1"/>
    <col min="15624" max="15624" width="11" style="2" customWidth="1"/>
    <col min="15625" max="15638" width="7.5703125" style="2" customWidth="1"/>
    <col min="15639" max="15872" width="15.140625" style="2"/>
    <col min="15873" max="15873" width="28" style="2" customWidth="1"/>
    <col min="15874" max="15874" width="6.5703125" style="2" customWidth="1"/>
    <col min="15875" max="15875" width="9.140625" style="2" customWidth="1"/>
    <col min="15876" max="15876" width="16.85546875" style="2" customWidth="1"/>
    <col min="15877" max="15878" width="11.42578125" style="2" customWidth="1"/>
    <col min="15879" max="15879" width="11.7109375" style="2" customWidth="1"/>
    <col min="15880" max="15880" width="11" style="2" customWidth="1"/>
    <col min="15881" max="15894" width="7.5703125" style="2" customWidth="1"/>
    <col min="15895" max="16128" width="15.140625" style="2"/>
    <col min="16129" max="16129" width="28" style="2" customWidth="1"/>
    <col min="16130" max="16130" width="6.5703125" style="2" customWidth="1"/>
    <col min="16131" max="16131" width="9.140625" style="2" customWidth="1"/>
    <col min="16132" max="16132" width="16.85546875" style="2" customWidth="1"/>
    <col min="16133" max="16134" width="11.42578125" style="2" customWidth="1"/>
    <col min="16135" max="16135" width="11.7109375" style="2" customWidth="1"/>
    <col min="16136" max="16136" width="11" style="2" customWidth="1"/>
    <col min="16137" max="16150" width="7.5703125" style="2" customWidth="1"/>
    <col min="16151" max="16384" width="15.140625" style="2"/>
  </cols>
  <sheetData>
    <row r="1" spans="1:22" ht="24.75" customHeight="1" x14ac:dyDescent="0.3">
      <c r="A1" s="691" t="s">
        <v>11</v>
      </c>
      <c r="B1" s="691"/>
      <c r="C1" s="691"/>
      <c r="D1" s="691"/>
      <c r="E1" s="691"/>
      <c r="F1" s="1"/>
    </row>
    <row r="2" spans="1:22" ht="24.75" customHeight="1" thickBot="1" x14ac:dyDescent="0.35">
      <c r="A2" s="690" t="s">
        <v>49</v>
      </c>
      <c r="B2" s="690"/>
      <c r="C2" s="690"/>
      <c r="D2" s="690"/>
      <c r="E2" s="690"/>
      <c r="F2" s="1"/>
    </row>
    <row r="3" spans="1:22" ht="15" customHeight="1" x14ac:dyDescent="0.25">
      <c r="A3" s="695" t="s">
        <v>50</v>
      </c>
      <c r="B3" s="692" t="s">
        <v>51</v>
      </c>
      <c r="C3" s="693"/>
      <c r="D3" s="694"/>
      <c r="E3" s="30" t="s">
        <v>1</v>
      </c>
      <c r="F3" s="3"/>
    </row>
    <row r="4" spans="1:22" ht="28.5" customHeight="1" x14ac:dyDescent="0.25">
      <c r="A4" s="696"/>
      <c r="B4" s="31" t="s">
        <v>3</v>
      </c>
      <c r="C4" s="32" t="s">
        <v>4</v>
      </c>
      <c r="D4" s="33" t="s">
        <v>5</v>
      </c>
      <c r="E4" s="34">
        <v>0.21</v>
      </c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9" customFormat="1" ht="15" customHeight="1" x14ac:dyDescent="0.25">
      <c r="A5" s="696"/>
      <c r="B5" s="23" t="s">
        <v>6</v>
      </c>
      <c r="C5" s="6" t="s">
        <v>54</v>
      </c>
      <c r="D5" s="7">
        <f>ARC!J28</f>
        <v>0</v>
      </c>
      <c r="E5" s="25">
        <f t="shared" ref="E5:E10" si="0">D5*$E$4</f>
        <v>0</v>
      </c>
      <c r="F5" s="8"/>
    </row>
    <row r="6" spans="1:22" s="9" customFormat="1" ht="15" customHeight="1" x14ac:dyDescent="0.25">
      <c r="A6" s="696"/>
      <c r="B6" s="24" t="s">
        <v>7</v>
      </c>
      <c r="C6" s="6" t="s">
        <v>55</v>
      </c>
      <c r="D6" s="7">
        <f>ZTI!I6</f>
        <v>0</v>
      </c>
      <c r="E6" s="25">
        <f t="shared" si="0"/>
        <v>0</v>
      </c>
      <c r="F6" s="8"/>
    </row>
    <row r="7" spans="1:22" s="9" customFormat="1" ht="15" customHeight="1" x14ac:dyDescent="0.25">
      <c r="A7" s="696"/>
      <c r="B7" s="24" t="s">
        <v>48</v>
      </c>
      <c r="C7" s="6" t="s">
        <v>56</v>
      </c>
      <c r="D7" s="7">
        <f>EI!D13</f>
        <v>0</v>
      </c>
      <c r="E7" s="25">
        <f t="shared" si="0"/>
        <v>0</v>
      </c>
      <c r="F7" s="8"/>
    </row>
    <row r="8" spans="1:22" s="9" customFormat="1" ht="30" customHeight="1" x14ac:dyDescent="0.25">
      <c r="A8" s="696"/>
      <c r="B8" s="89" t="s">
        <v>58</v>
      </c>
      <c r="C8" s="10" t="s">
        <v>59</v>
      </c>
      <c r="D8" s="7">
        <f>'TCH-TCH'!F68</f>
        <v>0</v>
      </c>
      <c r="E8" s="25">
        <f t="shared" ref="E8" si="1">D8*$E$4</f>
        <v>0</v>
      </c>
      <c r="F8" s="8"/>
    </row>
    <row r="9" spans="1:22" s="9" customFormat="1" ht="30" customHeight="1" x14ac:dyDescent="0.25">
      <c r="A9" s="696"/>
      <c r="B9" s="89" t="s">
        <v>60</v>
      </c>
      <c r="C9" s="10" t="s">
        <v>61</v>
      </c>
      <c r="D9" s="7">
        <f>'TCH-EI'!F62</f>
        <v>0</v>
      </c>
      <c r="E9" s="26">
        <f t="shared" si="0"/>
        <v>0</v>
      </c>
      <c r="F9" s="8"/>
    </row>
    <row r="10" spans="1:22" s="9" customFormat="1" ht="15" customHeight="1" thickBot="1" x14ac:dyDescent="0.3">
      <c r="A10" s="697"/>
      <c r="B10" s="27" t="s">
        <v>53</v>
      </c>
      <c r="C10" s="28" t="s">
        <v>57</v>
      </c>
      <c r="D10" s="243">
        <f>SAD!D70</f>
        <v>0</v>
      </c>
      <c r="E10" s="29">
        <f t="shared" si="0"/>
        <v>0</v>
      </c>
      <c r="F10" s="8"/>
    </row>
    <row r="11" spans="1:22" s="9" customFormat="1" x14ac:dyDescent="0.25">
      <c r="B11" s="11" t="s">
        <v>8</v>
      </c>
      <c r="C11" s="12"/>
      <c r="D11" s="13">
        <f>SUM(D5:D10)</f>
        <v>0</v>
      </c>
      <c r="E11" s="13">
        <f>SUM(E5:E10)</f>
        <v>0</v>
      </c>
      <c r="F11" s="15"/>
    </row>
    <row r="12" spans="1:22" s="9" customFormat="1" x14ac:dyDescent="0.25">
      <c r="B12" s="11" t="s">
        <v>9</v>
      </c>
      <c r="C12" s="12"/>
      <c r="D12" s="13">
        <f>D11+E11</f>
        <v>0</v>
      </c>
      <c r="E12" s="16"/>
      <c r="F12" s="8"/>
    </row>
    <row r="13" spans="1:22" s="9" customFormat="1" ht="15.75" thickBot="1" x14ac:dyDescent="0.3">
      <c r="B13" s="11"/>
      <c r="C13" s="12"/>
      <c r="D13" s="13"/>
      <c r="E13" s="16"/>
      <c r="F13" s="8"/>
    </row>
    <row r="14" spans="1:22" s="9" customFormat="1" x14ac:dyDescent="0.25">
      <c r="A14" s="698" t="s">
        <v>24</v>
      </c>
      <c r="B14" s="701" t="s">
        <v>24</v>
      </c>
      <c r="C14" s="702"/>
      <c r="D14" s="703"/>
      <c r="E14" s="70" t="s">
        <v>1</v>
      </c>
      <c r="F14" s="8"/>
    </row>
    <row r="15" spans="1:22" s="9" customFormat="1" ht="30" x14ac:dyDescent="0.25">
      <c r="A15" s="699"/>
      <c r="B15" s="71" t="s">
        <v>3</v>
      </c>
      <c r="C15" s="72" t="s">
        <v>25</v>
      </c>
      <c r="D15" s="73" t="s">
        <v>5</v>
      </c>
      <c r="E15" s="74">
        <v>0.21</v>
      </c>
      <c r="F15" s="8"/>
    </row>
    <row r="16" spans="1:22" s="9" customFormat="1" ht="15.75" thickBot="1" x14ac:dyDescent="0.3">
      <c r="A16" s="700"/>
      <c r="B16" s="67" t="s">
        <v>51</v>
      </c>
      <c r="C16" s="68" t="s">
        <v>52</v>
      </c>
      <c r="D16" s="69">
        <f>D11</f>
        <v>0</v>
      </c>
      <c r="E16" s="75">
        <f>E11</f>
        <v>0</v>
      </c>
      <c r="F16" s="8"/>
    </row>
    <row r="17" spans="2:6" s="9" customFormat="1" x14ac:dyDescent="0.25">
      <c r="B17" s="11" t="s">
        <v>8</v>
      </c>
      <c r="C17" s="12"/>
      <c r="D17" s="13">
        <f>SUM(D16:D16)</f>
        <v>0</v>
      </c>
      <c r="E17" s="14">
        <f>SUM(E16:E16)</f>
        <v>0</v>
      </c>
      <c r="F17" s="8"/>
    </row>
    <row r="18" spans="2:6" s="9" customFormat="1" x14ac:dyDescent="0.25">
      <c r="B18" s="11" t="s">
        <v>9</v>
      </c>
      <c r="C18" s="12"/>
      <c r="D18" s="13">
        <f>D17+E17</f>
        <v>0</v>
      </c>
      <c r="E18" s="16"/>
      <c r="F18" s="8"/>
    </row>
    <row r="19" spans="2:6" ht="12.75" x14ac:dyDescent="0.2">
      <c r="C19" s="18"/>
      <c r="D19" s="19"/>
      <c r="E19" s="20"/>
      <c r="F19" s="20"/>
    </row>
    <row r="20" spans="2:6" ht="12.75" x14ac:dyDescent="0.2">
      <c r="B20" s="493"/>
      <c r="C20" s="18" t="s">
        <v>1341</v>
      </c>
      <c r="D20" s="19"/>
      <c r="E20" s="20"/>
      <c r="F20" s="20"/>
    </row>
    <row r="21" spans="2:6" ht="12.75" x14ac:dyDescent="0.2">
      <c r="C21" s="18"/>
      <c r="D21" s="19"/>
      <c r="E21" s="21"/>
      <c r="F21" s="20"/>
    </row>
    <row r="22" spans="2:6" ht="15" customHeight="1" x14ac:dyDescent="0.2">
      <c r="B22" s="689" t="s">
        <v>10</v>
      </c>
      <c r="C22" s="689"/>
      <c r="D22" s="689"/>
      <c r="E22" s="689"/>
      <c r="F22" s="21"/>
    </row>
    <row r="23" spans="2:6" ht="18.75" customHeight="1" x14ac:dyDescent="0.2">
      <c r="B23" s="689"/>
      <c r="C23" s="689"/>
      <c r="D23" s="689"/>
      <c r="E23" s="689"/>
      <c r="F23" s="18"/>
    </row>
    <row r="24" spans="2:6" ht="15.75" customHeight="1" x14ac:dyDescent="0.2">
      <c r="B24" s="689"/>
      <c r="C24" s="689"/>
      <c r="D24" s="689"/>
      <c r="E24" s="689"/>
      <c r="F24" s="18"/>
    </row>
    <row r="25" spans="2:6" ht="12.75" x14ac:dyDescent="0.2">
      <c r="B25" s="689"/>
      <c r="C25" s="689"/>
      <c r="D25" s="689"/>
      <c r="E25" s="689"/>
      <c r="F25" s="18"/>
    </row>
    <row r="26" spans="2:6" ht="12.75" x14ac:dyDescent="0.2">
      <c r="B26" s="689"/>
      <c r="C26" s="689"/>
      <c r="D26" s="689"/>
      <c r="E26" s="689"/>
      <c r="F26" s="18"/>
    </row>
    <row r="27" spans="2:6" ht="12.75" x14ac:dyDescent="0.2">
      <c r="B27" s="689"/>
      <c r="C27" s="689"/>
      <c r="D27" s="689"/>
      <c r="E27" s="689"/>
      <c r="F27" s="18"/>
    </row>
    <row r="28" spans="2:6" ht="12.75" x14ac:dyDescent="0.2">
      <c r="B28" s="689"/>
      <c r="C28" s="689"/>
      <c r="D28" s="689"/>
      <c r="E28" s="689"/>
      <c r="F28" s="18"/>
    </row>
    <row r="29" spans="2:6" ht="12.75" x14ac:dyDescent="0.2">
      <c r="B29" s="689"/>
      <c r="C29" s="689"/>
      <c r="D29" s="689"/>
      <c r="E29" s="689"/>
      <c r="F29" s="18"/>
    </row>
    <row r="30" spans="2:6" ht="12.75" x14ac:dyDescent="0.2">
      <c r="B30" s="689"/>
      <c r="C30" s="689"/>
      <c r="D30" s="689"/>
      <c r="E30" s="689"/>
      <c r="F30" s="18"/>
    </row>
    <row r="31" spans="2:6" ht="12.75" x14ac:dyDescent="0.2">
      <c r="B31" s="689"/>
      <c r="C31" s="689"/>
      <c r="D31" s="689"/>
      <c r="E31" s="689"/>
      <c r="F31" s="18"/>
    </row>
    <row r="32" spans="2:6" ht="12.75" x14ac:dyDescent="0.2">
      <c r="B32" s="689"/>
      <c r="C32" s="689"/>
      <c r="D32" s="689"/>
      <c r="E32" s="689"/>
      <c r="F32" s="18"/>
    </row>
    <row r="33" spans="2:6" ht="12.75" x14ac:dyDescent="0.2">
      <c r="B33" s="689"/>
      <c r="C33" s="689"/>
      <c r="D33" s="689"/>
      <c r="E33" s="689"/>
      <c r="F33" s="18"/>
    </row>
    <row r="34" spans="2:6" ht="12.75" x14ac:dyDescent="0.2">
      <c r="B34" s="689"/>
      <c r="C34" s="689"/>
      <c r="D34" s="689"/>
      <c r="E34" s="689"/>
      <c r="F34" s="18"/>
    </row>
    <row r="35" spans="2:6" ht="12.75" x14ac:dyDescent="0.2">
      <c r="B35" s="689"/>
      <c r="C35" s="689"/>
      <c r="D35" s="689"/>
      <c r="E35" s="689"/>
      <c r="F35" s="18"/>
    </row>
    <row r="36" spans="2:6" ht="12.75" x14ac:dyDescent="0.2">
      <c r="B36" s="689"/>
      <c r="C36" s="689"/>
      <c r="D36" s="689"/>
      <c r="E36" s="689"/>
      <c r="F36" s="18"/>
    </row>
    <row r="37" spans="2:6" ht="12.75" x14ac:dyDescent="0.2">
      <c r="B37" s="689"/>
      <c r="C37" s="689"/>
      <c r="D37" s="689"/>
      <c r="E37" s="689"/>
      <c r="F37" s="18"/>
    </row>
    <row r="38" spans="2:6" ht="12.75" x14ac:dyDescent="0.2">
      <c r="B38" s="689"/>
      <c r="C38" s="689"/>
      <c r="D38" s="689"/>
      <c r="E38" s="689"/>
      <c r="F38" s="18"/>
    </row>
    <row r="39" spans="2:6" ht="12.75" x14ac:dyDescent="0.2">
      <c r="B39" s="689"/>
      <c r="C39" s="689"/>
      <c r="D39" s="689"/>
      <c r="E39" s="689"/>
      <c r="F39" s="18"/>
    </row>
    <row r="40" spans="2:6" ht="12.75" x14ac:dyDescent="0.2">
      <c r="B40" s="689"/>
      <c r="C40" s="689"/>
      <c r="D40" s="689"/>
      <c r="E40" s="689"/>
      <c r="F40" s="18"/>
    </row>
    <row r="41" spans="2:6" ht="12.75" x14ac:dyDescent="0.2">
      <c r="B41" s="22"/>
      <c r="C41" s="18"/>
      <c r="D41" s="18"/>
      <c r="E41" s="18"/>
      <c r="F41" s="18"/>
    </row>
    <row r="42" spans="2:6" ht="12.75" x14ac:dyDescent="0.2">
      <c r="B42" s="22"/>
      <c r="C42" s="18"/>
      <c r="D42" s="18"/>
      <c r="E42" s="18"/>
      <c r="F42" s="18"/>
    </row>
    <row r="43" spans="2:6" ht="12.75" x14ac:dyDescent="0.2">
      <c r="B43" s="22"/>
      <c r="C43" s="18"/>
      <c r="D43" s="18"/>
      <c r="E43" s="18"/>
      <c r="F43" s="18"/>
    </row>
    <row r="44" spans="2:6" ht="12.75" x14ac:dyDescent="0.2">
      <c r="B44" s="22"/>
      <c r="C44" s="18"/>
      <c r="D44" s="18"/>
      <c r="E44" s="18"/>
      <c r="F44" s="18"/>
    </row>
    <row r="45" spans="2:6" ht="12.75" x14ac:dyDescent="0.2">
      <c r="B45" s="22"/>
      <c r="C45" s="18"/>
      <c r="D45" s="18"/>
      <c r="E45" s="18"/>
      <c r="F45" s="18"/>
    </row>
    <row r="46" spans="2:6" ht="12.75" x14ac:dyDescent="0.2">
      <c r="B46" s="22"/>
      <c r="C46" s="18"/>
      <c r="D46" s="18"/>
      <c r="E46" s="18"/>
      <c r="F46" s="18"/>
    </row>
    <row r="47" spans="2:6" ht="12.75" x14ac:dyDescent="0.2">
      <c r="B47" s="22"/>
      <c r="C47" s="18"/>
      <c r="D47" s="18"/>
      <c r="E47" s="18"/>
      <c r="F47" s="18"/>
    </row>
    <row r="48" spans="2:6" ht="12.75" x14ac:dyDescent="0.2">
      <c r="B48" s="22"/>
      <c r="C48" s="18"/>
      <c r="D48" s="18"/>
      <c r="E48" s="18"/>
      <c r="F48" s="18"/>
    </row>
    <row r="49" spans="2:6" ht="12.75" x14ac:dyDescent="0.2">
      <c r="B49" s="22"/>
      <c r="C49" s="18"/>
      <c r="D49" s="18"/>
      <c r="E49" s="18"/>
      <c r="F49" s="18"/>
    </row>
    <row r="50" spans="2:6" ht="12.75" x14ac:dyDescent="0.2">
      <c r="C50" s="18"/>
      <c r="D50" s="18"/>
      <c r="E50" s="20"/>
      <c r="F50" s="18"/>
    </row>
    <row r="51" spans="2:6" ht="12.75" x14ac:dyDescent="0.2">
      <c r="C51" s="18"/>
      <c r="D51" s="18"/>
      <c r="E51" s="20"/>
      <c r="F51" s="20"/>
    </row>
    <row r="52" spans="2:6" ht="12.75" x14ac:dyDescent="0.2">
      <c r="C52" s="18"/>
      <c r="D52" s="19"/>
      <c r="E52" s="20"/>
      <c r="F52" s="20"/>
    </row>
    <row r="53" spans="2:6" ht="12.75" x14ac:dyDescent="0.2">
      <c r="C53" s="18"/>
      <c r="D53" s="19"/>
      <c r="E53" s="20"/>
      <c r="F53" s="20"/>
    </row>
    <row r="54" spans="2:6" ht="12.75" x14ac:dyDescent="0.2">
      <c r="C54" s="18"/>
      <c r="D54" s="19"/>
      <c r="E54" s="20"/>
      <c r="F54" s="20"/>
    </row>
    <row r="55" spans="2:6" ht="12.75" x14ac:dyDescent="0.2">
      <c r="C55" s="18"/>
      <c r="D55" s="19"/>
      <c r="E55" s="20"/>
      <c r="F55" s="20"/>
    </row>
    <row r="56" spans="2:6" ht="12.75" x14ac:dyDescent="0.2">
      <c r="C56" s="18"/>
      <c r="D56" s="19"/>
      <c r="E56" s="20"/>
      <c r="F56" s="20"/>
    </row>
    <row r="57" spans="2:6" ht="12.75" x14ac:dyDescent="0.2">
      <c r="C57" s="18"/>
      <c r="D57" s="19"/>
      <c r="E57" s="20"/>
      <c r="F57" s="20"/>
    </row>
    <row r="58" spans="2:6" ht="12.75" x14ac:dyDescent="0.2">
      <c r="C58" s="18"/>
      <c r="D58" s="19"/>
      <c r="E58" s="20"/>
      <c r="F58" s="20"/>
    </row>
    <row r="59" spans="2:6" ht="12.75" x14ac:dyDescent="0.2">
      <c r="C59" s="18"/>
      <c r="D59" s="19"/>
      <c r="E59" s="20"/>
      <c r="F59" s="20"/>
    </row>
    <row r="60" spans="2:6" ht="12.75" x14ac:dyDescent="0.2">
      <c r="C60" s="18"/>
      <c r="D60" s="19"/>
      <c r="E60" s="20"/>
      <c r="F60" s="20"/>
    </row>
    <row r="61" spans="2:6" ht="12.75" x14ac:dyDescent="0.2">
      <c r="C61" s="18"/>
      <c r="D61" s="19"/>
      <c r="E61" s="20"/>
      <c r="F61" s="20"/>
    </row>
    <row r="62" spans="2:6" ht="12.75" x14ac:dyDescent="0.2">
      <c r="C62" s="18"/>
      <c r="D62" s="19"/>
      <c r="E62" s="20"/>
      <c r="F62" s="20"/>
    </row>
    <row r="63" spans="2:6" ht="12.75" x14ac:dyDescent="0.2">
      <c r="C63" s="18"/>
      <c r="D63" s="19"/>
      <c r="E63" s="20"/>
      <c r="F63" s="20"/>
    </row>
    <row r="64" spans="2:6" ht="12.75" x14ac:dyDescent="0.2">
      <c r="C64" s="18"/>
      <c r="D64" s="19"/>
      <c r="E64" s="20"/>
      <c r="F64" s="20"/>
    </row>
    <row r="65" spans="3:6" ht="12.75" x14ac:dyDescent="0.2">
      <c r="C65" s="18"/>
      <c r="D65" s="19"/>
      <c r="E65" s="20"/>
      <c r="F65" s="20"/>
    </row>
    <row r="66" spans="3:6" ht="12.75" x14ac:dyDescent="0.2">
      <c r="C66" s="18"/>
      <c r="D66" s="19"/>
      <c r="E66" s="20"/>
      <c r="F66" s="20"/>
    </row>
    <row r="67" spans="3:6" ht="12.75" x14ac:dyDescent="0.2">
      <c r="C67" s="18"/>
      <c r="D67" s="19"/>
      <c r="E67" s="20"/>
      <c r="F67" s="20"/>
    </row>
    <row r="68" spans="3:6" ht="12.75" x14ac:dyDescent="0.2">
      <c r="C68" s="18"/>
      <c r="D68" s="19"/>
      <c r="E68" s="20"/>
      <c r="F68" s="20"/>
    </row>
    <row r="69" spans="3:6" ht="12.75" x14ac:dyDescent="0.2">
      <c r="C69" s="18"/>
      <c r="D69" s="19"/>
      <c r="E69" s="20"/>
      <c r="F69" s="20"/>
    </row>
    <row r="70" spans="3:6" ht="12.75" x14ac:dyDescent="0.2">
      <c r="C70" s="18"/>
      <c r="D70" s="19"/>
      <c r="E70" s="20"/>
      <c r="F70" s="20"/>
    </row>
    <row r="71" spans="3:6" ht="12.75" x14ac:dyDescent="0.2">
      <c r="C71" s="18"/>
      <c r="D71" s="19"/>
      <c r="E71" s="20"/>
      <c r="F71" s="20"/>
    </row>
    <row r="72" spans="3:6" ht="12.75" x14ac:dyDescent="0.2">
      <c r="C72" s="18"/>
      <c r="D72" s="19"/>
      <c r="E72" s="20"/>
      <c r="F72" s="20"/>
    </row>
    <row r="73" spans="3:6" ht="12.75" x14ac:dyDescent="0.2">
      <c r="C73" s="18"/>
      <c r="D73" s="19"/>
      <c r="E73" s="20"/>
      <c r="F73" s="20"/>
    </row>
    <row r="74" spans="3:6" ht="12.75" x14ac:dyDescent="0.2">
      <c r="C74" s="18"/>
      <c r="D74" s="19"/>
      <c r="E74" s="20"/>
      <c r="F74" s="20"/>
    </row>
    <row r="75" spans="3:6" ht="12.75" x14ac:dyDescent="0.2">
      <c r="C75" s="18"/>
      <c r="D75" s="19"/>
      <c r="E75" s="20"/>
      <c r="F75" s="20"/>
    </row>
    <row r="76" spans="3:6" ht="12.75" x14ac:dyDescent="0.2">
      <c r="C76" s="18"/>
      <c r="D76" s="19"/>
      <c r="E76" s="20"/>
      <c r="F76" s="20"/>
    </row>
    <row r="77" spans="3:6" ht="12.75" x14ac:dyDescent="0.2">
      <c r="C77" s="18"/>
      <c r="D77" s="19"/>
      <c r="E77" s="20"/>
      <c r="F77" s="20"/>
    </row>
    <row r="78" spans="3:6" ht="12.75" x14ac:dyDescent="0.2">
      <c r="C78" s="18"/>
      <c r="D78" s="19"/>
      <c r="E78" s="20"/>
      <c r="F78" s="20"/>
    </row>
    <row r="79" spans="3:6" ht="12.75" x14ac:dyDescent="0.2">
      <c r="C79" s="18"/>
      <c r="D79" s="19"/>
      <c r="E79" s="20"/>
      <c r="F79" s="20"/>
    </row>
    <row r="80" spans="3:6" ht="12.75" x14ac:dyDescent="0.2">
      <c r="C80" s="18"/>
      <c r="D80" s="19"/>
      <c r="E80" s="20"/>
      <c r="F80" s="20"/>
    </row>
    <row r="81" spans="3:6" ht="12.75" x14ac:dyDescent="0.2">
      <c r="C81" s="18"/>
      <c r="D81" s="19"/>
      <c r="E81" s="20"/>
      <c r="F81" s="20"/>
    </row>
    <row r="82" spans="3:6" ht="12.75" x14ac:dyDescent="0.2">
      <c r="C82" s="18"/>
      <c r="D82" s="19"/>
      <c r="E82" s="20"/>
      <c r="F82" s="20"/>
    </row>
    <row r="83" spans="3:6" ht="12.75" x14ac:dyDescent="0.2">
      <c r="C83" s="18"/>
      <c r="D83" s="19"/>
      <c r="E83" s="20"/>
      <c r="F83" s="20"/>
    </row>
    <row r="84" spans="3:6" ht="12.75" x14ac:dyDescent="0.2">
      <c r="C84" s="18"/>
      <c r="D84" s="19"/>
      <c r="E84" s="20"/>
      <c r="F84" s="20"/>
    </row>
    <row r="85" spans="3:6" ht="12.75" x14ac:dyDescent="0.2">
      <c r="C85" s="18"/>
      <c r="D85" s="19"/>
      <c r="E85" s="20"/>
      <c r="F85" s="20"/>
    </row>
    <row r="86" spans="3:6" ht="12.75" x14ac:dyDescent="0.2">
      <c r="C86" s="18"/>
      <c r="D86" s="19"/>
      <c r="E86" s="20"/>
      <c r="F86" s="20"/>
    </row>
    <row r="87" spans="3:6" ht="12.75" x14ac:dyDescent="0.2">
      <c r="C87" s="18"/>
      <c r="D87" s="19"/>
      <c r="E87" s="20"/>
      <c r="F87" s="20"/>
    </row>
    <row r="88" spans="3:6" ht="12.75" x14ac:dyDescent="0.2">
      <c r="C88" s="18"/>
      <c r="D88" s="19"/>
      <c r="E88" s="20"/>
      <c r="F88" s="20"/>
    </row>
    <row r="89" spans="3:6" ht="12.75" x14ac:dyDescent="0.2">
      <c r="C89" s="18"/>
      <c r="D89" s="19"/>
      <c r="E89" s="20"/>
      <c r="F89" s="20"/>
    </row>
    <row r="90" spans="3:6" ht="12.75" x14ac:dyDescent="0.2">
      <c r="C90" s="18"/>
      <c r="D90" s="19"/>
      <c r="E90" s="20"/>
      <c r="F90" s="20"/>
    </row>
    <row r="91" spans="3:6" ht="12.75" x14ac:dyDescent="0.2">
      <c r="C91" s="18"/>
      <c r="D91" s="19"/>
      <c r="E91" s="20"/>
      <c r="F91" s="20"/>
    </row>
    <row r="92" spans="3:6" ht="12.75" x14ac:dyDescent="0.2">
      <c r="C92" s="18"/>
      <c r="D92" s="19"/>
      <c r="E92" s="20"/>
      <c r="F92" s="20"/>
    </row>
    <row r="93" spans="3:6" ht="12.75" x14ac:dyDescent="0.2">
      <c r="C93" s="18"/>
      <c r="D93" s="19"/>
      <c r="E93" s="20"/>
      <c r="F93" s="20"/>
    </row>
    <row r="94" spans="3:6" ht="12.75" x14ac:dyDescent="0.2">
      <c r="C94" s="18"/>
      <c r="D94" s="19"/>
      <c r="E94" s="20"/>
      <c r="F94" s="20"/>
    </row>
    <row r="95" spans="3:6" ht="12.75" x14ac:dyDescent="0.2">
      <c r="C95" s="18"/>
      <c r="D95" s="19"/>
      <c r="E95" s="20"/>
      <c r="F95" s="20"/>
    </row>
    <row r="96" spans="3:6" ht="12.75" x14ac:dyDescent="0.2">
      <c r="C96" s="18"/>
      <c r="D96" s="19"/>
      <c r="E96" s="20"/>
      <c r="F96" s="20"/>
    </row>
    <row r="97" spans="3:6" ht="12.75" x14ac:dyDescent="0.2">
      <c r="C97" s="18"/>
      <c r="D97" s="19"/>
      <c r="E97" s="20"/>
      <c r="F97" s="20"/>
    </row>
    <row r="98" spans="3:6" ht="12.75" x14ac:dyDescent="0.2">
      <c r="C98" s="18"/>
      <c r="D98" s="19"/>
      <c r="E98" s="20"/>
      <c r="F98" s="20"/>
    </row>
    <row r="99" spans="3:6" ht="12.75" x14ac:dyDescent="0.2">
      <c r="C99" s="18"/>
      <c r="D99" s="19"/>
      <c r="E99" s="20"/>
      <c r="F99" s="20"/>
    </row>
    <row r="100" spans="3:6" ht="12.75" x14ac:dyDescent="0.2">
      <c r="C100" s="18"/>
      <c r="D100" s="19"/>
      <c r="E100" s="20"/>
      <c r="F100" s="20"/>
    </row>
    <row r="101" spans="3:6" ht="12.75" x14ac:dyDescent="0.2">
      <c r="C101" s="18"/>
      <c r="D101" s="19"/>
      <c r="E101" s="20"/>
      <c r="F101" s="20"/>
    </row>
    <row r="102" spans="3:6" ht="12.75" x14ac:dyDescent="0.2">
      <c r="C102" s="18"/>
      <c r="D102" s="19"/>
      <c r="E102" s="20"/>
      <c r="F102" s="20"/>
    </row>
    <row r="103" spans="3:6" ht="12.75" x14ac:dyDescent="0.2">
      <c r="C103" s="18"/>
      <c r="D103" s="19"/>
      <c r="E103" s="20"/>
      <c r="F103" s="20"/>
    </row>
    <row r="104" spans="3:6" ht="12.75" x14ac:dyDescent="0.2">
      <c r="C104" s="18"/>
      <c r="D104" s="19"/>
      <c r="E104" s="20"/>
      <c r="F104" s="20"/>
    </row>
    <row r="105" spans="3:6" ht="12.75" x14ac:dyDescent="0.2">
      <c r="C105" s="18"/>
      <c r="D105" s="19"/>
      <c r="E105" s="20"/>
      <c r="F105" s="20"/>
    </row>
    <row r="106" spans="3:6" ht="12.75" x14ac:dyDescent="0.2">
      <c r="C106" s="18"/>
      <c r="D106" s="19"/>
      <c r="E106" s="20"/>
      <c r="F106" s="20"/>
    </row>
    <row r="107" spans="3:6" ht="12.75" x14ac:dyDescent="0.2">
      <c r="C107" s="18"/>
      <c r="D107" s="19"/>
      <c r="E107" s="20"/>
      <c r="F107" s="20"/>
    </row>
    <row r="108" spans="3:6" ht="12.75" x14ac:dyDescent="0.2">
      <c r="C108" s="18"/>
      <c r="D108" s="19"/>
      <c r="E108" s="20"/>
      <c r="F108" s="20"/>
    </row>
    <row r="109" spans="3:6" ht="12.75" x14ac:dyDescent="0.2">
      <c r="C109" s="18"/>
      <c r="D109" s="19"/>
      <c r="E109" s="20"/>
      <c r="F109" s="20"/>
    </row>
    <row r="110" spans="3:6" ht="12.75" x14ac:dyDescent="0.2">
      <c r="C110" s="18"/>
      <c r="D110" s="19"/>
      <c r="E110" s="20"/>
      <c r="F110" s="20"/>
    </row>
    <row r="111" spans="3:6" ht="12.75" x14ac:dyDescent="0.2">
      <c r="C111" s="18"/>
      <c r="D111" s="19"/>
      <c r="E111" s="20"/>
      <c r="F111" s="20"/>
    </row>
    <row r="112" spans="3:6" ht="12.75" x14ac:dyDescent="0.2">
      <c r="C112" s="18"/>
      <c r="D112" s="19"/>
      <c r="E112" s="20"/>
      <c r="F112" s="20"/>
    </row>
    <row r="113" spans="3:6" ht="12.75" x14ac:dyDescent="0.2">
      <c r="C113" s="18"/>
      <c r="D113" s="19"/>
      <c r="E113" s="20"/>
      <c r="F113" s="20"/>
    </row>
    <row r="114" spans="3:6" ht="12.75" x14ac:dyDescent="0.2">
      <c r="C114" s="18"/>
      <c r="D114" s="19"/>
      <c r="E114" s="20"/>
      <c r="F114" s="20"/>
    </row>
    <row r="115" spans="3:6" ht="12.75" x14ac:dyDescent="0.2">
      <c r="C115" s="18"/>
      <c r="D115" s="19"/>
      <c r="E115" s="20"/>
      <c r="F115" s="20"/>
    </row>
    <row r="116" spans="3:6" ht="12.75" x14ac:dyDescent="0.2">
      <c r="C116" s="18"/>
      <c r="D116" s="19"/>
      <c r="E116" s="20"/>
      <c r="F116" s="20"/>
    </row>
    <row r="117" spans="3:6" ht="12.75" x14ac:dyDescent="0.2">
      <c r="C117" s="18"/>
      <c r="D117" s="19"/>
      <c r="E117" s="20"/>
      <c r="F117" s="20"/>
    </row>
    <row r="118" spans="3:6" ht="12.75" x14ac:dyDescent="0.2">
      <c r="C118" s="18"/>
      <c r="D118" s="19"/>
      <c r="E118" s="20"/>
      <c r="F118" s="20"/>
    </row>
    <row r="119" spans="3:6" ht="12.75" x14ac:dyDescent="0.2">
      <c r="C119" s="18"/>
      <c r="D119" s="19"/>
      <c r="E119" s="20"/>
      <c r="F119" s="20"/>
    </row>
    <row r="120" spans="3:6" ht="12.75" x14ac:dyDescent="0.2">
      <c r="C120" s="18"/>
      <c r="D120" s="19"/>
      <c r="E120" s="20"/>
      <c r="F120" s="20"/>
    </row>
    <row r="121" spans="3:6" ht="12.75" x14ac:dyDescent="0.2">
      <c r="C121" s="18"/>
      <c r="D121" s="19"/>
      <c r="E121" s="20"/>
      <c r="F121" s="20"/>
    </row>
    <row r="122" spans="3:6" ht="12.75" x14ac:dyDescent="0.2">
      <c r="C122" s="18"/>
      <c r="D122" s="19"/>
      <c r="E122" s="20"/>
      <c r="F122" s="20"/>
    </row>
    <row r="123" spans="3:6" ht="12.75" x14ac:dyDescent="0.2">
      <c r="C123" s="18"/>
      <c r="D123" s="19"/>
      <c r="E123" s="20"/>
      <c r="F123" s="20"/>
    </row>
    <row r="124" spans="3:6" ht="12.75" x14ac:dyDescent="0.2">
      <c r="C124" s="18"/>
      <c r="D124" s="19"/>
      <c r="E124" s="20"/>
      <c r="F124" s="20"/>
    </row>
    <row r="125" spans="3:6" ht="12.75" x14ac:dyDescent="0.2">
      <c r="C125" s="18"/>
      <c r="D125" s="19"/>
      <c r="E125" s="20"/>
      <c r="F125" s="20"/>
    </row>
    <row r="126" spans="3:6" ht="12.75" x14ac:dyDescent="0.2">
      <c r="C126" s="18"/>
      <c r="D126" s="19"/>
      <c r="E126" s="20"/>
      <c r="F126" s="20"/>
    </row>
    <row r="127" spans="3:6" ht="12.75" x14ac:dyDescent="0.2">
      <c r="C127" s="18"/>
      <c r="D127" s="19"/>
      <c r="E127" s="20"/>
      <c r="F127" s="20"/>
    </row>
    <row r="128" spans="3:6" ht="12.75" x14ac:dyDescent="0.2">
      <c r="C128" s="18"/>
      <c r="D128" s="19"/>
      <c r="E128" s="20"/>
      <c r="F128" s="20"/>
    </row>
    <row r="129" spans="3:6" ht="12.75" x14ac:dyDescent="0.2">
      <c r="C129" s="18"/>
      <c r="D129" s="19"/>
      <c r="E129" s="20"/>
      <c r="F129" s="20"/>
    </row>
    <row r="130" spans="3:6" ht="12.75" x14ac:dyDescent="0.2">
      <c r="C130" s="18"/>
      <c r="D130" s="19"/>
      <c r="E130" s="20"/>
      <c r="F130" s="20"/>
    </row>
    <row r="131" spans="3:6" ht="12.75" x14ac:dyDescent="0.2">
      <c r="C131" s="18"/>
      <c r="D131" s="19"/>
      <c r="E131" s="20"/>
      <c r="F131" s="20"/>
    </row>
    <row r="132" spans="3:6" ht="12.75" x14ac:dyDescent="0.2">
      <c r="C132" s="18"/>
      <c r="D132" s="19"/>
      <c r="E132" s="20"/>
      <c r="F132" s="20"/>
    </row>
    <row r="133" spans="3:6" ht="12.75" x14ac:dyDescent="0.2">
      <c r="C133" s="18"/>
      <c r="D133" s="19"/>
      <c r="E133" s="20"/>
      <c r="F133" s="20"/>
    </row>
    <row r="134" spans="3:6" ht="12.75" x14ac:dyDescent="0.2">
      <c r="C134" s="18"/>
      <c r="D134" s="19"/>
      <c r="E134" s="20"/>
      <c r="F134" s="20"/>
    </row>
    <row r="135" spans="3:6" ht="12.75" x14ac:dyDescent="0.2">
      <c r="C135" s="18"/>
      <c r="D135" s="19"/>
      <c r="E135" s="20"/>
      <c r="F135" s="20"/>
    </row>
    <row r="136" spans="3:6" ht="12.75" x14ac:dyDescent="0.2">
      <c r="C136" s="18"/>
      <c r="D136" s="19"/>
      <c r="E136" s="20"/>
      <c r="F136" s="20"/>
    </row>
    <row r="137" spans="3:6" ht="12.75" x14ac:dyDescent="0.2">
      <c r="C137" s="18"/>
      <c r="D137" s="19"/>
      <c r="E137" s="20"/>
      <c r="F137" s="20"/>
    </row>
    <row r="138" spans="3:6" ht="12.75" x14ac:dyDescent="0.2">
      <c r="C138" s="18"/>
      <c r="D138" s="19"/>
      <c r="E138" s="20"/>
      <c r="F138" s="20"/>
    </row>
    <row r="139" spans="3:6" ht="12.75" x14ac:dyDescent="0.2">
      <c r="C139" s="18"/>
      <c r="D139" s="19"/>
      <c r="E139" s="20"/>
      <c r="F139" s="20"/>
    </row>
    <row r="140" spans="3:6" ht="12.75" x14ac:dyDescent="0.2">
      <c r="C140" s="18"/>
      <c r="D140" s="19"/>
      <c r="E140" s="20"/>
      <c r="F140" s="20"/>
    </row>
    <row r="141" spans="3:6" ht="12.75" x14ac:dyDescent="0.2">
      <c r="C141" s="18"/>
      <c r="D141" s="19"/>
      <c r="E141" s="20"/>
      <c r="F141" s="20"/>
    </row>
    <row r="142" spans="3:6" ht="12.75" x14ac:dyDescent="0.2">
      <c r="C142" s="18"/>
      <c r="D142" s="19"/>
      <c r="E142" s="20"/>
      <c r="F142" s="20"/>
    </row>
    <row r="143" spans="3:6" ht="12.75" x14ac:dyDescent="0.2">
      <c r="C143" s="18"/>
      <c r="D143" s="19"/>
      <c r="E143" s="20"/>
      <c r="F143" s="20"/>
    </row>
    <row r="144" spans="3:6" ht="12.75" x14ac:dyDescent="0.2">
      <c r="C144" s="18"/>
      <c r="D144" s="19"/>
      <c r="E144" s="20"/>
      <c r="F144" s="20"/>
    </row>
    <row r="145" spans="3:6" ht="12.75" x14ac:dyDescent="0.2">
      <c r="C145" s="18"/>
      <c r="D145" s="19"/>
      <c r="E145" s="20"/>
      <c r="F145" s="20"/>
    </row>
    <row r="146" spans="3:6" ht="12.75" x14ac:dyDescent="0.2">
      <c r="C146" s="18"/>
      <c r="D146" s="19"/>
      <c r="E146" s="20"/>
      <c r="F146" s="20"/>
    </row>
    <row r="147" spans="3:6" ht="12.75" x14ac:dyDescent="0.2">
      <c r="C147" s="18"/>
      <c r="D147" s="19"/>
      <c r="E147" s="20"/>
      <c r="F147" s="20"/>
    </row>
    <row r="148" spans="3:6" ht="12.75" x14ac:dyDescent="0.2">
      <c r="C148" s="18"/>
      <c r="D148" s="19"/>
      <c r="E148" s="20"/>
      <c r="F148" s="20"/>
    </row>
    <row r="149" spans="3:6" ht="12.75" x14ac:dyDescent="0.2">
      <c r="C149" s="18"/>
      <c r="D149" s="19"/>
      <c r="E149" s="20"/>
      <c r="F149" s="20"/>
    </row>
    <row r="150" spans="3:6" ht="12.75" x14ac:dyDescent="0.2">
      <c r="C150" s="18"/>
      <c r="D150" s="19"/>
      <c r="E150" s="20"/>
      <c r="F150" s="20"/>
    </row>
    <row r="151" spans="3:6" ht="12.75" x14ac:dyDescent="0.2">
      <c r="C151" s="18"/>
      <c r="D151" s="19"/>
      <c r="E151" s="20"/>
      <c r="F151" s="20"/>
    </row>
    <row r="152" spans="3:6" ht="12.75" x14ac:dyDescent="0.2">
      <c r="C152" s="18"/>
      <c r="D152" s="19"/>
      <c r="E152" s="20"/>
      <c r="F152" s="20"/>
    </row>
    <row r="153" spans="3:6" ht="12.75" x14ac:dyDescent="0.2">
      <c r="C153" s="18"/>
      <c r="D153" s="19"/>
      <c r="E153" s="20"/>
      <c r="F153" s="20"/>
    </row>
    <row r="154" spans="3:6" ht="12.75" x14ac:dyDescent="0.2">
      <c r="C154" s="18"/>
      <c r="D154" s="19"/>
      <c r="E154" s="20"/>
      <c r="F154" s="20"/>
    </row>
    <row r="155" spans="3:6" ht="12.75" x14ac:dyDescent="0.2">
      <c r="C155" s="18"/>
      <c r="D155" s="19"/>
      <c r="E155" s="20"/>
      <c r="F155" s="20"/>
    </row>
    <row r="156" spans="3:6" ht="12.75" x14ac:dyDescent="0.2">
      <c r="C156" s="18"/>
      <c r="D156" s="19"/>
      <c r="E156" s="20"/>
      <c r="F156" s="20"/>
    </row>
    <row r="157" spans="3:6" ht="12.75" x14ac:dyDescent="0.2">
      <c r="C157" s="18"/>
      <c r="D157" s="19"/>
      <c r="E157" s="20"/>
      <c r="F157" s="20"/>
    </row>
    <row r="158" spans="3:6" ht="12.75" x14ac:dyDescent="0.2">
      <c r="C158" s="18"/>
      <c r="D158" s="19"/>
      <c r="E158" s="20"/>
      <c r="F158" s="20"/>
    </row>
    <row r="159" spans="3:6" ht="12.75" x14ac:dyDescent="0.2">
      <c r="C159" s="18"/>
      <c r="D159" s="19"/>
      <c r="E159" s="20"/>
      <c r="F159" s="20"/>
    </row>
    <row r="160" spans="3:6" ht="12.75" x14ac:dyDescent="0.2">
      <c r="C160" s="18"/>
      <c r="D160" s="19"/>
      <c r="E160" s="20"/>
      <c r="F160" s="20"/>
    </row>
    <row r="161" spans="3:6" ht="12.75" x14ac:dyDescent="0.2">
      <c r="C161" s="18"/>
      <c r="D161" s="19"/>
      <c r="E161" s="20"/>
      <c r="F161" s="20"/>
    </row>
    <row r="162" spans="3:6" ht="12.75" x14ac:dyDescent="0.2">
      <c r="C162" s="18"/>
      <c r="D162" s="19"/>
      <c r="E162" s="20"/>
      <c r="F162" s="20"/>
    </row>
    <row r="163" spans="3:6" ht="12.75" x14ac:dyDescent="0.2">
      <c r="C163" s="18"/>
      <c r="D163" s="19"/>
      <c r="E163" s="20"/>
      <c r="F163" s="20"/>
    </row>
    <row r="164" spans="3:6" ht="12.75" x14ac:dyDescent="0.2">
      <c r="C164" s="18"/>
      <c r="D164" s="19"/>
      <c r="E164" s="20"/>
      <c r="F164" s="20"/>
    </row>
    <row r="165" spans="3:6" ht="12.75" x14ac:dyDescent="0.2">
      <c r="C165" s="18"/>
      <c r="D165" s="19"/>
      <c r="E165" s="20"/>
      <c r="F165" s="20"/>
    </row>
    <row r="166" spans="3:6" ht="12.75" x14ac:dyDescent="0.2">
      <c r="C166" s="18"/>
      <c r="D166" s="19"/>
      <c r="E166" s="20"/>
      <c r="F166" s="20"/>
    </row>
    <row r="167" spans="3:6" ht="12.75" x14ac:dyDescent="0.2">
      <c r="C167" s="18"/>
      <c r="D167" s="19"/>
      <c r="E167" s="20"/>
      <c r="F167" s="20"/>
    </row>
    <row r="168" spans="3:6" ht="12.75" x14ac:dyDescent="0.2">
      <c r="C168" s="18"/>
      <c r="D168" s="19"/>
      <c r="E168" s="20"/>
      <c r="F168" s="20"/>
    </row>
    <row r="169" spans="3:6" ht="12.75" x14ac:dyDescent="0.2">
      <c r="C169" s="18"/>
      <c r="D169" s="19"/>
      <c r="E169" s="20"/>
      <c r="F169" s="20"/>
    </row>
    <row r="170" spans="3:6" ht="12.75" x14ac:dyDescent="0.2">
      <c r="C170" s="18"/>
      <c r="D170" s="19"/>
      <c r="E170" s="20"/>
      <c r="F170" s="20"/>
    </row>
    <row r="171" spans="3:6" ht="12.75" x14ac:dyDescent="0.2">
      <c r="C171" s="18"/>
      <c r="D171" s="19"/>
      <c r="E171" s="20"/>
      <c r="F171" s="20"/>
    </row>
    <row r="172" spans="3:6" ht="12.75" x14ac:dyDescent="0.2">
      <c r="C172" s="18"/>
      <c r="D172" s="19"/>
      <c r="E172" s="20"/>
      <c r="F172" s="20"/>
    </row>
    <row r="173" spans="3:6" ht="12.75" x14ac:dyDescent="0.2">
      <c r="C173" s="18"/>
      <c r="D173" s="19"/>
      <c r="E173" s="20"/>
      <c r="F173" s="20"/>
    </row>
    <row r="174" spans="3:6" ht="12.75" x14ac:dyDescent="0.2">
      <c r="C174" s="18"/>
      <c r="D174" s="19"/>
      <c r="E174" s="20"/>
      <c r="F174" s="20"/>
    </row>
    <row r="175" spans="3:6" ht="12.75" x14ac:dyDescent="0.2">
      <c r="C175" s="18"/>
      <c r="D175" s="19"/>
      <c r="E175" s="20"/>
      <c r="F175" s="20"/>
    </row>
    <row r="176" spans="3:6" ht="12.75" x14ac:dyDescent="0.2">
      <c r="C176" s="18"/>
      <c r="D176" s="19"/>
      <c r="E176" s="20"/>
      <c r="F176" s="20"/>
    </row>
    <row r="177" spans="3:6" ht="12.75" x14ac:dyDescent="0.2">
      <c r="C177" s="18"/>
      <c r="D177" s="19"/>
      <c r="E177" s="20"/>
      <c r="F177" s="20"/>
    </row>
    <row r="178" spans="3:6" ht="12.75" x14ac:dyDescent="0.2">
      <c r="C178" s="18"/>
      <c r="D178" s="19"/>
      <c r="E178" s="20"/>
      <c r="F178" s="20"/>
    </row>
    <row r="179" spans="3:6" ht="12.75" x14ac:dyDescent="0.2">
      <c r="C179" s="18"/>
      <c r="D179" s="19"/>
      <c r="E179" s="20"/>
      <c r="F179" s="20"/>
    </row>
    <row r="180" spans="3:6" ht="12.75" x14ac:dyDescent="0.2">
      <c r="C180" s="18"/>
      <c r="D180" s="19"/>
      <c r="E180" s="20"/>
      <c r="F180" s="20"/>
    </row>
    <row r="181" spans="3:6" ht="12.75" x14ac:dyDescent="0.2">
      <c r="C181" s="18"/>
      <c r="D181" s="19"/>
      <c r="E181" s="20"/>
      <c r="F181" s="20"/>
    </row>
    <row r="182" spans="3:6" ht="12.75" x14ac:dyDescent="0.2">
      <c r="C182" s="18"/>
      <c r="D182" s="19"/>
      <c r="E182" s="20"/>
      <c r="F182" s="20"/>
    </row>
    <row r="183" spans="3:6" ht="12.75" x14ac:dyDescent="0.2">
      <c r="C183" s="18"/>
      <c r="D183" s="19"/>
      <c r="E183" s="20"/>
      <c r="F183" s="20"/>
    </row>
    <row r="184" spans="3:6" ht="12.75" x14ac:dyDescent="0.2">
      <c r="C184" s="18"/>
      <c r="D184" s="19"/>
      <c r="E184" s="20"/>
      <c r="F184" s="20"/>
    </row>
    <row r="185" spans="3:6" ht="12.75" x14ac:dyDescent="0.2">
      <c r="C185" s="18"/>
      <c r="D185" s="19"/>
      <c r="E185" s="20"/>
      <c r="F185" s="20"/>
    </row>
    <row r="186" spans="3:6" ht="12.75" x14ac:dyDescent="0.2">
      <c r="C186" s="18"/>
      <c r="D186" s="19"/>
      <c r="E186" s="20"/>
      <c r="F186" s="20"/>
    </row>
    <row r="187" spans="3:6" ht="12.75" x14ac:dyDescent="0.2">
      <c r="C187" s="18"/>
      <c r="D187" s="19"/>
      <c r="E187" s="20"/>
      <c r="F187" s="20"/>
    </row>
    <row r="188" spans="3:6" ht="12.75" x14ac:dyDescent="0.2">
      <c r="C188" s="18"/>
      <c r="D188" s="19"/>
      <c r="E188" s="20"/>
      <c r="F188" s="20"/>
    </row>
    <row r="189" spans="3:6" ht="12.75" x14ac:dyDescent="0.2">
      <c r="C189" s="18"/>
      <c r="D189" s="19"/>
      <c r="E189" s="20"/>
      <c r="F189" s="20"/>
    </row>
    <row r="190" spans="3:6" ht="12.75" x14ac:dyDescent="0.2">
      <c r="C190" s="18"/>
      <c r="D190" s="19"/>
      <c r="E190" s="20"/>
      <c r="F190" s="20"/>
    </row>
    <row r="191" spans="3:6" ht="12.75" x14ac:dyDescent="0.2">
      <c r="C191" s="18"/>
      <c r="D191" s="19"/>
      <c r="E191" s="20"/>
      <c r="F191" s="20"/>
    </row>
    <row r="192" spans="3:6" ht="12.75" x14ac:dyDescent="0.2">
      <c r="C192" s="18"/>
      <c r="D192" s="19"/>
      <c r="E192" s="20"/>
      <c r="F192" s="20"/>
    </row>
    <row r="193" spans="3:6" ht="12.75" x14ac:dyDescent="0.2">
      <c r="C193" s="18"/>
      <c r="D193" s="19"/>
      <c r="E193" s="20"/>
      <c r="F193" s="20"/>
    </row>
    <row r="194" spans="3:6" ht="12.75" x14ac:dyDescent="0.2">
      <c r="C194" s="18"/>
      <c r="D194" s="19"/>
      <c r="E194" s="20"/>
      <c r="F194" s="20"/>
    </row>
    <row r="195" spans="3:6" ht="12.75" x14ac:dyDescent="0.2">
      <c r="C195" s="18"/>
      <c r="D195" s="19"/>
      <c r="E195" s="20"/>
      <c r="F195" s="20"/>
    </row>
    <row r="196" spans="3:6" ht="12.75" x14ac:dyDescent="0.2">
      <c r="C196" s="18"/>
      <c r="D196" s="19"/>
      <c r="E196" s="20"/>
      <c r="F196" s="20"/>
    </row>
    <row r="197" spans="3:6" ht="12.75" x14ac:dyDescent="0.2">
      <c r="C197" s="18"/>
      <c r="D197" s="19"/>
      <c r="E197" s="20"/>
      <c r="F197" s="20"/>
    </row>
    <row r="198" spans="3:6" ht="12.75" x14ac:dyDescent="0.2">
      <c r="C198" s="18"/>
      <c r="D198" s="19"/>
      <c r="E198" s="20"/>
      <c r="F198" s="20"/>
    </row>
    <row r="199" spans="3:6" ht="12.75" x14ac:dyDescent="0.2">
      <c r="C199" s="18"/>
      <c r="D199" s="19"/>
      <c r="E199" s="20"/>
      <c r="F199" s="20"/>
    </row>
    <row r="200" spans="3:6" ht="12.75" x14ac:dyDescent="0.2">
      <c r="C200" s="18"/>
      <c r="D200" s="19"/>
      <c r="E200" s="20"/>
      <c r="F200" s="20"/>
    </row>
    <row r="201" spans="3:6" ht="12.75" x14ac:dyDescent="0.2">
      <c r="C201" s="18"/>
      <c r="D201" s="19"/>
      <c r="E201" s="20"/>
      <c r="F201" s="20"/>
    </row>
    <row r="202" spans="3:6" ht="12.75" x14ac:dyDescent="0.2">
      <c r="C202" s="18"/>
      <c r="D202" s="19"/>
      <c r="E202" s="20"/>
      <c r="F202" s="20"/>
    </row>
    <row r="203" spans="3:6" ht="12.75" x14ac:dyDescent="0.2">
      <c r="C203" s="18"/>
      <c r="D203" s="19"/>
      <c r="E203" s="20"/>
      <c r="F203" s="20"/>
    </row>
    <row r="204" spans="3:6" ht="12.75" x14ac:dyDescent="0.2">
      <c r="C204" s="18"/>
      <c r="D204" s="19"/>
      <c r="E204" s="20"/>
      <c r="F204" s="20"/>
    </row>
    <row r="205" spans="3:6" ht="12.75" x14ac:dyDescent="0.2">
      <c r="C205" s="18"/>
      <c r="D205" s="19"/>
      <c r="E205" s="20"/>
      <c r="F205" s="20"/>
    </row>
    <row r="206" spans="3:6" ht="12.75" x14ac:dyDescent="0.2">
      <c r="C206" s="18"/>
      <c r="D206" s="19"/>
      <c r="E206" s="20"/>
      <c r="F206" s="20"/>
    </row>
    <row r="207" spans="3:6" ht="12.75" x14ac:dyDescent="0.2">
      <c r="C207" s="18"/>
      <c r="D207" s="19"/>
      <c r="E207" s="20"/>
      <c r="F207" s="20"/>
    </row>
    <row r="208" spans="3:6" ht="12.75" x14ac:dyDescent="0.2">
      <c r="C208" s="18"/>
      <c r="D208" s="19"/>
      <c r="E208" s="20"/>
      <c r="F208" s="20"/>
    </row>
    <row r="209" spans="3:6" ht="12.75" x14ac:dyDescent="0.2">
      <c r="C209" s="18"/>
      <c r="D209" s="19"/>
      <c r="E209" s="20"/>
      <c r="F209" s="20"/>
    </row>
    <row r="210" spans="3:6" ht="12.75" x14ac:dyDescent="0.2">
      <c r="C210" s="18"/>
      <c r="D210" s="19"/>
      <c r="E210" s="20"/>
      <c r="F210" s="20"/>
    </row>
    <row r="211" spans="3:6" ht="12.75" x14ac:dyDescent="0.2">
      <c r="C211" s="18"/>
      <c r="D211" s="19"/>
      <c r="E211" s="20"/>
      <c r="F211" s="20"/>
    </row>
    <row r="212" spans="3:6" ht="12.75" x14ac:dyDescent="0.2">
      <c r="C212" s="18"/>
      <c r="D212" s="19"/>
      <c r="E212" s="20"/>
      <c r="F212" s="20"/>
    </row>
    <row r="213" spans="3:6" ht="12.75" x14ac:dyDescent="0.2">
      <c r="C213" s="18"/>
      <c r="D213" s="19"/>
      <c r="E213" s="20"/>
      <c r="F213" s="20"/>
    </row>
    <row r="214" spans="3:6" ht="12.75" x14ac:dyDescent="0.2">
      <c r="C214" s="18"/>
      <c r="D214" s="19"/>
      <c r="E214" s="20"/>
      <c r="F214" s="20"/>
    </row>
    <row r="215" spans="3:6" ht="12.75" x14ac:dyDescent="0.2">
      <c r="C215" s="18"/>
      <c r="D215" s="19"/>
      <c r="E215" s="20"/>
      <c r="F215" s="20"/>
    </row>
    <row r="216" spans="3:6" ht="12.75" x14ac:dyDescent="0.2">
      <c r="C216" s="18"/>
      <c r="D216" s="19"/>
      <c r="E216" s="20"/>
      <c r="F216" s="20"/>
    </row>
    <row r="217" spans="3:6" ht="12.75" x14ac:dyDescent="0.2">
      <c r="C217" s="18"/>
      <c r="D217" s="19"/>
      <c r="E217" s="20"/>
      <c r="F217" s="20"/>
    </row>
    <row r="218" spans="3:6" ht="12.75" x14ac:dyDescent="0.2">
      <c r="C218" s="18"/>
      <c r="D218" s="19"/>
      <c r="E218" s="20"/>
      <c r="F218" s="20"/>
    </row>
    <row r="219" spans="3:6" ht="12.75" x14ac:dyDescent="0.2">
      <c r="C219" s="18"/>
      <c r="D219" s="19"/>
      <c r="E219" s="20"/>
      <c r="F219" s="20"/>
    </row>
    <row r="220" spans="3:6" ht="12.75" x14ac:dyDescent="0.2">
      <c r="C220" s="18"/>
      <c r="D220" s="19"/>
      <c r="E220" s="20"/>
      <c r="F220" s="20"/>
    </row>
    <row r="221" spans="3:6" ht="12.75" x14ac:dyDescent="0.2">
      <c r="C221" s="18"/>
      <c r="D221" s="19"/>
      <c r="E221" s="20"/>
      <c r="F221" s="20"/>
    </row>
    <row r="222" spans="3:6" ht="12.75" x14ac:dyDescent="0.2">
      <c r="C222" s="18"/>
      <c r="D222" s="19"/>
      <c r="E222" s="20"/>
      <c r="F222" s="20"/>
    </row>
    <row r="223" spans="3:6" ht="12.75" x14ac:dyDescent="0.2">
      <c r="C223" s="18"/>
      <c r="D223" s="19"/>
      <c r="E223" s="20"/>
      <c r="F223" s="20"/>
    </row>
    <row r="224" spans="3:6" ht="12.75" x14ac:dyDescent="0.2">
      <c r="C224" s="18"/>
      <c r="D224" s="19"/>
      <c r="E224" s="20"/>
      <c r="F224" s="20"/>
    </row>
    <row r="225" spans="3:6" ht="12.75" x14ac:dyDescent="0.2">
      <c r="C225" s="18"/>
      <c r="D225" s="19"/>
      <c r="E225" s="20"/>
      <c r="F225" s="20"/>
    </row>
    <row r="226" spans="3:6" ht="12.75" x14ac:dyDescent="0.2">
      <c r="C226" s="18"/>
      <c r="D226" s="19"/>
      <c r="E226" s="20"/>
      <c r="F226" s="20"/>
    </row>
    <row r="227" spans="3:6" ht="12.75" x14ac:dyDescent="0.2">
      <c r="C227" s="18"/>
      <c r="D227" s="19"/>
      <c r="E227" s="20"/>
      <c r="F227" s="20"/>
    </row>
    <row r="228" spans="3:6" ht="12.75" x14ac:dyDescent="0.2">
      <c r="C228" s="18"/>
      <c r="D228" s="19"/>
      <c r="E228" s="20"/>
      <c r="F228" s="20"/>
    </row>
    <row r="229" spans="3:6" ht="12.75" x14ac:dyDescent="0.2">
      <c r="C229" s="18"/>
      <c r="D229" s="19"/>
      <c r="E229" s="20"/>
      <c r="F229" s="20"/>
    </row>
    <row r="230" spans="3:6" ht="12.75" x14ac:dyDescent="0.2">
      <c r="C230" s="18"/>
      <c r="D230" s="19"/>
      <c r="E230" s="20"/>
      <c r="F230" s="20"/>
    </row>
    <row r="231" spans="3:6" ht="12.75" x14ac:dyDescent="0.2">
      <c r="C231" s="18"/>
      <c r="D231" s="19"/>
      <c r="E231" s="20"/>
      <c r="F231" s="20"/>
    </row>
    <row r="232" spans="3:6" ht="12.75" x14ac:dyDescent="0.2">
      <c r="C232" s="18"/>
      <c r="D232" s="19"/>
      <c r="E232" s="20"/>
      <c r="F232" s="20"/>
    </row>
    <row r="233" spans="3:6" ht="12.75" x14ac:dyDescent="0.2">
      <c r="C233" s="18"/>
      <c r="D233" s="19"/>
      <c r="E233" s="20"/>
      <c r="F233" s="20"/>
    </row>
    <row r="234" spans="3:6" ht="12.75" x14ac:dyDescent="0.2">
      <c r="C234" s="18"/>
      <c r="D234" s="19"/>
      <c r="E234" s="20"/>
      <c r="F234" s="20"/>
    </row>
    <row r="235" spans="3:6" ht="12.75" x14ac:dyDescent="0.2">
      <c r="C235" s="18"/>
      <c r="D235" s="19"/>
      <c r="E235" s="20"/>
      <c r="F235" s="20"/>
    </row>
    <row r="236" spans="3:6" ht="12.75" x14ac:dyDescent="0.2">
      <c r="C236" s="18"/>
      <c r="D236" s="19"/>
      <c r="E236" s="20"/>
      <c r="F236" s="20"/>
    </row>
    <row r="237" spans="3:6" ht="12.75" x14ac:dyDescent="0.2">
      <c r="C237" s="18"/>
      <c r="D237" s="19"/>
      <c r="E237" s="20"/>
      <c r="F237" s="20"/>
    </row>
    <row r="238" spans="3:6" ht="12.75" x14ac:dyDescent="0.2">
      <c r="C238" s="18"/>
      <c r="D238" s="19"/>
      <c r="E238" s="20"/>
      <c r="F238" s="20"/>
    </row>
    <row r="239" spans="3:6" ht="12.75" x14ac:dyDescent="0.2">
      <c r="C239" s="18"/>
      <c r="D239" s="19"/>
      <c r="E239" s="20"/>
      <c r="F239" s="20"/>
    </row>
    <row r="240" spans="3:6" ht="12.75" x14ac:dyDescent="0.2">
      <c r="C240" s="18"/>
      <c r="D240" s="19"/>
      <c r="E240" s="20"/>
      <c r="F240" s="20"/>
    </row>
    <row r="241" spans="3:6" ht="12.75" x14ac:dyDescent="0.2">
      <c r="C241" s="18"/>
      <c r="D241" s="19"/>
      <c r="E241" s="20"/>
      <c r="F241" s="20"/>
    </row>
    <row r="242" spans="3:6" ht="12.75" x14ac:dyDescent="0.2">
      <c r="C242" s="18"/>
      <c r="D242" s="19"/>
      <c r="E242" s="20"/>
      <c r="F242" s="20"/>
    </row>
    <row r="243" spans="3:6" ht="12.75" x14ac:dyDescent="0.2">
      <c r="C243" s="18"/>
      <c r="D243" s="19"/>
      <c r="E243" s="20"/>
      <c r="F243" s="20"/>
    </row>
    <row r="244" spans="3:6" ht="12.75" x14ac:dyDescent="0.2">
      <c r="C244" s="18"/>
      <c r="D244" s="19"/>
      <c r="E244" s="20"/>
      <c r="F244" s="20"/>
    </row>
    <row r="245" spans="3:6" ht="12.75" x14ac:dyDescent="0.2">
      <c r="C245" s="18"/>
      <c r="D245" s="19"/>
      <c r="E245" s="20"/>
      <c r="F245" s="20"/>
    </row>
    <row r="246" spans="3:6" ht="12.75" x14ac:dyDescent="0.2">
      <c r="C246" s="18"/>
      <c r="D246" s="19"/>
      <c r="E246" s="20"/>
      <c r="F246" s="20"/>
    </row>
    <row r="247" spans="3:6" ht="12.75" x14ac:dyDescent="0.2">
      <c r="C247" s="18"/>
      <c r="D247" s="19"/>
      <c r="E247" s="20"/>
      <c r="F247" s="20"/>
    </row>
    <row r="248" spans="3:6" ht="12.75" x14ac:dyDescent="0.2">
      <c r="C248" s="18"/>
      <c r="D248" s="19"/>
      <c r="E248" s="20"/>
      <c r="F248" s="20"/>
    </row>
    <row r="249" spans="3:6" ht="12.75" x14ac:dyDescent="0.2">
      <c r="C249" s="18"/>
      <c r="D249" s="19"/>
      <c r="E249" s="20"/>
      <c r="F249" s="20"/>
    </row>
    <row r="250" spans="3:6" ht="12.75" x14ac:dyDescent="0.2">
      <c r="C250" s="18"/>
      <c r="D250" s="19"/>
      <c r="E250" s="20"/>
      <c r="F250" s="20"/>
    </row>
    <row r="251" spans="3:6" ht="12.75" x14ac:dyDescent="0.2">
      <c r="C251" s="18"/>
      <c r="D251" s="19"/>
      <c r="E251" s="20"/>
      <c r="F251" s="20"/>
    </row>
    <row r="252" spans="3:6" ht="12.75" x14ac:dyDescent="0.2">
      <c r="C252" s="18"/>
      <c r="D252" s="19"/>
      <c r="E252" s="20"/>
      <c r="F252" s="20"/>
    </row>
    <row r="253" spans="3:6" ht="12.75" x14ac:dyDescent="0.2">
      <c r="C253" s="18"/>
      <c r="D253" s="19"/>
      <c r="E253" s="20"/>
      <c r="F253" s="20"/>
    </row>
    <row r="254" spans="3:6" ht="12.75" x14ac:dyDescent="0.2">
      <c r="C254" s="18"/>
      <c r="D254" s="19"/>
      <c r="E254" s="20"/>
      <c r="F254" s="20"/>
    </row>
    <row r="255" spans="3:6" ht="12.75" x14ac:dyDescent="0.2">
      <c r="C255" s="18"/>
      <c r="D255" s="19"/>
      <c r="E255" s="20"/>
      <c r="F255" s="20"/>
    </row>
    <row r="256" spans="3:6" ht="12.75" x14ac:dyDescent="0.2">
      <c r="C256" s="18"/>
      <c r="D256" s="19"/>
      <c r="E256" s="20"/>
      <c r="F256" s="20"/>
    </row>
    <row r="257" spans="3:6" ht="12.75" x14ac:dyDescent="0.2">
      <c r="C257" s="18"/>
      <c r="D257" s="19"/>
      <c r="E257" s="20"/>
      <c r="F257" s="20"/>
    </row>
    <row r="258" spans="3:6" ht="12.75" x14ac:dyDescent="0.2">
      <c r="C258" s="18"/>
      <c r="D258" s="19"/>
      <c r="E258" s="20"/>
      <c r="F258" s="20"/>
    </row>
    <row r="259" spans="3:6" ht="12.75" x14ac:dyDescent="0.2">
      <c r="C259" s="18"/>
      <c r="D259" s="19"/>
      <c r="E259" s="20"/>
      <c r="F259" s="20"/>
    </row>
    <row r="260" spans="3:6" ht="12.75" x14ac:dyDescent="0.2">
      <c r="C260" s="18"/>
      <c r="D260" s="19"/>
      <c r="E260" s="20"/>
      <c r="F260" s="20"/>
    </row>
    <row r="261" spans="3:6" ht="12.75" x14ac:dyDescent="0.2">
      <c r="C261" s="18"/>
      <c r="D261" s="19"/>
      <c r="E261" s="20"/>
      <c r="F261" s="20"/>
    </row>
    <row r="262" spans="3:6" ht="12.75" x14ac:dyDescent="0.2">
      <c r="C262" s="18"/>
      <c r="D262" s="19"/>
      <c r="E262" s="20"/>
      <c r="F262" s="20"/>
    </row>
    <row r="263" spans="3:6" ht="12.75" x14ac:dyDescent="0.2">
      <c r="C263" s="18"/>
      <c r="D263" s="19"/>
      <c r="E263" s="20"/>
      <c r="F263" s="20"/>
    </row>
    <row r="264" spans="3:6" ht="12.75" x14ac:dyDescent="0.2">
      <c r="C264" s="18"/>
      <c r="D264" s="19"/>
      <c r="E264" s="20"/>
      <c r="F264" s="20"/>
    </row>
    <row r="265" spans="3:6" ht="12.75" x14ac:dyDescent="0.2">
      <c r="C265" s="18"/>
      <c r="D265" s="19"/>
      <c r="E265" s="20"/>
      <c r="F265" s="20"/>
    </row>
    <row r="266" spans="3:6" ht="12.75" x14ac:dyDescent="0.2">
      <c r="C266" s="18"/>
      <c r="D266" s="19"/>
      <c r="E266" s="20"/>
      <c r="F266" s="20"/>
    </row>
    <row r="267" spans="3:6" ht="12.75" x14ac:dyDescent="0.2">
      <c r="C267" s="18"/>
      <c r="D267" s="19"/>
      <c r="E267" s="20"/>
      <c r="F267" s="20"/>
    </row>
    <row r="268" spans="3:6" ht="12.75" x14ac:dyDescent="0.2">
      <c r="C268" s="18"/>
      <c r="D268" s="19"/>
      <c r="E268" s="20"/>
      <c r="F268" s="20"/>
    </row>
    <row r="269" spans="3:6" ht="12.75" x14ac:dyDescent="0.2">
      <c r="C269" s="18"/>
      <c r="D269" s="19"/>
      <c r="E269" s="20"/>
      <c r="F269" s="20"/>
    </row>
    <row r="270" spans="3:6" ht="12.75" x14ac:dyDescent="0.2">
      <c r="C270" s="18"/>
      <c r="D270" s="19"/>
      <c r="E270" s="20"/>
      <c r="F270" s="20"/>
    </row>
    <row r="271" spans="3:6" ht="12.75" x14ac:dyDescent="0.2">
      <c r="C271" s="18"/>
      <c r="D271" s="19"/>
      <c r="E271" s="20"/>
      <c r="F271" s="20"/>
    </row>
    <row r="272" spans="3:6" ht="12.75" x14ac:dyDescent="0.2">
      <c r="C272" s="18"/>
      <c r="D272" s="19"/>
      <c r="E272" s="20"/>
      <c r="F272" s="20"/>
    </row>
    <row r="273" spans="3:6" ht="12.75" x14ac:dyDescent="0.2">
      <c r="C273" s="18"/>
      <c r="D273" s="19"/>
      <c r="E273" s="20"/>
      <c r="F273" s="20"/>
    </row>
    <row r="274" spans="3:6" ht="12.75" x14ac:dyDescent="0.2">
      <c r="C274" s="18"/>
      <c r="D274" s="19"/>
      <c r="E274" s="20"/>
      <c r="F274" s="20"/>
    </row>
    <row r="275" spans="3:6" ht="12.75" x14ac:dyDescent="0.2">
      <c r="C275" s="18"/>
      <c r="D275" s="19"/>
      <c r="E275" s="20"/>
      <c r="F275" s="20"/>
    </row>
    <row r="276" spans="3:6" ht="12.75" x14ac:dyDescent="0.2">
      <c r="C276" s="18"/>
      <c r="D276" s="19"/>
      <c r="E276" s="20"/>
      <c r="F276" s="20"/>
    </row>
    <row r="277" spans="3:6" ht="12.75" x14ac:dyDescent="0.2">
      <c r="C277" s="18"/>
      <c r="D277" s="19"/>
      <c r="E277" s="20"/>
      <c r="F277" s="20"/>
    </row>
    <row r="278" spans="3:6" ht="12.75" x14ac:dyDescent="0.2">
      <c r="C278" s="18"/>
      <c r="D278" s="19"/>
      <c r="E278" s="20"/>
      <c r="F278" s="20"/>
    </row>
    <row r="279" spans="3:6" ht="12.75" x14ac:dyDescent="0.2">
      <c r="C279" s="18"/>
      <c r="D279" s="19"/>
      <c r="E279" s="20"/>
      <c r="F279" s="20"/>
    </row>
    <row r="280" spans="3:6" ht="12.75" x14ac:dyDescent="0.2">
      <c r="C280" s="18"/>
      <c r="D280" s="19"/>
      <c r="E280" s="20"/>
      <c r="F280" s="20"/>
    </row>
    <row r="281" spans="3:6" ht="12.75" x14ac:dyDescent="0.2">
      <c r="C281" s="18"/>
      <c r="D281" s="19"/>
      <c r="E281" s="20"/>
      <c r="F281" s="20"/>
    </row>
    <row r="282" spans="3:6" ht="12.75" x14ac:dyDescent="0.2">
      <c r="C282" s="18"/>
      <c r="D282" s="19"/>
      <c r="E282" s="20"/>
      <c r="F282" s="20"/>
    </row>
    <row r="283" spans="3:6" ht="12.75" x14ac:dyDescent="0.2">
      <c r="C283" s="18"/>
      <c r="D283" s="19"/>
      <c r="E283" s="20"/>
      <c r="F283" s="20"/>
    </row>
    <row r="284" spans="3:6" ht="12.75" x14ac:dyDescent="0.2">
      <c r="C284" s="18"/>
      <c r="D284" s="19"/>
      <c r="E284" s="20"/>
      <c r="F284" s="20"/>
    </row>
    <row r="285" spans="3:6" ht="12.75" x14ac:dyDescent="0.2">
      <c r="C285" s="18"/>
      <c r="D285" s="19"/>
      <c r="E285" s="20"/>
      <c r="F285" s="20"/>
    </row>
    <row r="286" spans="3:6" ht="12.75" x14ac:dyDescent="0.2">
      <c r="C286" s="18"/>
      <c r="D286" s="19"/>
      <c r="E286" s="20"/>
      <c r="F286" s="20"/>
    </row>
    <row r="287" spans="3:6" ht="12.75" x14ac:dyDescent="0.2">
      <c r="C287" s="18"/>
      <c r="D287" s="19"/>
      <c r="E287" s="20"/>
      <c r="F287" s="20"/>
    </row>
    <row r="288" spans="3:6" ht="12.75" x14ac:dyDescent="0.2">
      <c r="C288" s="18"/>
      <c r="D288" s="19"/>
      <c r="E288" s="20"/>
      <c r="F288" s="20"/>
    </row>
    <row r="289" spans="3:6" ht="12.75" x14ac:dyDescent="0.2">
      <c r="C289" s="18"/>
      <c r="D289" s="19"/>
      <c r="E289" s="20"/>
      <c r="F289" s="20"/>
    </row>
    <row r="290" spans="3:6" ht="12.75" x14ac:dyDescent="0.2">
      <c r="C290" s="18"/>
      <c r="D290" s="19"/>
      <c r="E290" s="20"/>
      <c r="F290" s="20"/>
    </row>
    <row r="291" spans="3:6" ht="12.75" x14ac:dyDescent="0.2">
      <c r="C291" s="18"/>
      <c r="D291" s="19"/>
      <c r="E291" s="20"/>
      <c r="F291" s="20"/>
    </row>
    <row r="292" spans="3:6" ht="12.75" x14ac:dyDescent="0.2">
      <c r="C292" s="18"/>
      <c r="D292" s="19"/>
      <c r="E292" s="20"/>
      <c r="F292" s="20"/>
    </row>
    <row r="293" spans="3:6" ht="12.75" x14ac:dyDescent="0.2">
      <c r="C293" s="18"/>
      <c r="D293" s="19"/>
      <c r="E293" s="20"/>
      <c r="F293" s="20"/>
    </row>
    <row r="294" spans="3:6" ht="12.75" x14ac:dyDescent="0.2">
      <c r="C294" s="18"/>
      <c r="D294" s="19"/>
      <c r="E294" s="20"/>
      <c r="F294" s="20"/>
    </row>
    <row r="295" spans="3:6" ht="12.75" x14ac:dyDescent="0.2">
      <c r="C295" s="18"/>
      <c r="D295" s="19"/>
      <c r="E295" s="20"/>
      <c r="F295" s="20"/>
    </row>
    <row r="296" spans="3:6" ht="12.75" x14ac:dyDescent="0.2">
      <c r="C296" s="18"/>
      <c r="D296" s="19"/>
      <c r="E296" s="20"/>
      <c r="F296" s="20"/>
    </row>
    <row r="297" spans="3:6" ht="12.75" x14ac:dyDescent="0.2">
      <c r="C297" s="18"/>
      <c r="D297" s="19"/>
      <c r="E297" s="20"/>
      <c r="F297" s="20"/>
    </row>
    <row r="298" spans="3:6" ht="12.75" x14ac:dyDescent="0.2">
      <c r="C298" s="18"/>
      <c r="D298" s="19"/>
      <c r="E298" s="20"/>
      <c r="F298" s="20"/>
    </row>
    <row r="299" spans="3:6" ht="12.75" x14ac:dyDescent="0.2">
      <c r="C299" s="18"/>
      <c r="D299" s="19"/>
      <c r="E299" s="20"/>
      <c r="F299" s="20"/>
    </row>
    <row r="300" spans="3:6" ht="12.75" x14ac:dyDescent="0.2">
      <c r="C300" s="18"/>
      <c r="D300" s="19"/>
      <c r="E300" s="20"/>
      <c r="F300" s="20"/>
    </row>
    <row r="301" spans="3:6" ht="12.75" x14ac:dyDescent="0.2">
      <c r="C301" s="18"/>
      <c r="D301" s="19"/>
      <c r="E301" s="20"/>
      <c r="F301" s="20"/>
    </row>
    <row r="302" spans="3:6" ht="12.75" x14ac:dyDescent="0.2">
      <c r="C302" s="18"/>
      <c r="D302" s="19"/>
      <c r="E302" s="20"/>
      <c r="F302" s="20"/>
    </row>
    <row r="303" spans="3:6" ht="12.75" x14ac:dyDescent="0.2">
      <c r="C303" s="18"/>
      <c r="D303" s="19"/>
      <c r="E303" s="20"/>
      <c r="F303" s="20"/>
    </row>
    <row r="304" spans="3:6" ht="12.75" x14ac:dyDescent="0.2">
      <c r="C304" s="18"/>
      <c r="D304" s="19"/>
      <c r="E304" s="20"/>
      <c r="F304" s="20"/>
    </row>
    <row r="305" spans="3:6" ht="12.75" x14ac:dyDescent="0.2">
      <c r="C305" s="18"/>
      <c r="D305" s="19"/>
      <c r="E305" s="20"/>
      <c r="F305" s="20"/>
    </row>
    <row r="306" spans="3:6" ht="12.75" x14ac:dyDescent="0.2">
      <c r="C306" s="18"/>
      <c r="D306" s="19"/>
      <c r="E306" s="20"/>
      <c r="F306" s="20"/>
    </row>
    <row r="307" spans="3:6" ht="12.75" x14ac:dyDescent="0.2">
      <c r="C307" s="18"/>
      <c r="D307" s="19"/>
      <c r="E307" s="20"/>
      <c r="F307" s="20"/>
    </row>
    <row r="308" spans="3:6" ht="12.75" x14ac:dyDescent="0.2">
      <c r="C308" s="18"/>
      <c r="D308" s="19"/>
      <c r="E308" s="20"/>
      <c r="F308" s="20"/>
    </row>
    <row r="309" spans="3:6" ht="12.75" x14ac:dyDescent="0.2">
      <c r="C309" s="18"/>
      <c r="D309" s="19"/>
      <c r="E309" s="20"/>
      <c r="F309" s="20"/>
    </row>
    <row r="310" spans="3:6" ht="12.75" x14ac:dyDescent="0.2">
      <c r="C310" s="18"/>
      <c r="D310" s="19"/>
      <c r="E310" s="20"/>
      <c r="F310" s="20"/>
    </row>
    <row r="311" spans="3:6" ht="12.75" x14ac:dyDescent="0.2">
      <c r="C311" s="18"/>
      <c r="D311" s="19"/>
      <c r="E311" s="20"/>
      <c r="F311" s="20"/>
    </row>
    <row r="312" spans="3:6" ht="12.75" x14ac:dyDescent="0.2">
      <c r="C312" s="18"/>
      <c r="D312" s="19"/>
      <c r="E312" s="20"/>
      <c r="F312" s="20"/>
    </row>
    <row r="313" spans="3:6" ht="12.75" x14ac:dyDescent="0.2">
      <c r="C313" s="18"/>
      <c r="D313" s="19"/>
      <c r="E313" s="20"/>
      <c r="F313" s="20"/>
    </row>
    <row r="314" spans="3:6" ht="12.75" x14ac:dyDescent="0.2">
      <c r="C314" s="18"/>
      <c r="D314" s="19"/>
      <c r="E314" s="20"/>
      <c r="F314" s="20"/>
    </row>
    <row r="315" spans="3:6" ht="12.75" x14ac:dyDescent="0.2">
      <c r="C315" s="18"/>
      <c r="D315" s="19"/>
      <c r="E315" s="20"/>
      <c r="F315" s="20"/>
    </row>
    <row r="316" spans="3:6" ht="12.75" x14ac:dyDescent="0.2">
      <c r="C316" s="18"/>
      <c r="D316" s="19"/>
      <c r="E316" s="20"/>
      <c r="F316" s="20"/>
    </row>
    <row r="317" spans="3:6" ht="12.75" x14ac:dyDescent="0.2">
      <c r="C317" s="18"/>
      <c r="D317" s="19"/>
      <c r="E317" s="20"/>
      <c r="F317" s="20"/>
    </row>
    <row r="318" spans="3:6" ht="12.75" x14ac:dyDescent="0.2">
      <c r="C318" s="18"/>
      <c r="D318" s="19"/>
      <c r="E318" s="20"/>
      <c r="F318" s="20"/>
    </row>
    <row r="319" spans="3:6" ht="12.75" x14ac:dyDescent="0.2">
      <c r="C319" s="18"/>
      <c r="D319" s="19"/>
      <c r="E319" s="20"/>
      <c r="F319" s="20"/>
    </row>
    <row r="320" spans="3:6" ht="12.75" x14ac:dyDescent="0.2">
      <c r="C320" s="18"/>
      <c r="D320" s="19"/>
      <c r="E320" s="20"/>
      <c r="F320" s="20"/>
    </row>
    <row r="321" spans="3:6" ht="12.75" x14ac:dyDescent="0.2">
      <c r="C321" s="18"/>
      <c r="D321" s="19"/>
      <c r="E321" s="20"/>
      <c r="F321" s="20"/>
    </row>
    <row r="322" spans="3:6" ht="12.75" x14ac:dyDescent="0.2">
      <c r="C322" s="18"/>
      <c r="D322" s="19"/>
      <c r="E322" s="20"/>
      <c r="F322" s="20"/>
    </row>
    <row r="323" spans="3:6" ht="12.75" x14ac:dyDescent="0.2">
      <c r="C323" s="18"/>
      <c r="D323" s="19"/>
      <c r="E323" s="20"/>
      <c r="F323" s="20"/>
    </row>
    <row r="324" spans="3:6" ht="12.75" x14ac:dyDescent="0.2">
      <c r="C324" s="18"/>
      <c r="D324" s="19"/>
      <c r="E324" s="20"/>
      <c r="F324" s="20"/>
    </row>
    <row r="325" spans="3:6" ht="12.75" x14ac:dyDescent="0.2">
      <c r="C325" s="18"/>
      <c r="D325" s="19"/>
      <c r="E325" s="20"/>
      <c r="F325" s="20"/>
    </row>
    <row r="326" spans="3:6" ht="12.75" x14ac:dyDescent="0.2">
      <c r="C326" s="18"/>
      <c r="D326" s="19"/>
      <c r="E326" s="20"/>
      <c r="F326" s="20"/>
    </row>
    <row r="327" spans="3:6" ht="12.75" x14ac:dyDescent="0.2">
      <c r="C327" s="18"/>
      <c r="D327" s="19"/>
      <c r="E327" s="20"/>
      <c r="F327" s="20"/>
    </row>
    <row r="328" spans="3:6" ht="12.75" x14ac:dyDescent="0.2">
      <c r="C328" s="18"/>
      <c r="D328" s="19"/>
      <c r="E328" s="20"/>
      <c r="F328" s="20"/>
    </row>
    <row r="329" spans="3:6" ht="12.75" x14ac:dyDescent="0.2">
      <c r="C329" s="18"/>
      <c r="D329" s="19"/>
      <c r="E329" s="20"/>
      <c r="F329" s="20"/>
    </row>
    <row r="330" spans="3:6" ht="12.75" x14ac:dyDescent="0.2">
      <c r="C330" s="18"/>
      <c r="D330" s="19"/>
      <c r="E330" s="20"/>
      <c r="F330" s="20"/>
    </row>
    <row r="331" spans="3:6" ht="12.75" x14ac:dyDescent="0.2">
      <c r="C331" s="18"/>
      <c r="D331" s="19"/>
      <c r="E331" s="20"/>
      <c r="F331" s="20"/>
    </row>
    <row r="332" spans="3:6" ht="12.75" x14ac:dyDescent="0.2">
      <c r="C332" s="18"/>
      <c r="D332" s="19"/>
      <c r="E332" s="20"/>
      <c r="F332" s="20"/>
    </row>
    <row r="333" spans="3:6" ht="12.75" x14ac:dyDescent="0.2">
      <c r="C333" s="18"/>
      <c r="D333" s="19"/>
      <c r="E333" s="20"/>
      <c r="F333" s="20"/>
    </row>
    <row r="334" spans="3:6" ht="12.75" x14ac:dyDescent="0.2">
      <c r="C334" s="18"/>
      <c r="D334" s="19"/>
      <c r="E334" s="20"/>
      <c r="F334" s="20"/>
    </row>
    <row r="335" spans="3:6" ht="12.75" x14ac:dyDescent="0.2">
      <c r="C335" s="18"/>
      <c r="D335" s="19"/>
      <c r="E335" s="20"/>
      <c r="F335" s="20"/>
    </row>
    <row r="336" spans="3:6" ht="12.75" x14ac:dyDescent="0.2">
      <c r="C336" s="18"/>
      <c r="D336" s="19"/>
      <c r="E336" s="20"/>
      <c r="F336" s="20"/>
    </row>
    <row r="337" spans="3:6" ht="12.75" x14ac:dyDescent="0.2">
      <c r="C337" s="18"/>
      <c r="D337" s="19"/>
      <c r="E337" s="20"/>
      <c r="F337" s="20"/>
    </row>
    <row r="338" spans="3:6" ht="12.75" x14ac:dyDescent="0.2">
      <c r="C338" s="18"/>
      <c r="D338" s="19"/>
      <c r="E338" s="20"/>
      <c r="F338" s="20"/>
    </row>
    <row r="339" spans="3:6" ht="12.75" x14ac:dyDescent="0.2">
      <c r="C339" s="18"/>
      <c r="D339" s="19"/>
      <c r="E339" s="20"/>
      <c r="F339" s="20"/>
    </row>
    <row r="340" spans="3:6" ht="12.75" x14ac:dyDescent="0.2">
      <c r="C340" s="18"/>
      <c r="D340" s="19"/>
      <c r="E340" s="20"/>
      <c r="F340" s="20"/>
    </row>
    <row r="341" spans="3:6" ht="12.75" x14ac:dyDescent="0.2">
      <c r="C341" s="18"/>
      <c r="D341" s="19"/>
      <c r="E341" s="20"/>
      <c r="F341" s="20"/>
    </row>
    <row r="342" spans="3:6" ht="12.75" x14ac:dyDescent="0.2">
      <c r="C342" s="18"/>
      <c r="D342" s="19"/>
      <c r="E342" s="20"/>
      <c r="F342" s="20"/>
    </row>
    <row r="343" spans="3:6" ht="12.75" x14ac:dyDescent="0.2">
      <c r="C343" s="18"/>
      <c r="D343" s="19"/>
      <c r="E343" s="20"/>
      <c r="F343" s="20"/>
    </row>
    <row r="344" spans="3:6" ht="12.75" x14ac:dyDescent="0.2">
      <c r="C344" s="18"/>
      <c r="D344" s="19"/>
      <c r="E344" s="20"/>
      <c r="F344" s="20"/>
    </row>
    <row r="345" spans="3:6" ht="12.75" x14ac:dyDescent="0.2">
      <c r="C345" s="18"/>
      <c r="D345" s="19"/>
      <c r="E345" s="20"/>
      <c r="F345" s="20"/>
    </row>
    <row r="346" spans="3:6" ht="12.75" x14ac:dyDescent="0.2">
      <c r="C346" s="18"/>
      <c r="D346" s="19"/>
      <c r="E346" s="20"/>
      <c r="F346" s="20"/>
    </row>
    <row r="347" spans="3:6" ht="12.75" x14ac:dyDescent="0.2">
      <c r="C347" s="18"/>
      <c r="D347" s="19"/>
      <c r="E347" s="20"/>
      <c r="F347" s="20"/>
    </row>
    <row r="348" spans="3:6" ht="12.75" x14ac:dyDescent="0.2">
      <c r="C348" s="18"/>
      <c r="D348" s="19"/>
      <c r="E348" s="20"/>
      <c r="F348" s="20"/>
    </row>
    <row r="349" spans="3:6" ht="12.75" x14ac:dyDescent="0.2">
      <c r="C349" s="18"/>
      <c r="D349" s="19"/>
      <c r="E349" s="20"/>
      <c r="F349" s="20"/>
    </row>
    <row r="350" spans="3:6" ht="12.75" x14ac:dyDescent="0.2">
      <c r="C350" s="18"/>
      <c r="D350" s="19"/>
      <c r="E350" s="20"/>
      <c r="F350" s="20"/>
    </row>
    <row r="351" spans="3:6" ht="12.75" x14ac:dyDescent="0.2">
      <c r="C351" s="18"/>
      <c r="D351" s="19"/>
      <c r="E351" s="20"/>
      <c r="F351" s="20"/>
    </row>
    <row r="352" spans="3:6" ht="12.75" x14ac:dyDescent="0.2">
      <c r="C352" s="18"/>
      <c r="D352" s="19"/>
      <c r="E352" s="20"/>
      <c r="F352" s="20"/>
    </row>
    <row r="353" spans="3:6" ht="12.75" x14ac:dyDescent="0.2">
      <c r="C353" s="18"/>
      <c r="D353" s="19"/>
      <c r="E353" s="20"/>
      <c r="F353" s="20"/>
    </row>
    <row r="354" spans="3:6" ht="12.75" x14ac:dyDescent="0.2">
      <c r="C354" s="18"/>
      <c r="D354" s="19"/>
      <c r="E354" s="20"/>
      <c r="F354" s="20"/>
    </row>
    <row r="355" spans="3:6" ht="12.75" x14ac:dyDescent="0.2">
      <c r="C355" s="18"/>
      <c r="D355" s="19"/>
      <c r="E355" s="20"/>
      <c r="F355" s="20"/>
    </row>
    <row r="356" spans="3:6" ht="12.75" x14ac:dyDescent="0.2">
      <c r="C356" s="18"/>
      <c r="D356" s="19"/>
      <c r="E356" s="20"/>
      <c r="F356" s="20"/>
    </row>
    <row r="357" spans="3:6" ht="12.75" x14ac:dyDescent="0.2">
      <c r="C357" s="18"/>
      <c r="D357" s="19"/>
      <c r="E357" s="20"/>
      <c r="F357" s="20"/>
    </row>
    <row r="358" spans="3:6" ht="12.75" x14ac:dyDescent="0.2">
      <c r="C358" s="18"/>
      <c r="D358" s="19"/>
      <c r="E358" s="20"/>
      <c r="F358" s="20"/>
    </row>
    <row r="359" spans="3:6" ht="12.75" x14ac:dyDescent="0.2">
      <c r="C359" s="18"/>
      <c r="D359" s="19"/>
      <c r="E359" s="20"/>
      <c r="F359" s="20"/>
    </row>
    <row r="360" spans="3:6" ht="12.75" x14ac:dyDescent="0.2">
      <c r="C360" s="18"/>
      <c r="D360" s="19"/>
      <c r="E360" s="20"/>
      <c r="F360" s="20"/>
    </row>
    <row r="361" spans="3:6" ht="12.75" x14ac:dyDescent="0.2">
      <c r="C361" s="18"/>
      <c r="D361" s="19"/>
      <c r="E361" s="20"/>
      <c r="F361" s="20"/>
    </row>
    <row r="362" spans="3:6" ht="12.75" x14ac:dyDescent="0.2">
      <c r="C362" s="18"/>
      <c r="D362" s="19"/>
      <c r="E362" s="20"/>
      <c r="F362" s="20"/>
    </row>
    <row r="363" spans="3:6" ht="12.75" x14ac:dyDescent="0.2">
      <c r="C363" s="18"/>
      <c r="D363" s="19"/>
      <c r="E363" s="20"/>
      <c r="F363" s="20"/>
    </row>
    <row r="364" spans="3:6" ht="12.75" x14ac:dyDescent="0.2">
      <c r="C364" s="18"/>
      <c r="D364" s="19"/>
      <c r="E364" s="20"/>
      <c r="F364" s="20"/>
    </row>
    <row r="365" spans="3:6" ht="12.75" x14ac:dyDescent="0.2">
      <c r="C365" s="18"/>
      <c r="D365" s="19"/>
      <c r="E365" s="20"/>
      <c r="F365" s="20"/>
    </row>
    <row r="366" spans="3:6" ht="12.75" x14ac:dyDescent="0.2">
      <c r="C366" s="18"/>
      <c r="D366" s="19"/>
      <c r="E366" s="20"/>
      <c r="F366" s="20"/>
    </row>
    <row r="367" spans="3:6" ht="12.75" x14ac:dyDescent="0.2">
      <c r="C367" s="18"/>
      <c r="D367" s="19"/>
      <c r="E367" s="20"/>
      <c r="F367" s="20"/>
    </row>
    <row r="368" spans="3:6" ht="12.75" x14ac:dyDescent="0.2">
      <c r="C368" s="18"/>
      <c r="D368" s="19"/>
      <c r="E368" s="20"/>
      <c r="F368" s="20"/>
    </row>
    <row r="369" spans="3:6" ht="12.75" x14ac:dyDescent="0.2">
      <c r="C369" s="18"/>
      <c r="D369" s="19"/>
      <c r="E369" s="20"/>
      <c r="F369" s="20"/>
    </row>
    <row r="370" spans="3:6" ht="12.75" x14ac:dyDescent="0.2">
      <c r="C370" s="18"/>
      <c r="D370" s="19"/>
      <c r="E370" s="20"/>
      <c r="F370" s="20"/>
    </row>
    <row r="371" spans="3:6" ht="12.75" x14ac:dyDescent="0.2">
      <c r="C371" s="18"/>
      <c r="D371" s="19"/>
      <c r="E371" s="20"/>
      <c r="F371" s="20"/>
    </row>
    <row r="372" spans="3:6" ht="12.75" x14ac:dyDescent="0.2">
      <c r="C372" s="18"/>
      <c r="D372" s="19"/>
      <c r="E372" s="20"/>
      <c r="F372" s="20"/>
    </row>
    <row r="373" spans="3:6" ht="12.75" x14ac:dyDescent="0.2">
      <c r="C373" s="18"/>
      <c r="D373" s="19"/>
      <c r="E373" s="20"/>
      <c r="F373" s="20"/>
    </row>
    <row r="374" spans="3:6" ht="12.75" x14ac:dyDescent="0.2">
      <c r="C374" s="18"/>
      <c r="D374" s="19"/>
      <c r="E374" s="20"/>
      <c r="F374" s="20"/>
    </row>
    <row r="375" spans="3:6" ht="12.75" x14ac:dyDescent="0.2">
      <c r="C375" s="18"/>
      <c r="D375" s="19"/>
      <c r="E375" s="20"/>
      <c r="F375" s="20"/>
    </row>
    <row r="376" spans="3:6" ht="12.75" x14ac:dyDescent="0.2">
      <c r="C376" s="18"/>
      <c r="D376" s="19"/>
      <c r="E376" s="20"/>
      <c r="F376" s="20"/>
    </row>
    <row r="377" spans="3:6" ht="12.75" x14ac:dyDescent="0.2">
      <c r="C377" s="18"/>
      <c r="D377" s="19"/>
      <c r="E377" s="20"/>
      <c r="F377" s="20"/>
    </row>
    <row r="378" spans="3:6" ht="12.75" x14ac:dyDescent="0.2">
      <c r="C378" s="18"/>
      <c r="D378" s="19"/>
      <c r="E378" s="20"/>
      <c r="F378" s="20"/>
    </row>
    <row r="379" spans="3:6" ht="12.75" x14ac:dyDescent="0.2">
      <c r="C379" s="18"/>
      <c r="D379" s="19"/>
      <c r="E379" s="20"/>
      <c r="F379" s="20"/>
    </row>
    <row r="380" spans="3:6" ht="12.75" x14ac:dyDescent="0.2">
      <c r="C380" s="18"/>
      <c r="D380" s="19"/>
      <c r="E380" s="20"/>
      <c r="F380" s="20"/>
    </row>
    <row r="381" spans="3:6" ht="12.75" x14ac:dyDescent="0.2">
      <c r="C381" s="18"/>
      <c r="D381" s="19"/>
      <c r="E381" s="20"/>
      <c r="F381" s="20"/>
    </row>
    <row r="382" spans="3:6" ht="12.75" x14ac:dyDescent="0.2">
      <c r="C382" s="18"/>
      <c r="D382" s="19"/>
      <c r="E382" s="20"/>
      <c r="F382" s="20"/>
    </row>
    <row r="383" spans="3:6" ht="12.75" x14ac:dyDescent="0.2">
      <c r="C383" s="18"/>
      <c r="D383" s="19"/>
      <c r="E383" s="20"/>
      <c r="F383" s="20"/>
    </row>
    <row r="384" spans="3:6" ht="12.75" x14ac:dyDescent="0.2">
      <c r="C384" s="18"/>
      <c r="D384" s="19"/>
      <c r="E384" s="20"/>
      <c r="F384" s="20"/>
    </row>
    <row r="385" spans="3:6" ht="12.75" x14ac:dyDescent="0.2">
      <c r="C385" s="18"/>
      <c r="D385" s="19"/>
      <c r="E385" s="20"/>
      <c r="F385" s="20"/>
    </row>
    <row r="386" spans="3:6" ht="12.75" x14ac:dyDescent="0.2">
      <c r="C386" s="18"/>
      <c r="D386" s="19"/>
      <c r="E386" s="20"/>
      <c r="F386" s="20"/>
    </row>
    <row r="387" spans="3:6" ht="12.75" x14ac:dyDescent="0.2">
      <c r="C387" s="18"/>
      <c r="D387" s="19"/>
      <c r="E387" s="20"/>
      <c r="F387" s="20"/>
    </row>
    <row r="388" spans="3:6" ht="12.75" x14ac:dyDescent="0.2">
      <c r="C388" s="18"/>
      <c r="D388" s="19"/>
      <c r="E388" s="20"/>
      <c r="F388" s="20"/>
    </row>
    <row r="389" spans="3:6" ht="12.75" x14ac:dyDescent="0.2">
      <c r="C389" s="18"/>
      <c r="D389" s="19"/>
      <c r="E389" s="20"/>
      <c r="F389" s="20"/>
    </row>
    <row r="390" spans="3:6" ht="12.75" x14ac:dyDescent="0.2">
      <c r="C390" s="18"/>
      <c r="D390" s="19"/>
      <c r="E390" s="20"/>
      <c r="F390" s="20"/>
    </row>
    <row r="391" spans="3:6" ht="12.75" x14ac:dyDescent="0.2">
      <c r="C391" s="18"/>
      <c r="D391" s="19"/>
      <c r="E391" s="20"/>
      <c r="F391" s="20"/>
    </row>
    <row r="392" spans="3:6" ht="12.75" x14ac:dyDescent="0.2">
      <c r="C392" s="18"/>
      <c r="D392" s="19"/>
      <c r="E392" s="20"/>
      <c r="F392" s="20"/>
    </row>
    <row r="393" spans="3:6" ht="12.75" x14ac:dyDescent="0.2">
      <c r="C393" s="18"/>
      <c r="D393" s="19"/>
      <c r="E393" s="20"/>
      <c r="F393" s="20"/>
    </row>
    <row r="394" spans="3:6" ht="12.75" x14ac:dyDescent="0.2">
      <c r="C394" s="18"/>
      <c r="D394" s="19"/>
      <c r="E394" s="20"/>
      <c r="F394" s="20"/>
    </row>
    <row r="395" spans="3:6" ht="12.75" x14ac:dyDescent="0.2">
      <c r="C395" s="18"/>
      <c r="D395" s="19"/>
      <c r="E395" s="20"/>
      <c r="F395" s="20"/>
    </row>
    <row r="396" spans="3:6" ht="12.75" x14ac:dyDescent="0.2">
      <c r="C396" s="18"/>
      <c r="D396" s="19"/>
      <c r="E396" s="20"/>
      <c r="F396" s="20"/>
    </row>
    <row r="397" spans="3:6" ht="12.75" x14ac:dyDescent="0.2">
      <c r="C397" s="18"/>
      <c r="D397" s="19"/>
      <c r="E397" s="20"/>
      <c r="F397" s="20"/>
    </row>
    <row r="398" spans="3:6" ht="12.75" x14ac:dyDescent="0.2">
      <c r="C398" s="18"/>
      <c r="D398" s="19"/>
      <c r="E398" s="20"/>
      <c r="F398" s="20"/>
    </row>
    <row r="399" spans="3:6" ht="12.75" x14ac:dyDescent="0.2">
      <c r="C399" s="18"/>
      <c r="D399" s="19"/>
      <c r="E399" s="20"/>
      <c r="F399" s="20"/>
    </row>
    <row r="400" spans="3:6" ht="12.75" x14ac:dyDescent="0.2">
      <c r="C400" s="18"/>
      <c r="D400" s="19"/>
      <c r="E400" s="20"/>
      <c r="F400" s="20"/>
    </row>
    <row r="401" spans="3:6" ht="12.75" x14ac:dyDescent="0.2">
      <c r="C401" s="18"/>
      <c r="D401" s="19"/>
      <c r="E401" s="20"/>
      <c r="F401" s="20"/>
    </row>
    <row r="402" spans="3:6" ht="12.75" x14ac:dyDescent="0.2">
      <c r="C402" s="18"/>
      <c r="D402" s="19"/>
      <c r="E402" s="20"/>
      <c r="F402" s="20"/>
    </row>
    <row r="403" spans="3:6" ht="12.75" x14ac:dyDescent="0.2">
      <c r="C403" s="18"/>
      <c r="D403" s="19"/>
      <c r="E403" s="20"/>
      <c r="F403" s="20"/>
    </row>
    <row r="404" spans="3:6" ht="12.75" x14ac:dyDescent="0.2">
      <c r="C404" s="18"/>
      <c r="D404" s="19"/>
      <c r="E404" s="20"/>
      <c r="F404" s="20"/>
    </row>
    <row r="405" spans="3:6" ht="12.75" x14ac:dyDescent="0.2">
      <c r="C405" s="18"/>
      <c r="D405" s="19"/>
      <c r="E405" s="20"/>
      <c r="F405" s="20"/>
    </row>
    <row r="406" spans="3:6" ht="12.75" x14ac:dyDescent="0.2">
      <c r="C406" s="18"/>
      <c r="D406" s="19"/>
      <c r="E406" s="20"/>
      <c r="F406" s="20"/>
    </row>
    <row r="407" spans="3:6" ht="12.75" x14ac:dyDescent="0.2">
      <c r="C407" s="18"/>
      <c r="D407" s="19"/>
      <c r="E407" s="20"/>
      <c r="F407" s="20"/>
    </row>
    <row r="408" spans="3:6" ht="12.75" x14ac:dyDescent="0.2">
      <c r="C408" s="18"/>
      <c r="D408" s="19"/>
      <c r="E408" s="20"/>
      <c r="F408" s="20"/>
    </row>
    <row r="409" spans="3:6" ht="12.75" x14ac:dyDescent="0.2">
      <c r="C409" s="18"/>
      <c r="D409" s="19"/>
      <c r="E409" s="20"/>
      <c r="F409" s="20"/>
    </row>
    <row r="410" spans="3:6" ht="12.75" x14ac:dyDescent="0.2">
      <c r="C410" s="18"/>
      <c r="D410" s="19"/>
      <c r="E410" s="20"/>
      <c r="F410" s="20"/>
    </row>
    <row r="411" spans="3:6" ht="12.75" x14ac:dyDescent="0.2">
      <c r="C411" s="18"/>
      <c r="D411" s="19"/>
      <c r="E411" s="20"/>
      <c r="F411" s="20"/>
    </row>
    <row r="412" spans="3:6" ht="12.75" x14ac:dyDescent="0.2">
      <c r="C412" s="18"/>
      <c r="D412" s="19"/>
      <c r="E412" s="20"/>
      <c r="F412" s="20"/>
    </row>
    <row r="413" spans="3:6" ht="12.75" x14ac:dyDescent="0.2">
      <c r="C413" s="18"/>
      <c r="D413" s="19"/>
      <c r="E413" s="20"/>
      <c r="F413" s="20"/>
    </row>
    <row r="414" spans="3:6" ht="12.75" x14ac:dyDescent="0.2">
      <c r="C414" s="18"/>
      <c r="D414" s="19"/>
      <c r="E414" s="20"/>
      <c r="F414" s="20"/>
    </row>
    <row r="415" spans="3:6" ht="12.75" x14ac:dyDescent="0.2">
      <c r="C415" s="18"/>
      <c r="D415" s="19"/>
      <c r="E415" s="20"/>
      <c r="F415" s="20"/>
    </row>
    <row r="416" spans="3:6" ht="12.75" x14ac:dyDescent="0.2">
      <c r="C416" s="18"/>
      <c r="D416" s="19"/>
      <c r="E416" s="20"/>
      <c r="F416" s="20"/>
    </row>
    <row r="417" spans="3:6" ht="12.75" x14ac:dyDescent="0.2">
      <c r="C417" s="18"/>
      <c r="D417" s="19"/>
      <c r="E417" s="20"/>
      <c r="F417" s="20"/>
    </row>
    <row r="418" spans="3:6" ht="12.75" x14ac:dyDescent="0.2">
      <c r="C418" s="18"/>
      <c r="D418" s="19"/>
      <c r="E418" s="20"/>
      <c r="F418" s="20"/>
    </row>
    <row r="419" spans="3:6" ht="12.75" x14ac:dyDescent="0.2">
      <c r="C419" s="18"/>
      <c r="D419" s="19"/>
      <c r="E419" s="20"/>
      <c r="F419" s="20"/>
    </row>
    <row r="420" spans="3:6" ht="12.75" x14ac:dyDescent="0.2">
      <c r="C420" s="18"/>
      <c r="D420" s="19"/>
      <c r="E420" s="20"/>
      <c r="F420" s="20"/>
    </row>
    <row r="421" spans="3:6" ht="12.75" x14ac:dyDescent="0.2">
      <c r="C421" s="18"/>
      <c r="D421" s="19"/>
      <c r="E421" s="20"/>
      <c r="F421" s="20"/>
    </row>
    <row r="422" spans="3:6" ht="12.75" x14ac:dyDescent="0.2">
      <c r="C422" s="18"/>
      <c r="D422" s="19"/>
      <c r="E422" s="20"/>
      <c r="F422" s="20"/>
    </row>
    <row r="423" spans="3:6" ht="12.75" x14ac:dyDescent="0.2">
      <c r="C423" s="18"/>
      <c r="D423" s="19"/>
      <c r="E423" s="20"/>
      <c r="F423" s="20"/>
    </row>
    <row r="424" spans="3:6" ht="12.75" x14ac:dyDescent="0.2">
      <c r="C424" s="18"/>
      <c r="D424" s="19"/>
      <c r="E424" s="20"/>
      <c r="F424" s="20"/>
    </row>
    <row r="425" spans="3:6" ht="12.75" x14ac:dyDescent="0.2">
      <c r="C425" s="18"/>
      <c r="D425" s="19"/>
      <c r="E425" s="20"/>
      <c r="F425" s="20"/>
    </row>
    <row r="426" spans="3:6" ht="12.75" x14ac:dyDescent="0.2">
      <c r="C426" s="18"/>
      <c r="D426" s="19"/>
      <c r="E426" s="20"/>
      <c r="F426" s="20"/>
    </row>
    <row r="427" spans="3:6" ht="12.75" x14ac:dyDescent="0.2">
      <c r="C427" s="18"/>
      <c r="D427" s="19"/>
      <c r="E427" s="20"/>
      <c r="F427" s="20"/>
    </row>
    <row r="428" spans="3:6" ht="12.75" x14ac:dyDescent="0.2">
      <c r="C428" s="18"/>
      <c r="D428" s="19"/>
      <c r="E428" s="20"/>
      <c r="F428" s="20"/>
    </row>
    <row r="429" spans="3:6" ht="12.75" x14ac:dyDescent="0.2">
      <c r="C429" s="18"/>
      <c r="D429" s="19"/>
      <c r="E429" s="20"/>
      <c r="F429" s="20"/>
    </row>
    <row r="430" spans="3:6" ht="12.75" x14ac:dyDescent="0.2">
      <c r="C430" s="18"/>
      <c r="D430" s="19"/>
      <c r="E430" s="20"/>
      <c r="F430" s="20"/>
    </row>
    <row r="431" spans="3:6" ht="12.75" x14ac:dyDescent="0.2">
      <c r="C431" s="18"/>
      <c r="D431" s="19"/>
      <c r="E431" s="20"/>
      <c r="F431" s="20"/>
    </row>
    <row r="432" spans="3:6" ht="12.75" x14ac:dyDescent="0.2">
      <c r="C432" s="18"/>
      <c r="D432" s="19"/>
      <c r="E432" s="20"/>
      <c r="F432" s="20"/>
    </row>
    <row r="433" spans="3:6" ht="12.75" x14ac:dyDescent="0.2">
      <c r="C433" s="18"/>
      <c r="D433" s="19"/>
      <c r="E433" s="20"/>
      <c r="F433" s="20"/>
    </row>
    <row r="434" spans="3:6" ht="12.75" x14ac:dyDescent="0.2">
      <c r="C434" s="18"/>
      <c r="D434" s="19"/>
      <c r="E434" s="20"/>
      <c r="F434" s="20"/>
    </row>
    <row r="435" spans="3:6" ht="12.75" x14ac:dyDescent="0.2">
      <c r="C435" s="18"/>
      <c r="D435" s="19"/>
      <c r="E435" s="20"/>
      <c r="F435" s="20"/>
    </row>
    <row r="436" spans="3:6" ht="12.75" x14ac:dyDescent="0.2">
      <c r="C436" s="18"/>
      <c r="D436" s="19"/>
      <c r="E436" s="20"/>
      <c r="F436" s="20"/>
    </row>
    <row r="437" spans="3:6" ht="12.75" x14ac:dyDescent="0.2">
      <c r="C437" s="18"/>
      <c r="D437" s="19"/>
      <c r="E437" s="20"/>
      <c r="F437" s="20"/>
    </row>
    <row r="438" spans="3:6" ht="12.75" x14ac:dyDescent="0.2">
      <c r="C438" s="18"/>
      <c r="D438" s="19"/>
      <c r="E438" s="20"/>
      <c r="F438" s="20"/>
    </row>
    <row r="439" spans="3:6" ht="12.75" x14ac:dyDescent="0.2">
      <c r="C439" s="18"/>
      <c r="D439" s="19"/>
      <c r="E439" s="20"/>
      <c r="F439" s="20"/>
    </row>
    <row r="440" spans="3:6" ht="12.75" x14ac:dyDescent="0.2">
      <c r="C440" s="18"/>
      <c r="D440" s="19"/>
      <c r="E440" s="20"/>
      <c r="F440" s="20"/>
    </row>
    <row r="441" spans="3:6" ht="12.75" x14ac:dyDescent="0.2">
      <c r="C441" s="18"/>
      <c r="D441" s="19"/>
      <c r="E441" s="20"/>
      <c r="F441" s="20"/>
    </row>
    <row r="442" spans="3:6" ht="12.75" x14ac:dyDescent="0.2">
      <c r="C442" s="18"/>
      <c r="D442" s="19"/>
      <c r="E442" s="20"/>
      <c r="F442" s="20"/>
    </row>
    <row r="443" spans="3:6" ht="12.75" x14ac:dyDescent="0.2">
      <c r="C443" s="18"/>
      <c r="D443" s="19"/>
      <c r="E443" s="20"/>
      <c r="F443" s="20"/>
    </row>
    <row r="444" spans="3:6" ht="12.75" x14ac:dyDescent="0.2">
      <c r="C444" s="18"/>
      <c r="D444" s="19"/>
      <c r="E444" s="20"/>
      <c r="F444" s="20"/>
    </row>
    <row r="445" spans="3:6" ht="12.75" x14ac:dyDescent="0.2">
      <c r="C445" s="18"/>
      <c r="D445" s="19"/>
      <c r="E445" s="20"/>
      <c r="F445" s="20"/>
    </row>
    <row r="446" spans="3:6" ht="12.75" x14ac:dyDescent="0.2">
      <c r="C446" s="18"/>
      <c r="D446" s="19"/>
      <c r="E446" s="20"/>
      <c r="F446" s="20"/>
    </row>
    <row r="447" spans="3:6" ht="12.75" x14ac:dyDescent="0.2">
      <c r="C447" s="18"/>
      <c r="D447" s="19"/>
      <c r="E447" s="20"/>
      <c r="F447" s="20"/>
    </row>
    <row r="448" spans="3:6" ht="12.75" x14ac:dyDescent="0.2">
      <c r="C448" s="18"/>
      <c r="D448" s="19"/>
      <c r="E448" s="20"/>
      <c r="F448" s="20"/>
    </row>
    <row r="449" spans="3:6" ht="12.75" x14ac:dyDescent="0.2">
      <c r="C449" s="18"/>
      <c r="D449" s="19"/>
      <c r="E449" s="20"/>
      <c r="F449" s="20"/>
    </row>
    <row r="450" spans="3:6" ht="12.75" x14ac:dyDescent="0.2">
      <c r="C450" s="18"/>
      <c r="D450" s="19"/>
      <c r="E450" s="20"/>
      <c r="F450" s="20"/>
    </row>
    <row r="451" spans="3:6" ht="12.75" x14ac:dyDescent="0.2">
      <c r="C451" s="18"/>
      <c r="D451" s="19"/>
      <c r="E451" s="20"/>
      <c r="F451" s="20"/>
    </row>
    <row r="452" spans="3:6" ht="12.75" x14ac:dyDescent="0.2">
      <c r="C452" s="18"/>
      <c r="D452" s="19"/>
      <c r="E452" s="20"/>
      <c r="F452" s="20"/>
    </row>
    <row r="453" spans="3:6" ht="12.75" x14ac:dyDescent="0.2">
      <c r="C453" s="18"/>
      <c r="D453" s="19"/>
      <c r="E453" s="20"/>
      <c r="F453" s="20"/>
    </row>
    <row r="454" spans="3:6" ht="12.75" x14ac:dyDescent="0.2">
      <c r="C454" s="18"/>
      <c r="D454" s="19"/>
      <c r="E454" s="20"/>
      <c r="F454" s="20"/>
    </row>
    <row r="455" spans="3:6" ht="12.75" x14ac:dyDescent="0.2">
      <c r="C455" s="18"/>
      <c r="D455" s="19"/>
      <c r="E455" s="20"/>
      <c r="F455" s="20"/>
    </row>
    <row r="456" spans="3:6" ht="12.75" x14ac:dyDescent="0.2">
      <c r="C456" s="18"/>
      <c r="D456" s="19"/>
      <c r="E456" s="20"/>
      <c r="F456" s="20"/>
    </row>
    <row r="457" spans="3:6" ht="12.75" x14ac:dyDescent="0.2">
      <c r="C457" s="18"/>
      <c r="D457" s="19"/>
      <c r="E457" s="20"/>
      <c r="F457" s="20"/>
    </row>
    <row r="458" spans="3:6" ht="12.75" x14ac:dyDescent="0.2">
      <c r="C458" s="18"/>
      <c r="D458" s="19"/>
      <c r="E458" s="20"/>
      <c r="F458" s="20"/>
    </row>
    <row r="459" spans="3:6" ht="12.75" x14ac:dyDescent="0.2">
      <c r="C459" s="18"/>
      <c r="D459" s="19"/>
      <c r="E459" s="20"/>
      <c r="F459" s="20"/>
    </row>
    <row r="460" spans="3:6" ht="12.75" x14ac:dyDescent="0.2">
      <c r="C460" s="18"/>
      <c r="D460" s="19"/>
      <c r="E460" s="20"/>
      <c r="F460" s="20"/>
    </row>
    <row r="461" spans="3:6" ht="12.75" x14ac:dyDescent="0.2">
      <c r="C461" s="18"/>
      <c r="D461" s="19"/>
      <c r="E461" s="20"/>
      <c r="F461" s="20"/>
    </row>
    <row r="462" spans="3:6" ht="12.75" x14ac:dyDescent="0.2">
      <c r="C462" s="18"/>
      <c r="D462" s="19"/>
      <c r="E462" s="20"/>
      <c r="F462" s="20"/>
    </row>
    <row r="463" spans="3:6" ht="12.75" x14ac:dyDescent="0.2">
      <c r="C463" s="18"/>
      <c r="D463" s="19"/>
      <c r="E463" s="20"/>
      <c r="F463" s="20"/>
    </row>
    <row r="464" spans="3:6" ht="12.75" x14ac:dyDescent="0.2">
      <c r="C464" s="18"/>
      <c r="D464" s="19"/>
      <c r="E464" s="20"/>
      <c r="F464" s="20"/>
    </row>
    <row r="465" spans="3:6" ht="12.75" x14ac:dyDescent="0.2">
      <c r="C465" s="18"/>
      <c r="D465" s="19"/>
      <c r="E465" s="20"/>
      <c r="F465" s="20"/>
    </row>
    <row r="466" spans="3:6" ht="12.75" x14ac:dyDescent="0.2">
      <c r="C466" s="18"/>
      <c r="D466" s="19"/>
      <c r="E466" s="20"/>
      <c r="F466" s="20"/>
    </row>
    <row r="467" spans="3:6" ht="12.75" x14ac:dyDescent="0.2">
      <c r="C467" s="18"/>
      <c r="D467" s="19"/>
      <c r="E467" s="20"/>
      <c r="F467" s="20"/>
    </row>
    <row r="468" spans="3:6" ht="12.75" x14ac:dyDescent="0.2">
      <c r="C468" s="18"/>
      <c r="D468" s="19"/>
      <c r="E468" s="20"/>
      <c r="F468" s="20"/>
    </row>
    <row r="469" spans="3:6" ht="12.75" x14ac:dyDescent="0.2">
      <c r="C469" s="18"/>
      <c r="D469" s="19"/>
      <c r="E469" s="20"/>
      <c r="F469" s="20"/>
    </row>
    <row r="470" spans="3:6" ht="12.75" x14ac:dyDescent="0.2">
      <c r="C470" s="18"/>
      <c r="D470" s="19"/>
      <c r="E470" s="20"/>
      <c r="F470" s="20"/>
    </row>
    <row r="471" spans="3:6" ht="12.75" x14ac:dyDescent="0.2">
      <c r="C471" s="18"/>
      <c r="D471" s="19"/>
      <c r="E471" s="20"/>
      <c r="F471" s="20"/>
    </row>
    <row r="472" spans="3:6" ht="12.75" x14ac:dyDescent="0.2">
      <c r="C472" s="18"/>
      <c r="D472" s="19"/>
      <c r="E472" s="20"/>
      <c r="F472" s="20"/>
    </row>
    <row r="473" spans="3:6" ht="12.75" x14ac:dyDescent="0.2">
      <c r="C473" s="18"/>
      <c r="D473" s="19"/>
      <c r="E473" s="20"/>
      <c r="F473" s="20"/>
    </row>
    <row r="474" spans="3:6" ht="12.75" x14ac:dyDescent="0.2">
      <c r="C474" s="18"/>
      <c r="D474" s="19"/>
      <c r="E474" s="20"/>
      <c r="F474" s="20"/>
    </row>
    <row r="475" spans="3:6" ht="12.75" x14ac:dyDescent="0.2">
      <c r="C475" s="18"/>
      <c r="D475" s="19"/>
      <c r="E475" s="20"/>
      <c r="F475" s="20"/>
    </row>
    <row r="476" spans="3:6" ht="12.75" x14ac:dyDescent="0.2">
      <c r="C476" s="18"/>
      <c r="D476" s="19"/>
      <c r="E476" s="20"/>
      <c r="F476" s="20"/>
    </row>
    <row r="477" spans="3:6" ht="12.75" x14ac:dyDescent="0.2">
      <c r="C477" s="18"/>
      <c r="D477" s="19"/>
      <c r="E477" s="20"/>
      <c r="F477" s="20"/>
    </row>
    <row r="478" spans="3:6" ht="12.75" x14ac:dyDescent="0.2">
      <c r="C478" s="18"/>
      <c r="D478" s="19"/>
      <c r="E478" s="20"/>
      <c r="F478" s="20"/>
    </row>
    <row r="479" spans="3:6" ht="12.75" x14ac:dyDescent="0.2">
      <c r="C479" s="18"/>
      <c r="D479" s="19"/>
      <c r="E479" s="20"/>
      <c r="F479" s="20"/>
    </row>
    <row r="480" spans="3:6" ht="12.75" x14ac:dyDescent="0.2">
      <c r="C480" s="18"/>
      <c r="D480" s="19"/>
      <c r="E480" s="20"/>
      <c r="F480" s="20"/>
    </row>
    <row r="481" spans="3:6" ht="12.75" x14ac:dyDescent="0.2">
      <c r="C481" s="18"/>
      <c r="D481" s="19"/>
      <c r="E481" s="20"/>
      <c r="F481" s="20"/>
    </row>
    <row r="482" spans="3:6" ht="12.75" x14ac:dyDescent="0.2">
      <c r="C482" s="18"/>
      <c r="D482" s="19"/>
      <c r="E482" s="20"/>
      <c r="F482" s="20"/>
    </row>
    <row r="483" spans="3:6" ht="12.75" x14ac:dyDescent="0.2">
      <c r="C483" s="18"/>
      <c r="D483" s="19"/>
      <c r="E483" s="20"/>
      <c r="F483" s="20"/>
    </row>
    <row r="484" spans="3:6" ht="12.75" x14ac:dyDescent="0.2">
      <c r="C484" s="18"/>
      <c r="D484" s="19"/>
      <c r="E484" s="20"/>
      <c r="F484" s="20"/>
    </row>
    <row r="485" spans="3:6" ht="12.75" x14ac:dyDescent="0.2">
      <c r="C485" s="18"/>
      <c r="D485" s="19"/>
      <c r="E485" s="20"/>
      <c r="F485" s="20"/>
    </row>
    <row r="486" spans="3:6" ht="12.75" x14ac:dyDescent="0.2">
      <c r="C486" s="18"/>
      <c r="D486" s="19"/>
      <c r="E486" s="20"/>
      <c r="F486" s="20"/>
    </row>
    <row r="487" spans="3:6" ht="12.75" x14ac:dyDescent="0.2">
      <c r="C487" s="18"/>
      <c r="D487" s="19"/>
      <c r="E487" s="20"/>
      <c r="F487" s="20"/>
    </row>
    <row r="488" spans="3:6" ht="12.75" x14ac:dyDescent="0.2">
      <c r="C488" s="18"/>
      <c r="D488" s="19"/>
      <c r="E488" s="20"/>
      <c r="F488" s="20"/>
    </row>
    <row r="489" spans="3:6" ht="12.75" x14ac:dyDescent="0.2">
      <c r="C489" s="18"/>
      <c r="D489" s="19"/>
      <c r="E489" s="20"/>
      <c r="F489" s="20"/>
    </row>
    <row r="490" spans="3:6" ht="12.75" x14ac:dyDescent="0.2">
      <c r="C490" s="18"/>
      <c r="D490" s="19"/>
      <c r="E490" s="20"/>
      <c r="F490" s="20"/>
    </row>
    <row r="491" spans="3:6" ht="12.75" x14ac:dyDescent="0.2">
      <c r="C491" s="18"/>
      <c r="D491" s="19"/>
      <c r="E491" s="20"/>
      <c r="F491" s="20"/>
    </row>
    <row r="492" spans="3:6" ht="12.75" x14ac:dyDescent="0.2">
      <c r="C492" s="18"/>
      <c r="D492" s="19"/>
      <c r="E492" s="20"/>
      <c r="F492" s="20"/>
    </row>
    <row r="493" spans="3:6" ht="12.75" x14ac:dyDescent="0.2">
      <c r="C493" s="18"/>
      <c r="D493" s="19"/>
      <c r="E493" s="20"/>
      <c r="F493" s="20"/>
    </row>
    <row r="494" spans="3:6" ht="12.75" x14ac:dyDescent="0.2">
      <c r="C494" s="18"/>
      <c r="D494" s="19"/>
      <c r="E494" s="20"/>
      <c r="F494" s="20"/>
    </row>
    <row r="495" spans="3:6" ht="12.75" x14ac:dyDescent="0.2">
      <c r="C495" s="18"/>
      <c r="D495" s="19"/>
      <c r="E495" s="20"/>
      <c r="F495" s="20"/>
    </row>
    <row r="496" spans="3:6" ht="12.75" x14ac:dyDescent="0.2">
      <c r="C496" s="18"/>
      <c r="D496" s="19"/>
      <c r="E496" s="20"/>
      <c r="F496" s="20"/>
    </row>
    <row r="497" spans="3:6" ht="12.75" x14ac:dyDescent="0.2">
      <c r="C497" s="18"/>
      <c r="D497" s="19"/>
      <c r="E497" s="20"/>
      <c r="F497" s="20"/>
    </row>
    <row r="498" spans="3:6" ht="12.75" x14ac:dyDescent="0.2">
      <c r="C498" s="18"/>
      <c r="D498" s="19"/>
      <c r="E498" s="20"/>
      <c r="F498" s="20"/>
    </row>
    <row r="499" spans="3:6" ht="12.75" x14ac:dyDescent="0.2">
      <c r="C499" s="18"/>
      <c r="D499" s="19"/>
      <c r="E499" s="20"/>
      <c r="F499" s="20"/>
    </row>
    <row r="500" spans="3:6" ht="12.75" x14ac:dyDescent="0.2">
      <c r="C500" s="18"/>
      <c r="D500" s="19"/>
      <c r="E500" s="20"/>
      <c r="F500" s="20"/>
    </row>
    <row r="501" spans="3:6" ht="12.75" x14ac:dyDescent="0.2">
      <c r="C501" s="18"/>
      <c r="D501" s="19"/>
      <c r="E501" s="20"/>
      <c r="F501" s="20"/>
    </row>
    <row r="502" spans="3:6" ht="12.75" x14ac:dyDescent="0.2">
      <c r="C502" s="18"/>
      <c r="D502" s="19"/>
      <c r="E502" s="20"/>
      <c r="F502" s="20"/>
    </row>
    <row r="503" spans="3:6" ht="12.75" x14ac:dyDescent="0.2">
      <c r="C503" s="18"/>
      <c r="D503" s="19"/>
      <c r="E503" s="20"/>
      <c r="F503" s="20"/>
    </row>
    <row r="504" spans="3:6" ht="12.75" x14ac:dyDescent="0.2">
      <c r="C504" s="18"/>
      <c r="D504" s="19"/>
      <c r="E504" s="20"/>
      <c r="F504" s="20"/>
    </row>
    <row r="505" spans="3:6" ht="12.75" x14ac:dyDescent="0.2">
      <c r="C505" s="18"/>
      <c r="D505" s="19"/>
      <c r="E505" s="20"/>
      <c r="F505" s="20"/>
    </row>
    <row r="506" spans="3:6" ht="12.75" x14ac:dyDescent="0.2">
      <c r="C506" s="18"/>
      <c r="D506" s="19"/>
      <c r="E506" s="20"/>
      <c r="F506" s="20"/>
    </row>
    <row r="507" spans="3:6" ht="12.75" x14ac:dyDescent="0.2">
      <c r="C507" s="18"/>
      <c r="D507" s="19"/>
      <c r="E507" s="20"/>
      <c r="F507" s="20"/>
    </row>
    <row r="508" spans="3:6" ht="12.75" x14ac:dyDescent="0.2">
      <c r="C508" s="18"/>
      <c r="D508" s="19"/>
      <c r="E508" s="20"/>
      <c r="F508" s="20"/>
    </row>
    <row r="509" spans="3:6" ht="12.75" x14ac:dyDescent="0.2">
      <c r="C509" s="18"/>
      <c r="D509" s="19"/>
      <c r="E509" s="20"/>
      <c r="F509" s="20"/>
    </row>
    <row r="510" spans="3:6" ht="12.75" x14ac:dyDescent="0.2">
      <c r="C510" s="18"/>
      <c r="D510" s="19"/>
      <c r="E510" s="20"/>
      <c r="F510" s="20"/>
    </row>
    <row r="511" spans="3:6" ht="12.75" x14ac:dyDescent="0.2">
      <c r="C511" s="18"/>
      <c r="D511" s="19"/>
      <c r="E511" s="20"/>
      <c r="F511" s="20"/>
    </row>
    <row r="512" spans="3:6" ht="12.75" x14ac:dyDescent="0.2">
      <c r="C512" s="18"/>
      <c r="D512" s="19"/>
      <c r="E512" s="20"/>
      <c r="F512" s="20"/>
    </row>
    <row r="513" spans="3:6" ht="12.75" x14ac:dyDescent="0.2">
      <c r="C513" s="18"/>
      <c r="D513" s="19"/>
      <c r="E513" s="20"/>
      <c r="F513" s="20"/>
    </row>
    <row r="514" spans="3:6" ht="12.75" x14ac:dyDescent="0.2">
      <c r="C514" s="18"/>
      <c r="D514" s="19"/>
      <c r="E514" s="20"/>
      <c r="F514" s="20"/>
    </row>
    <row r="515" spans="3:6" ht="12.75" x14ac:dyDescent="0.2">
      <c r="C515" s="18"/>
      <c r="D515" s="19"/>
      <c r="E515" s="20"/>
      <c r="F515" s="20"/>
    </row>
    <row r="516" spans="3:6" ht="12.75" x14ac:dyDescent="0.2">
      <c r="C516" s="18"/>
      <c r="D516" s="19"/>
      <c r="E516" s="20"/>
      <c r="F516" s="20"/>
    </row>
    <row r="517" spans="3:6" ht="12.75" x14ac:dyDescent="0.2">
      <c r="C517" s="18"/>
      <c r="D517" s="19"/>
      <c r="E517" s="20"/>
      <c r="F517" s="20"/>
    </row>
    <row r="518" spans="3:6" ht="12.75" x14ac:dyDescent="0.2">
      <c r="C518" s="18"/>
      <c r="D518" s="19"/>
      <c r="E518" s="20"/>
      <c r="F518" s="20"/>
    </row>
    <row r="519" spans="3:6" ht="12.75" x14ac:dyDescent="0.2">
      <c r="C519" s="18"/>
      <c r="D519" s="19"/>
      <c r="E519" s="20"/>
      <c r="F519" s="20"/>
    </row>
    <row r="520" spans="3:6" ht="12.75" x14ac:dyDescent="0.2">
      <c r="C520" s="18"/>
      <c r="D520" s="19"/>
      <c r="E520" s="20"/>
      <c r="F520" s="20"/>
    </row>
    <row r="521" spans="3:6" ht="12.75" x14ac:dyDescent="0.2">
      <c r="C521" s="18"/>
      <c r="D521" s="19"/>
      <c r="E521" s="20"/>
      <c r="F521" s="20"/>
    </row>
    <row r="522" spans="3:6" ht="12.75" x14ac:dyDescent="0.2">
      <c r="C522" s="18"/>
      <c r="D522" s="19"/>
      <c r="E522" s="20"/>
      <c r="F522" s="20"/>
    </row>
    <row r="523" spans="3:6" ht="12.75" x14ac:dyDescent="0.2">
      <c r="C523" s="18"/>
      <c r="D523" s="19"/>
      <c r="E523" s="20"/>
      <c r="F523" s="20"/>
    </row>
    <row r="524" spans="3:6" ht="12.75" x14ac:dyDescent="0.2">
      <c r="C524" s="18"/>
      <c r="D524" s="19"/>
      <c r="E524" s="20"/>
      <c r="F524" s="20"/>
    </row>
    <row r="525" spans="3:6" ht="12.75" x14ac:dyDescent="0.2">
      <c r="C525" s="18"/>
      <c r="D525" s="19"/>
      <c r="E525" s="20"/>
      <c r="F525" s="20"/>
    </row>
    <row r="526" spans="3:6" ht="12.75" x14ac:dyDescent="0.2">
      <c r="C526" s="18"/>
      <c r="D526" s="19"/>
      <c r="E526" s="20"/>
      <c r="F526" s="20"/>
    </row>
    <row r="527" spans="3:6" ht="12.75" x14ac:dyDescent="0.2">
      <c r="C527" s="18"/>
      <c r="D527" s="19"/>
      <c r="E527" s="20"/>
      <c r="F527" s="20"/>
    </row>
    <row r="528" spans="3:6" ht="12.75" x14ac:dyDescent="0.2">
      <c r="C528" s="18"/>
      <c r="D528" s="19"/>
      <c r="E528" s="20"/>
      <c r="F528" s="20"/>
    </row>
    <row r="529" spans="3:6" ht="12.75" x14ac:dyDescent="0.2">
      <c r="C529" s="18"/>
      <c r="D529" s="19"/>
      <c r="E529" s="20"/>
      <c r="F529" s="20"/>
    </row>
    <row r="530" spans="3:6" ht="12.75" x14ac:dyDescent="0.2">
      <c r="C530" s="18"/>
      <c r="D530" s="19"/>
      <c r="E530" s="20"/>
      <c r="F530" s="20"/>
    </row>
    <row r="531" spans="3:6" ht="12.75" x14ac:dyDescent="0.2">
      <c r="C531" s="18"/>
      <c r="D531" s="19"/>
      <c r="E531" s="20"/>
      <c r="F531" s="20"/>
    </row>
    <row r="532" spans="3:6" ht="12.75" x14ac:dyDescent="0.2">
      <c r="C532" s="18"/>
      <c r="D532" s="19"/>
      <c r="E532" s="20"/>
      <c r="F532" s="20"/>
    </row>
    <row r="533" spans="3:6" ht="12.75" x14ac:dyDescent="0.2">
      <c r="C533" s="18"/>
      <c r="D533" s="19"/>
      <c r="E533" s="20"/>
      <c r="F533" s="20"/>
    </row>
    <row r="534" spans="3:6" ht="12.75" x14ac:dyDescent="0.2">
      <c r="C534" s="18"/>
      <c r="D534" s="19"/>
      <c r="E534" s="20"/>
      <c r="F534" s="20"/>
    </row>
    <row r="535" spans="3:6" ht="12.75" x14ac:dyDescent="0.2">
      <c r="C535" s="18"/>
      <c r="D535" s="19"/>
      <c r="E535" s="20"/>
      <c r="F535" s="20"/>
    </row>
    <row r="536" spans="3:6" ht="12.75" x14ac:dyDescent="0.2">
      <c r="C536" s="18"/>
      <c r="D536" s="19"/>
      <c r="E536" s="20"/>
      <c r="F536" s="20"/>
    </row>
    <row r="537" spans="3:6" ht="12.75" x14ac:dyDescent="0.2">
      <c r="C537" s="18"/>
      <c r="D537" s="19"/>
      <c r="E537" s="20"/>
      <c r="F537" s="20"/>
    </row>
    <row r="538" spans="3:6" ht="12.75" x14ac:dyDescent="0.2">
      <c r="C538" s="18"/>
      <c r="D538" s="19"/>
      <c r="E538" s="20"/>
      <c r="F538" s="20"/>
    </row>
    <row r="539" spans="3:6" ht="12.75" x14ac:dyDescent="0.2">
      <c r="C539" s="18"/>
      <c r="D539" s="19"/>
      <c r="E539" s="20"/>
      <c r="F539" s="20"/>
    </row>
    <row r="540" spans="3:6" ht="12.75" x14ac:dyDescent="0.2">
      <c r="C540" s="18"/>
      <c r="D540" s="19"/>
      <c r="E540" s="20"/>
      <c r="F540" s="20"/>
    </row>
    <row r="541" spans="3:6" ht="12.75" x14ac:dyDescent="0.2">
      <c r="C541" s="18"/>
      <c r="D541" s="19"/>
      <c r="E541" s="20"/>
      <c r="F541" s="20"/>
    </row>
    <row r="542" spans="3:6" ht="12.75" x14ac:dyDescent="0.2">
      <c r="C542" s="18"/>
      <c r="D542" s="19"/>
      <c r="E542" s="20"/>
      <c r="F542" s="20"/>
    </row>
    <row r="543" spans="3:6" ht="12.75" x14ac:dyDescent="0.2">
      <c r="C543" s="18"/>
      <c r="D543" s="19"/>
      <c r="E543" s="20"/>
      <c r="F543" s="20"/>
    </row>
    <row r="544" spans="3:6" ht="12.75" x14ac:dyDescent="0.2">
      <c r="C544" s="18"/>
      <c r="D544" s="19"/>
      <c r="E544" s="20"/>
      <c r="F544" s="20"/>
    </row>
    <row r="545" spans="3:6" ht="12.75" x14ac:dyDescent="0.2">
      <c r="C545" s="18"/>
      <c r="D545" s="19"/>
      <c r="E545" s="20"/>
      <c r="F545" s="20"/>
    </row>
    <row r="546" spans="3:6" ht="12.75" x14ac:dyDescent="0.2">
      <c r="C546" s="18"/>
      <c r="D546" s="19"/>
      <c r="E546" s="20"/>
      <c r="F546" s="20"/>
    </row>
    <row r="547" spans="3:6" ht="12.75" x14ac:dyDescent="0.2">
      <c r="C547" s="18"/>
      <c r="D547" s="19"/>
      <c r="E547" s="20"/>
      <c r="F547" s="20"/>
    </row>
    <row r="548" spans="3:6" ht="12.75" x14ac:dyDescent="0.2">
      <c r="C548" s="18"/>
      <c r="D548" s="19"/>
      <c r="E548" s="20"/>
      <c r="F548" s="20"/>
    </row>
    <row r="549" spans="3:6" ht="12.75" x14ac:dyDescent="0.2">
      <c r="C549" s="18"/>
      <c r="D549" s="19"/>
      <c r="E549" s="20"/>
      <c r="F549" s="20"/>
    </row>
    <row r="550" spans="3:6" ht="12.75" x14ac:dyDescent="0.2">
      <c r="C550" s="18"/>
      <c r="D550" s="19"/>
      <c r="E550" s="20"/>
      <c r="F550" s="20"/>
    </row>
    <row r="551" spans="3:6" ht="12.75" x14ac:dyDescent="0.2">
      <c r="C551" s="18"/>
      <c r="D551" s="19"/>
      <c r="E551" s="20"/>
      <c r="F551" s="20"/>
    </row>
    <row r="552" spans="3:6" ht="12.75" x14ac:dyDescent="0.2">
      <c r="C552" s="18"/>
      <c r="D552" s="19"/>
      <c r="E552" s="20"/>
      <c r="F552" s="20"/>
    </row>
    <row r="553" spans="3:6" ht="12.75" x14ac:dyDescent="0.2">
      <c r="C553" s="18"/>
      <c r="D553" s="19"/>
      <c r="E553" s="20"/>
      <c r="F553" s="20"/>
    </row>
    <row r="554" spans="3:6" ht="12.75" x14ac:dyDescent="0.2">
      <c r="C554" s="18"/>
      <c r="D554" s="19"/>
      <c r="E554" s="20"/>
      <c r="F554" s="20"/>
    </row>
    <row r="555" spans="3:6" ht="12.75" x14ac:dyDescent="0.2">
      <c r="C555" s="18"/>
      <c r="D555" s="19"/>
      <c r="E555" s="20"/>
      <c r="F555" s="20"/>
    </row>
    <row r="556" spans="3:6" ht="12.75" x14ac:dyDescent="0.2">
      <c r="C556" s="18"/>
      <c r="D556" s="19"/>
      <c r="E556" s="20"/>
      <c r="F556" s="20"/>
    </row>
    <row r="557" spans="3:6" ht="12.75" x14ac:dyDescent="0.2">
      <c r="C557" s="18"/>
      <c r="D557" s="19"/>
      <c r="E557" s="20"/>
      <c r="F557" s="20"/>
    </row>
    <row r="558" spans="3:6" ht="12.75" x14ac:dyDescent="0.2">
      <c r="C558" s="18"/>
      <c r="D558" s="19"/>
      <c r="E558" s="20"/>
      <c r="F558" s="20"/>
    </row>
    <row r="559" spans="3:6" ht="12.75" x14ac:dyDescent="0.2">
      <c r="C559" s="18"/>
      <c r="D559" s="19"/>
      <c r="E559" s="20"/>
      <c r="F559" s="20"/>
    </row>
    <row r="560" spans="3:6" ht="12.75" x14ac:dyDescent="0.2">
      <c r="C560" s="18"/>
      <c r="D560" s="19"/>
      <c r="E560" s="20"/>
      <c r="F560" s="20"/>
    </row>
    <row r="561" spans="3:6" ht="12.75" x14ac:dyDescent="0.2">
      <c r="C561" s="18"/>
      <c r="D561" s="19"/>
      <c r="E561" s="20"/>
      <c r="F561" s="20"/>
    </row>
    <row r="562" spans="3:6" ht="12.75" x14ac:dyDescent="0.2">
      <c r="C562" s="18"/>
      <c r="D562" s="19"/>
      <c r="E562" s="20"/>
      <c r="F562" s="20"/>
    </row>
    <row r="563" spans="3:6" ht="12.75" x14ac:dyDescent="0.2">
      <c r="C563" s="18"/>
      <c r="D563" s="19"/>
      <c r="E563" s="20"/>
      <c r="F563" s="20"/>
    </row>
    <row r="564" spans="3:6" ht="12.75" x14ac:dyDescent="0.2">
      <c r="C564" s="18"/>
      <c r="D564" s="19"/>
      <c r="E564" s="20"/>
      <c r="F564" s="20"/>
    </row>
    <row r="565" spans="3:6" ht="12.75" x14ac:dyDescent="0.2">
      <c r="C565" s="18"/>
      <c r="D565" s="19"/>
      <c r="E565" s="20"/>
      <c r="F565" s="20"/>
    </row>
    <row r="566" spans="3:6" ht="12.75" x14ac:dyDescent="0.2">
      <c r="C566" s="18"/>
      <c r="D566" s="19"/>
      <c r="E566" s="20"/>
      <c r="F566" s="20"/>
    </row>
    <row r="567" spans="3:6" ht="12.75" x14ac:dyDescent="0.2">
      <c r="C567" s="18"/>
      <c r="D567" s="19"/>
      <c r="E567" s="20"/>
      <c r="F567" s="20"/>
    </row>
    <row r="568" spans="3:6" ht="12.75" x14ac:dyDescent="0.2">
      <c r="C568" s="18"/>
      <c r="D568" s="19"/>
      <c r="E568" s="20"/>
      <c r="F568" s="20"/>
    </row>
    <row r="569" spans="3:6" ht="12.75" x14ac:dyDescent="0.2">
      <c r="C569" s="18"/>
      <c r="D569" s="19"/>
      <c r="E569" s="20"/>
      <c r="F569" s="20"/>
    </row>
    <row r="570" spans="3:6" ht="12.75" x14ac:dyDescent="0.2">
      <c r="C570" s="18"/>
      <c r="D570" s="19"/>
      <c r="E570" s="20"/>
      <c r="F570" s="20"/>
    </row>
    <row r="571" spans="3:6" ht="12.75" x14ac:dyDescent="0.2">
      <c r="C571" s="18"/>
      <c r="D571" s="19"/>
      <c r="E571" s="20"/>
      <c r="F571" s="20"/>
    </row>
    <row r="572" spans="3:6" ht="12.75" x14ac:dyDescent="0.2">
      <c r="C572" s="18"/>
      <c r="D572" s="19"/>
      <c r="E572" s="20"/>
      <c r="F572" s="20"/>
    </row>
    <row r="573" spans="3:6" ht="12.75" x14ac:dyDescent="0.2">
      <c r="C573" s="18"/>
      <c r="D573" s="19"/>
      <c r="E573" s="20"/>
      <c r="F573" s="20"/>
    </row>
    <row r="574" spans="3:6" ht="12.75" x14ac:dyDescent="0.2">
      <c r="C574" s="18"/>
      <c r="D574" s="19"/>
      <c r="E574" s="20"/>
      <c r="F574" s="20"/>
    </row>
    <row r="575" spans="3:6" ht="12.75" x14ac:dyDescent="0.2">
      <c r="C575" s="18"/>
      <c r="D575" s="19"/>
      <c r="E575" s="20"/>
      <c r="F575" s="20"/>
    </row>
    <row r="576" spans="3:6" ht="12.75" x14ac:dyDescent="0.2">
      <c r="C576" s="18"/>
      <c r="D576" s="19"/>
      <c r="E576" s="20"/>
      <c r="F576" s="20"/>
    </row>
    <row r="577" spans="3:6" ht="12.75" x14ac:dyDescent="0.2">
      <c r="C577" s="18"/>
      <c r="D577" s="19"/>
      <c r="E577" s="20"/>
      <c r="F577" s="20"/>
    </row>
    <row r="578" spans="3:6" ht="12.75" x14ac:dyDescent="0.2">
      <c r="C578" s="18"/>
      <c r="D578" s="19"/>
      <c r="E578" s="20"/>
      <c r="F578" s="20"/>
    </row>
    <row r="579" spans="3:6" ht="12.75" x14ac:dyDescent="0.2">
      <c r="C579" s="18"/>
      <c r="D579" s="19"/>
      <c r="E579" s="20"/>
      <c r="F579" s="20"/>
    </row>
    <row r="580" spans="3:6" ht="12.75" x14ac:dyDescent="0.2">
      <c r="C580" s="18"/>
      <c r="D580" s="19"/>
      <c r="E580" s="20"/>
      <c r="F580" s="20"/>
    </row>
    <row r="581" spans="3:6" ht="12.75" x14ac:dyDescent="0.2">
      <c r="C581" s="18"/>
      <c r="D581" s="19"/>
      <c r="E581" s="20"/>
      <c r="F581" s="20"/>
    </row>
    <row r="582" spans="3:6" ht="12.75" x14ac:dyDescent="0.2">
      <c r="C582" s="18"/>
      <c r="D582" s="19"/>
      <c r="E582" s="20"/>
      <c r="F582" s="20"/>
    </row>
    <row r="583" spans="3:6" ht="12.75" x14ac:dyDescent="0.2">
      <c r="C583" s="18"/>
      <c r="D583" s="19"/>
      <c r="E583" s="20"/>
      <c r="F583" s="20"/>
    </row>
    <row r="584" spans="3:6" ht="12.75" x14ac:dyDescent="0.2">
      <c r="C584" s="18"/>
      <c r="D584" s="19"/>
      <c r="E584" s="20"/>
      <c r="F584" s="20"/>
    </row>
    <row r="585" spans="3:6" ht="12.75" x14ac:dyDescent="0.2">
      <c r="C585" s="18"/>
      <c r="D585" s="19"/>
      <c r="E585" s="20"/>
      <c r="F585" s="20"/>
    </row>
    <row r="586" spans="3:6" ht="12.75" x14ac:dyDescent="0.2">
      <c r="C586" s="18"/>
      <c r="D586" s="19"/>
      <c r="E586" s="20"/>
      <c r="F586" s="20"/>
    </row>
    <row r="587" spans="3:6" ht="12.75" x14ac:dyDescent="0.2">
      <c r="C587" s="18"/>
      <c r="D587" s="19"/>
      <c r="E587" s="20"/>
      <c r="F587" s="20"/>
    </row>
    <row r="588" spans="3:6" ht="12.75" x14ac:dyDescent="0.2">
      <c r="C588" s="18"/>
      <c r="D588" s="19"/>
      <c r="E588" s="20"/>
      <c r="F588" s="20"/>
    </row>
    <row r="589" spans="3:6" ht="12.75" x14ac:dyDescent="0.2">
      <c r="C589" s="18"/>
      <c r="D589" s="19"/>
      <c r="E589" s="20"/>
      <c r="F589" s="20"/>
    </row>
    <row r="590" spans="3:6" ht="12.75" x14ac:dyDescent="0.2">
      <c r="C590" s="18"/>
      <c r="D590" s="19"/>
      <c r="E590" s="20"/>
      <c r="F590" s="20"/>
    </row>
    <row r="591" spans="3:6" ht="12.75" x14ac:dyDescent="0.2">
      <c r="C591" s="18"/>
      <c r="D591" s="19"/>
      <c r="E591" s="20"/>
      <c r="F591" s="20"/>
    </row>
    <row r="592" spans="3:6" ht="12.75" x14ac:dyDescent="0.2">
      <c r="C592" s="18"/>
      <c r="D592" s="19"/>
      <c r="E592" s="20"/>
      <c r="F592" s="20"/>
    </row>
    <row r="593" spans="3:6" ht="12.75" x14ac:dyDescent="0.2">
      <c r="C593" s="18"/>
      <c r="D593" s="19"/>
      <c r="E593" s="20"/>
      <c r="F593" s="20"/>
    </row>
    <row r="594" spans="3:6" ht="12.75" x14ac:dyDescent="0.2">
      <c r="C594" s="18"/>
      <c r="D594" s="19"/>
      <c r="E594" s="20"/>
      <c r="F594" s="20"/>
    </row>
    <row r="595" spans="3:6" ht="12.75" x14ac:dyDescent="0.2">
      <c r="C595" s="18"/>
      <c r="D595" s="19"/>
      <c r="E595" s="20"/>
      <c r="F595" s="20"/>
    </row>
    <row r="596" spans="3:6" ht="12.75" x14ac:dyDescent="0.2">
      <c r="C596" s="18"/>
      <c r="D596" s="19"/>
      <c r="E596" s="20"/>
      <c r="F596" s="20"/>
    </row>
    <row r="597" spans="3:6" ht="12.75" x14ac:dyDescent="0.2">
      <c r="C597" s="18"/>
      <c r="D597" s="19"/>
      <c r="E597" s="20"/>
      <c r="F597" s="20"/>
    </row>
    <row r="598" spans="3:6" ht="12.75" x14ac:dyDescent="0.2">
      <c r="C598" s="18"/>
      <c r="D598" s="19"/>
      <c r="E598" s="20"/>
      <c r="F598" s="20"/>
    </row>
    <row r="599" spans="3:6" ht="12.75" x14ac:dyDescent="0.2">
      <c r="C599" s="18"/>
      <c r="D599" s="19"/>
      <c r="E599" s="20"/>
      <c r="F599" s="20"/>
    </row>
    <row r="600" spans="3:6" ht="12.75" x14ac:dyDescent="0.2">
      <c r="C600" s="18"/>
      <c r="D600" s="19"/>
      <c r="E600" s="20"/>
      <c r="F600" s="20"/>
    </row>
    <row r="601" spans="3:6" ht="12.75" x14ac:dyDescent="0.2">
      <c r="C601" s="18"/>
      <c r="D601" s="19"/>
      <c r="E601" s="20"/>
      <c r="F601" s="20"/>
    </row>
    <row r="602" spans="3:6" ht="12.75" x14ac:dyDescent="0.2">
      <c r="C602" s="18"/>
      <c r="D602" s="19"/>
      <c r="E602" s="20"/>
      <c r="F602" s="20"/>
    </row>
    <row r="603" spans="3:6" ht="12.75" x14ac:dyDescent="0.2">
      <c r="C603" s="18"/>
      <c r="D603" s="19"/>
      <c r="E603" s="20"/>
      <c r="F603" s="20"/>
    </row>
    <row r="604" spans="3:6" ht="12.75" x14ac:dyDescent="0.2">
      <c r="C604" s="18"/>
      <c r="D604" s="19"/>
      <c r="E604" s="20"/>
      <c r="F604" s="20"/>
    </row>
    <row r="605" spans="3:6" ht="12.75" x14ac:dyDescent="0.2">
      <c r="C605" s="18"/>
      <c r="D605" s="19"/>
      <c r="E605" s="20"/>
      <c r="F605" s="20"/>
    </row>
    <row r="606" spans="3:6" ht="12.75" x14ac:dyDescent="0.2">
      <c r="C606" s="18"/>
      <c r="D606" s="19"/>
      <c r="E606" s="20"/>
      <c r="F606" s="20"/>
    </row>
    <row r="607" spans="3:6" ht="12.75" x14ac:dyDescent="0.2">
      <c r="C607" s="18"/>
      <c r="D607" s="19"/>
      <c r="E607" s="20"/>
      <c r="F607" s="20"/>
    </row>
    <row r="608" spans="3:6" ht="12.75" x14ac:dyDescent="0.2">
      <c r="C608" s="18"/>
      <c r="D608" s="19"/>
      <c r="E608" s="20"/>
      <c r="F608" s="20"/>
    </row>
    <row r="609" spans="3:6" ht="12.75" x14ac:dyDescent="0.2">
      <c r="C609" s="18"/>
      <c r="D609" s="19"/>
      <c r="E609" s="20"/>
      <c r="F609" s="20"/>
    </row>
    <row r="610" spans="3:6" ht="12.75" x14ac:dyDescent="0.2">
      <c r="C610" s="18"/>
      <c r="D610" s="19"/>
      <c r="E610" s="20"/>
      <c r="F610" s="20"/>
    </row>
    <row r="611" spans="3:6" ht="12.75" x14ac:dyDescent="0.2">
      <c r="C611" s="18"/>
      <c r="D611" s="19"/>
      <c r="E611" s="20"/>
      <c r="F611" s="20"/>
    </row>
    <row r="612" spans="3:6" ht="12.75" x14ac:dyDescent="0.2">
      <c r="C612" s="18"/>
      <c r="D612" s="19"/>
      <c r="E612" s="20"/>
      <c r="F612" s="20"/>
    </row>
    <row r="613" spans="3:6" ht="12.75" x14ac:dyDescent="0.2">
      <c r="C613" s="18"/>
      <c r="D613" s="19"/>
      <c r="E613" s="20"/>
      <c r="F613" s="20"/>
    </row>
    <row r="614" spans="3:6" ht="12.75" x14ac:dyDescent="0.2">
      <c r="C614" s="18"/>
      <c r="D614" s="19"/>
      <c r="E614" s="20"/>
      <c r="F614" s="20"/>
    </row>
    <row r="615" spans="3:6" ht="12.75" x14ac:dyDescent="0.2">
      <c r="C615" s="18"/>
      <c r="D615" s="19"/>
      <c r="E615" s="20"/>
      <c r="F615" s="20"/>
    </row>
    <row r="616" spans="3:6" ht="12.75" x14ac:dyDescent="0.2">
      <c r="C616" s="18"/>
      <c r="D616" s="19"/>
      <c r="E616" s="20"/>
      <c r="F616" s="20"/>
    </row>
    <row r="617" spans="3:6" ht="12.75" x14ac:dyDescent="0.2">
      <c r="C617" s="18"/>
      <c r="D617" s="19"/>
      <c r="E617" s="20"/>
      <c r="F617" s="20"/>
    </row>
    <row r="618" spans="3:6" ht="12.75" x14ac:dyDescent="0.2">
      <c r="C618" s="18"/>
      <c r="D618" s="19"/>
      <c r="E618" s="20"/>
      <c r="F618" s="20"/>
    </row>
    <row r="619" spans="3:6" ht="12.75" x14ac:dyDescent="0.2">
      <c r="C619" s="18"/>
      <c r="D619" s="19"/>
      <c r="E619" s="20"/>
      <c r="F619" s="20"/>
    </row>
    <row r="620" spans="3:6" ht="12.75" x14ac:dyDescent="0.2">
      <c r="C620" s="18"/>
      <c r="D620" s="19"/>
      <c r="E620" s="20"/>
      <c r="F620" s="20"/>
    </row>
    <row r="621" spans="3:6" ht="12.75" x14ac:dyDescent="0.2">
      <c r="C621" s="18"/>
      <c r="D621" s="19"/>
      <c r="E621" s="20"/>
      <c r="F621" s="20"/>
    </row>
    <row r="622" spans="3:6" ht="12.75" x14ac:dyDescent="0.2">
      <c r="C622" s="18"/>
      <c r="D622" s="19"/>
      <c r="E622" s="20"/>
      <c r="F622" s="20"/>
    </row>
    <row r="623" spans="3:6" ht="12.75" x14ac:dyDescent="0.2">
      <c r="C623" s="18"/>
      <c r="D623" s="19"/>
      <c r="E623" s="20"/>
      <c r="F623" s="20"/>
    </row>
    <row r="624" spans="3:6" ht="12.75" x14ac:dyDescent="0.2">
      <c r="C624" s="18"/>
      <c r="D624" s="19"/>
      <c r="E624" s="20"/>
      <c r="F624" s="20"/>
    </row>
    <row r="625" spans="3:6" ht="12.75" x14ac:dyDescent="0.2">
      <c r="C625" s="18"/>
      <c r="D625" s="19"/>
      <c r="E625" s="20"/>
      <c r="F625" s="20"/>
    </row>
    <row r="626" spans="3:6" ht="12.75" x14ac:dyDescent="0.2">
      <c r="C626" s="18"/>
      <c r="D626" s="19"/>
      <c r="E626" s="20"/>
      <c r="F626" s="20"/>
    </row>
    <row r="627" spans="3:6" ht="12.75" x14ac:dyDescent="0.2">
      <c r="C627" s="18"/>
      <c r="D627" s="19"/>
      <c r="E627" s="20"/>
      <c r="F627" s="20"/>
    </row>
    <row r="628" spans="3:6" ht="12.75" x14ac:dyDescent="0.2">
      <c r="C628" s="18"/>
      <c r="D628" s="19"/>
      <c r="E628" s="20"/>
      <c r="F628" s="20"/>
    </row>
    <row r="629" spans="3:6" ht="12.75" x14ac:dyDescent="0.2">
      <c r="C629" s="18"/>
      <c r="D629" s="19"/>
      <c r="E629" s="20"/>
      <c r="F629" s="20"/>
    </row>
    <row r="630" spans="3:6" ht="12.75" x14ac:dyDescent="0.2">
      <c r="C630" s="18"/>
      <c r="D630" s="19"/>
      <c r="E630" s="20"/>
      <c r="F630" s="20"/>
    </row>
    <row r="631" spans="3:6" ht="12.75" x14ac:dyDescent="0.2">
      <c r="C631" s="18"/>
      <c r="D631" s="19"/>
      <c r="E631" s="20"/>
      <c r="F631" s="20"/>
    </row>
    <row r="632" spans="3:6" ht="12.75" x14ac:dyDescent="0.2">
      <c r="C632" s="18"/>
      <c r="D632" s="19"/>
      <c r="E632" s="20"/>
      <c r="F632" s="20"/>
    </row>
    <row r="633" spans="3:6" ht="12.75" x14ac:dyDescent="0.2">
      <c r="C633" s="18"/>
      <c r="D633" s="19"/>
      <c r="E633" s="20"/>
      <c r="F633" s="20"/>
    </row>
    <row r="634" spans="3:6" ht="12.75" x14ac:dyDescent="0.2">
      <c r="C634" s="18"/>
      <c r="D634" s="19"/>
      <c r="E634" s="20"/>
      <c r="F634" s="20"/>
    </row>
    <row r="635" spans="3:6" ht="12.75" x14ac:dyDescent="0.2">
      <c r="C635" s="18"/>
      <c r="D635" s="19"/>
      <c r="E635" s="20"/>
      <c r="F635" s="20"/>
    </row>
    <row r="636" spans="3:6" ht="12.75" x14ac:dyDescent="0.2">
      <c r="C636" s="18"/>
      <c r="D636" s="19"/>
      <c r="E636" s="20"/>
      <c r="F636" s="20"/>
    </row>
    <row r="637" spans="3:6" ht="12.75" x14ac:dyDescent="0.2">
      <c r="C637" s="18"/>
      <c r="D637" s="19"/>
      <c r="E637" s="20"/>
      <c r="F637" s="20"/>
    </row>
    <row r="638" spans="3:6" ht="12.75" x14ac:dyDescent="0.2">
      <c r="C638" s="18"/>
      <c r="D638" s="19"/>
      <c r="E638" s="20"/>
      <c r="F638" s="20"/>
    </row>
    <row r="639" spans="3:6" ht="12.75" x14ac:dyDescent="0.2">
      <c r="C639" s="18"/>
      <c r="D639" s="19"/>
      <c r="E639" s="20"/>
      <c r="F639" s="20"/>
    </row>
    <row r="640" spans="3:6" ht="12.75" x14ac:dyDescent="0.2">
      <c r="C640" s="18"/>
      <c r="D640" s="19"/>
      <c r="E640" s="20"/>
      <c r="F640" s="20"/>
    </row>
    <row r="641" spans="3:6" ht="12.75" x14ac:dyDescent="0.2">
      <c r="C641" s="18"/>
      <c r="D641" s="19"/>
      <c r="E641" s="20"/>
      <c r="F641" s="20"/>
    </row>
    <row r="642" spans="3:6" ht="12.75" x14ac:dyDescent="0.2">
      <c r="C642" s="18"/>
      <c r="D642" s="19"/>
      <c r="E642" s="20"/>
      <c r="F642" s="20"/>
    </row>
    <row r="643" spans="3:6" ht="12.75" x14ac:dyDescent="0.2">
      <c r="C643" s="18"/>
      <c r="D643" s="19"/>
      <c r="E643" s="20"/>
      <c r="F643" s="20"/>
    </row>
    <row r="644" spans="3:6" ht="12.75" x14ac:dyDescent="0.2">
      <c r="C644" s="18"/>
      <c r="D644" s="19"/>
      <c r="E644" s="20"/>
      <c r="F644" s="20"/>
    </row>
    <row r="645" spans="3:6" ht="12.75" x14ac:dyDescent="0.2">
      <c r="C645" s="18"/>
      <c r="D645" s="19"/>
      <c r="E645" s="20"/>
      <c r="F645" s="20"/>
    </row>
    <row r="646" spans="3:6" ht="12.75" x14ac:dyDescent="0.2">
      <c r="C646" s="18"/>
      <c r="D646" s="19"/>
      <c r="E646" s="20"/>
      <c r="F646" s="20"/>
    </row>
    <row r="647" spans="3:6" ht="12.75" x14ac:dyDescent="0.2">
      <c r="C647" s="18"/>
      <c r="D647" s="19"/>
      <c r="E647" s="20"/>
      <c r="F647" s="20"/>
    </row>
    <row r="648" spans="3:6" ht="12.75" x14ac:dyDescent="0.2">
      <c r="C648" s="18"/>
      <c r="D648" s="19"/>
      <c r="E648" s="20"/>
      <c r="F648" s="20"/>
    </row>
    <row r="649" spans="3:6" ht="12.75" x14ac:dyDescent="0.2">
      <c r="C649" s="18"/>
      <c r="D649" s="19"/>
      <c r="E649" s="20"/>
      <c r="F649" s="20"/>
    </row>
    <row r="650" spans="3:6" ht="12.75" x14ac:dyDescent="0.2">
      <c r="C650" s="18"/>
      <c r="D650" s="19"/>
      <c r="E650" s="20"/>
      <c r="F650" s="20"/>
    </row>
    <row r="651" spans="3:6" ht="12.75" x14ac:dyDescent="0.2">
      <c r="C651" s="18"/>
      <c r="D651" s="19"/>
      <c r="E651" s="20"/>
      <c r="F651" s="20"/>
    </row>
    <row r="652" spans="3:6" ht="12.75" x14ac:dyDescent="0.2">
      <c r="C652" s="18"/>
      <c r="D652" s="19"/>
      <c r="E652" s="20"/>
      <c r="F652" s="20"/>
    </row>
    <row r="653" spans="3:6" ht="12.75" x14ac:dyDescent="0.2">
      <c r="C653" s="18"/>
      <c r="D653" s="19"/>
      <c r="E653" s="20"/>
      <c r="F653" s="20"/>
    </row>
    <row r="654" spans="3:6" ht="12.75" x14ac:dyDescent="0.2">
      <c r="C654" s="18"/>
      <c r="D654" s="19"/>
      <c r="E654" s="20"/>
      <c r="F654" s="20"/>
    </row>
    <row r="655" spans="3:6" ht="12.75" x14ac:dyDescent="0.2">
      <c r="C655" s="18"/>
      <c r="D655" s="19"/>
      <c r="E655" s="20"/>
      <c r="F655" s="20"/>
    </row>
    <row r="656" spans="3:6" ht="12.75" x14ac:dyDescent="0.2">
      <c r="C656" s="18"/>
      <c r="D656" s="19"/>
      <c r="E656" s="20"/>
      <c r="F656" s="20"/>
    </row>
    <row r="657" spans="3:6" ht="12.75" x14ac:dyDescent="0.2">
      <c r="C657" s="18"/>
      <c r="D657" s="19"/>
      <c r="E657" s="20"/>
      <c r="F657" s="20"/>
    </row>
    <row r="658" spans="3:6" ht="12.75" x14ac:dyDescent="0.2">
      <c r="C658" s="18"/>
      <c r="D658" s="19"/>
      <c r="E658" s="20"/>
      <c r="F658" s="20"/>
    </row>
    <row r="659" spans="3:6" ht="12.75" x14ac:dyDescent="0.2">
      <c r="C659" s="18"/>
      <c r="D659" s="19"/>
      <c r="E659" s="20"/>
      <c r="F659" s="20"/>
    </row>
    <row r="660" spans="3:6" ht="12.75" x14ac:dyDescent="0.2">
      <c r="C660" s="18"/>
      <c r="D660" s="19"/>
      <c r="E660" s="20"/>
      <c r="F660" s="20"/>
    </row>
    <row r="661" spans="3:6" ht="12.75" x14ac:dyDescent="0.2">
      <c r="C661" s="18"/>
      <c r="D661" s="19"/>
      <c r="E661" s="20"/>
      <c r="F661" s="20"/>
    </row>
    <row r="662" spans="3:6" ht="12.75" x14ac:dyDescent="0.2">
      <c r="C662" s="18"/>
      <c r="D662" s="19"/>
      <c r="E662" s="20"/>
      <c r="F662" s="20"/>
    </row>
    <row r="663" spans="3:6" ht="12.75" x14ac:dyDescent="0.2">
      <c r="C663" s="18"/>
      <c r="D663" s="19"/>
      <c r="E663" s="20"/>
      <c r="F663" s="20"/>
    </row>
    <row r="664" spans="3:6" ht="12.75" x14ac:dyDescent="0.2">
      <c r="C664" s="18"/>
      <c r="D664" s="19"/>
      <c r="E664" s="20"/>
      <c r="F664" s="20"/>
    </row>
    <row r="665" spans="3:6" ht="12.75" x14ac:dyDescent="0.2">
      <c r="C665" s="18"/>
      <c r="D665" s="19"/>
      <c r="E665" s="20"/>
      <c r="F665" s="20"/>
    </row>
    <row r="666" spans="3:6" ht="12.75" x14ac:dyDescent="0.2">
      <c r="C666" s="18"/>
      <c r="D666" s="19"/>
      <c r="E666" s="20"/>
      <c r="F666" s="20"/>
    </row>
    <row r="667" spans="3:6" ht="12.75" x14ac:dyDescent="0.2">
      <c r="C667" s="18"/>
      <c r="D667" s="19"/>
      <c r="E667" s="20"/>
      <c r="F667" s="20"/>
    </row>
    <row r="668" spans="3:6" ht="12.75" x14ac:dyDescent="0.2">
      <c r="C668" s="18"/>
      <c r="D668" s="19"/>
      <c r="E668" s="20"/>
      <c r="F668" s="20"/>
    </row>
    <row r="669" spans="3:6" ht="12.75" x14ac:dyDescent="0.2">
      <c r="C669" s="18"/>
      <c r="D669" s="19"/>
      <c r="E669" s="20"/>
      <c r="F669" s="20"/>
    </row>
    <row r="670" spans="3:6" ht="12.75" x14ac:dyDescent="0.2">
      <c r="C670" s="18"/>
      <c r="D670" s="19"/>
      <c r="E670" s="20"/>
      <c r="F670" s="20"/>
    </row>
    <row r="671" spans="3:6" ht="12.75" x14ac:dyDescent="0.2">
      <c r="C671" s="18"/>
      <c r="D671" s="19"/>
      <c r="E671" s="20"/>
      <c r="F671" s="20"/>
    </row>
    <row r="672" spans="3:6" ht="12.75" x14ac:dyDescent="0.2">
      <c r="C672" s="18"/>
      <c r="D672" s="19"/>
      <c r="E672" s="20"/>
      <c r="F672" s="20"/>
    </row>
    <row r="673" spans="3:6" ht="12.75" x14ac:dyDescent="0.2">
      <c r="C673" s="18"/>
      <c r="D673" s="19"/>
      <c r="E673" s="20"/>
      <c r="F673" s="20"/>
    </row>
    <row r="674" spans="3:6" ht="12.75" x14ac:dyDescent="0.2">
      <c r="C674" s="18"/>
      <c r="D674" s="19"/>
      <c r="E674" s="20"/>
      <c r="F674" s="20"/>
    </row>
    <row r="675" spans="3:6" ht="12.75" x14ac:dyDescent="0.2">
      <c r="C675" s="18"/>
      <c r="D675" s="19"/>
      <c r="E675" s="20"/>
      <c r="F675" s="20"/>
    </row>
    <row r="676" spans="3:6" ht="12.75" x14ac:dyDescent="0.2">
      <c r="C676" s="18"/>
      <c r="D676" s="19"/>
      <c r="E676" s="20"/>
      <c r="F676" s="20"/>
    </row>
    <row r="677" spans="3:6" ht="12.75" x14ac:dyDescent="0.2">
      <c r="C677" s="18"/>
      <c r="D677" s="19"/>
      <c r="E677" s="20"/>
      <c r="F677" s="20"/>
    </row>
    <row r="678" spans="3:6" ht="12.75" x14ac:dyDescent="0.2">
      <c r="C678" s="18"/>
      <c r="D678" s="19"/>
      <c r="E678" s="20"/>
      <c r="F678" s="20"/>
    </row>
    <row r="679" spans="3:6" ht="12.75" x14ac:dyDescent="0.2">
      <c r="C679" s="18"/>
      <c r="D679" s="19"/>
      <c r="E679" s="20"/>
      <c r="F679" s="20"/>
    </row>
    <row r="680" spans="3:6" ht="12.75" x14ac:dyDescent="0.2">
      <c r="C680" s="18"/>
      <c r="D680" s="19"/>
      <c r="E680" s="20"/>
      <c r="F680" s="20"/>
    </row>
    <row r="681" spans="3:6" ht="12.75" x14ac:dyDescent="0.2">
      <c r="C681" s="18"/>
      <c r="D681" s="19"/>
      <c r="E681" s="20"/>
      <c r="F681" s="20"/>
    </row>
    <row r="682" spans="3:6" ht="12.75" x14ac:dyDescent="0.2">
      <c r="C682" s="18"/>
      <c r="D682" s="19"/>
      <c r="E682" s="20"/>
      <c r="F682" s="20"/>
    </row>
    <row r="683" spans="3:6" ht="12.75" x14ac:dyDescent="0.2">
      <c r="C683" s="18"/>
      <c r="D683" s="19"/>
      <c r="E683" s="20"/>
      <c r="F683" s="20"/>
    </row>
    <row r="684" spans="3:6" ht="12.75" x14ac:dyDescent="0.2">
      <c r="C684" s="18"/>
      <c r="D684" s="19"/>
      <c r="E684" s="20"/>
      <c r="F684" s="20"/>
    </row>
    <row r="685" spans="3:6" ht="12.75" x14ac:dyDescent="0.2">
      <c r="C685" s="18"/>
      <c r="D685" s="19"/>
      <c r="E685" s="20"/>
      <c r="F685" s="20"/>
    </row>
    <row r="686" spans="3:6" ht="12.75" x14ac:dyDescent="0.2">
      <c r="C686" s="18"/>
      <c r="D686" s="19"/>
      <c r="E686" s="20"/>
      <c r="F686" s="20"/>
    </row>
    <row r="687" spans="3:6" ht="12.75" x14ac:dyDescent="0.2">
      <c r="C687" s="18"/>
      <c r="D687" s="19"/>
      <c r="E687" s="20"/>
      <c r="F687" s="20"/>
    </row>
    <row r="688" spans="3:6" ht="12.75" x14ac:dyDescent="0.2">
      <c r="C688" s="18"/>
      <c r="D688" s="19"/>
      <c r="E688" s="20"/>
      <c r="F688" s="20"/>
    </row>
    <row r="689" spans="3:6" ht="12.75" x14ac:dyDescent="0.2">
      <c r="C689" s="18"/>
      <c r="D689" s="19"/>
      <c r="E689" s="20"/>
      <c r="F689" s="20"/>
    </row>
    <row r="690" spans="3:6" ht="12.75" x14ac:dyDescent="0.2">
      <c r="C690" s="18"/>
      <c r="D690" s="19"/>
      <c r="E690" s="20"/>
      <c r="F690" s="20"/>
    </row>
    <row r="691" spans="3:6" ht="12.75" x14ac:dyDescent="0.2">
      <c r="C691" s="18"/>
      <c r="D691" s="19"/>
      <c r="E691" s="20"/>
      <c r="F691" s="20"/>
    </row>
    <row r="692" spans="3:6" ht="12.75" x14ac:dyDescent="0.2">
      <c r="C692" s="18"/>
      <c r="D692" s="19"/>
      <c r="E692" s="20"/>
      <c r="F692" s="20"/>
    </row>
    <row r="693" spans="3:6" ht="12.75" x14ac:dyDescent="0.2">
      <c r="C693" s="18"/>
      <c r="D693" s="19"/>
      <c r="E693" s="20"/>
      <c r="F693" s="20"/>
    </row>
    <row r="694" spans="3:6" ht="12.75" x14ac:dyDescent="0.2">
      <c r="C694" s="18"/>
      <c r="D694" s="19"/>
      <c r="E694" s="20"/>
      <c r="F694" s="20"/>
    </row>
    <row r="695" spans="3:6" ht="12.75" x14ac:dyDescent="0.2">
      <c r="C695" s="18"/>
      <c r="D695" s="19"/>
      <c r="E695" s="20"/>
      <c r="F695" s="20"/>
    </row>
    <row r="696" spans="3:6" ht="12.75" x14ac:dyDescent="0.2">
      <c r="C696" s="18"/>
      <c r="D696" s="19"/>
      <c r="E696" s="20"/>
      <c r="F696" s="20"/>
    </row>
    <row r="697" spans="3:6" ht="12.75" x14ac:dyDescent="0.2">
      <c r="C697" s="18"/>
      <c r="D697" s="19"/>
      <c r="E697" s="20"/>
      <c r="F697" s="20"/>
    </row>
    <row r="698" spans="3:6" ht="12.75" x14ac:dyDescent="0.2">
      <c r="C698" s="18"/>
      <c r="D698" s="19"/>
      <c r="E698" s="20"/>
      <c r="F698" s="20"/>
    </row>
    <row r="699" spans="3:6" ht="12.75" x14ac:dyDescent="0.2">
      <c r="C699" s="18"/>
      <c r="D699" s="19"/>
      <c r="E699" s="20"/>
      <c r="F699" s="20"/>
    </row>
    <row r="700" spans="3:6" ht="12.75" x14ac:dyDescent="0.2">
      <c r="C700" s="18"/>
      <c r="D700" s="19"/>
      <c r="E700" s="20"/>
      <c r="F700" s="20"/>
    </row>
    <row r="701" spans="3:6" ht="12.75" x14ac:dyDescent="0.2">
      <c r="C701" s="18"/>
      <c r="D701" s="19"/>
      <c r="E701" s="20"/>
      <c r="F701" s="20"/>
    </row>
    <row r="702" spans="3:6" ht="12.75" x14ac:dyDescent="0.2">
      <c r="C702" s="18"/>
      <c r="D702" s="19"/>
      <c r="E702" s="20"/>
      <c r="F702" s="20"/>
    </row>
    <row r="703" spans="3:6" ht="12.75" x14ac:dyDescent="0.2">
      <c r="C703" s="18"/>
      <c r="D703" s="19"/>
      <c r="E703" s="20"/>
      <c r="F703" s="20"/>
    </row>
    <row r="704" spans="3:6" ht="12.75" x14ac:dyDescent="0.2">
      <c r="C704" s="18"/>
      <c r="D704" s="19"/>
      <c r="E704" s="20"/>
      <c r="F704" s="20"/>
    </row>
    <row r="705" spans="3:6" ht="12.75" x14ac:dyDescent="0.2">
      <c r="C705" s="18"/>
      <c r="D705" s="19"/>
      <c r="E705" s="20"/>
      <c r="F705" s="20"/>
    </row>
    <row r="706" spans="3:6" ht="12.75" x14ac:dyDescent="0.2">
      <c r="C706" s="18"/>
      <c r="D706" s="19"/>
      <c r="E706" s="20"/>
      <c r="F706" s="20"/>
    </row>
    <row r="707" spans="3:6" ht="12.75" x14ac:dyDescent="0.2">
      <c r="C707" s="18"/>
      <c r="D707" s="19"/>
      <c r="E707" s="20"/>
      <c r="F707" s="20"/>
    </row>
    <row r="708" spans="3:6" ht="12.75" x14ac:dyDescent="0.2">
      <c r="C708" s="18"/>
      <c r="D708" s="19"/>
      <c r="E708" s="20"/>
      <c r="F708" s="20"/>
    </row>
    <row r="709" spans="3:6" ht="12.75" x14ac:dyDescent="0.2">
      <c r="C709" s="18"/>
      <c r="D709" s="19"/>
      <c r="E709" s="20"/>
      <c r="F709" s="20"/>
    </row>
    <row r="710" spans="3:6" ht="12.75" x14ac:dyDescent="0.2">
      <c r="C710" s="18"/>
      <c r="D710" s="19"/>
      <c r="E710" s="20"/>
      <c r="F710" s="20"/>
    </row>
    <row r="711" spans="3:6" ht="12.75" x14ac:dyDescent="0.2">
      <c r="C711" s="18"/>
      <c r="D711" s="19"/>
      <c r="E711" s="20"/>
      <c r="F711" s="20"/>
    </row>
    <row r="712" spans="3:6" ht="12.75" x14ac:dyDescent="0.2">
      <c r="C712" s="18"/>
      <c r="D712" s="19"/>
      <c r="E712" s="20"/>
      <c r="F712" s="20"/>
    </row>
    <row r="713" spans="3:6" ht="12.75" x14ac:dyDescent="0.2">
      <c r="C713" s="18"/>
      <c r="D713" s="19"/>
      <c r="E713" s="20"/>
      <c r="F713" s="20"/>
    </row>
    <row r="714" spans="3:6" ht="12.75" x14ac:dyDescent="0.2">
      <c r="C714" s="18"/>
      <c r="D714" s="19"/>
      <c r="E714" s="20"/>
      <c r="F714" s="20"/>
    </row>
    <row r="715" spans="3:6" ht="12.75" x14ac:dyDescent="0.2">
      <c r="C715" s="18"/>
      <c r="D715" s="19"/>
      <c r="E715" s="20"/>
      <c r="F715" s="20"/>
    </row>
    <row r="716" spans="3:6" ht="12.75" x14ac:dyDescent="0.2">
      <c r="C716" s="18"/>
      <c r="D716" s="19"/>
      <c r="E716" s="20"/>
      <c r="F716" s="20"/>
    </row>
    <row r="717" spans="3:6" ht="12.75" x14ac:dyDescent="0.2">
      <c r="C717" s="18"/>
      <c r="D717" s="19"/>
      <c r="E717" s="20"/>
      <c r="F717" s="20"/>
    </row>
    <row r="718" spans="3:6" ht="12.75" x14ac:dyDescent="0.2">
      <c r="C718" s="18"/>
      <c r="D718" s="19"/>
      <c r="E718" s="20"/>
      <c r="F718" s="20"/>
    </row>
    <row r="719" spans="3:6" ht="12.75" x14ac:dyDescent="0.2">
      <c r="C719" s="18"/>
      <c r="D719" s="19"/>
      <c r="E719" s="20"/>
      <c r="F719" s="20"/>
    </row>
    <row r="720" spans="3:6" ht="12.75" x14ac:dyDescent="0.2">
      <c r="C720" s="18"/>
      <c r="D720" s="19"/>
      <c r="E720" s="20"/>
      <c r="F720" s="20"/>
    </row>
    <row r="721" spans="3:6" ht="12.75" x14ac:dyDescent="0.2">
      <c r="C721" s="18"/>
      <c r="D721" s="19"/>
      <c r="E721" s="20"/>
      <c r="F721" s="20"/>
    </row>
    <row r="722" spans="3:6" ht="12.75" x14ac:dyDescent="0.2">
      <c r="C722" s="18"/>
      <c r="D722" s="19"/>
      <c r="E722" s="20"/>
      <c r="F722" s="20"/>
    </row>
    <row r="723" spans="3:6" ht="12.75" x14ac:dyDescent="0.2">
      <c r="C723" s="18"/>
      <c r="D723" s="19"/>
      <c r="E723" s="20"/>
      <c r="F723" s="20"/>
    </row>
    <row r="724" spans="3:6" ht="12.75" x14ac:dyDescent="0.2">
      <c r="C724" s="18"/>
      <c r="D724" s="19"/>
      <c r="E724" s="20"/>
      <c r="F724" s="20"/>
    </row>
    <row r="725" spans="3:6" ht="12.75" x14ac:dyDescent="0.2">
      <c r="C725" s="18"/>
      <c r="D725" s="19"/>
      <c r="E725" s="20"/>
      <c r="F725" s="20"/>
    </row>
    <row r="726" spans="3:6" ht="12.75" x14ac:dyDescent="0.2">
      <c r="C726" s="18"/>
      <c r="D726" s="19"/>
      <c r="E726" s="20"/>
      <c r="F726" s="20"/>
    </row>
    <row r="727" spans="3:6" ht="12.75" x14ac:dyDescent="0.2">
      <c r="C727" s="18"/>
      <c r="D727" s="19"/>
      <c r="E727" s="20"/>
      <c r="F727" s="20"/>
    </row>
    <row r="728" spans="3:6" ht="12.75" x14ac:dyDescent="0.2">
      <c r="C728" s="18"/>
      <c r="D728" s="19"/>
      <c r="E728" s="20"/>
      <c r="F728" s="20"/>
    </row>
    <row r="729" spans="3:6" ht="12.75" x14ac:dyDescent="0.2">
      <c r="C729" s="18"/>
      <c r="D729" s="19"/>
      <c r="E729" s="20"/>
      <c r="F729" s="20"/>
    </row>
    <row r="730" spans="3:6" ht="12.75" x14ac:dyDescent="0.2">
      <c r="C730" s="18"/>
      <c r="D730" s="19"/>
      <c r="E730" s="20"/>
      <c r="F730" s="20"/>
    </row>
    <row r="731" spans="3:6" ht="12.75" x14ac:dyDescent="0.2">
      <c r="C731" s="18"/>
      <c r="D731" s="19"/>
      <c r="E731" s="20"/>
      <c r="F731" s="20"/>
    </row>
    <row r="732" spans="3:6" ht="12.75" x14ac:dyDescent="0.2">
      <c r="C732" s="18"/>
      <c r="D732" s="19"/>
      <c r="E732" s="20"/>
      <c r="F732" s="20"/>
    </row>
    <row r="733" spans="3:6" ht="12.75" x14ac:dyDescent="0.2">
      <c r="C733" s="18"/>
      <c r="D733" s="19"/>
      <c r="E733" s="20"/>
      <c r="F733" s="20"/>
    </row>
    <row r="734" spans="3:6" ht="12.75" x14ac:dyDescent="0.2">
      <c r="C734" s="18"/>
      <c r="D734" s="19"/>
      <c r="E734" s="20"/>
      <c r="F734" s="20"/>
    </row>
    <row r="735" spans="3:6" ht="12.75" x14ac:dyDescent="0.2">
      <c r="C735" s="18"/>
      <c r="D735" s="19"/>
      <c r="E735" s="20"/>
      <c r="F735" s="20"/>
    </row>
    <row r="736" spans="3:6" ht="12.75" x14ac:dyDescent="0.2">
      <c r="C736" s="18"/>
      <c r="D736" s="19"/>
      <c r="E736" s="20"/>
      <c r="F736" s="20"/>
    </row>
    <row r="737" spans="3:6" ht="12.75" x14ac:dyDescent="0.2">
      <c r="C737" s="18"/>
      <c r="D737" s="19"/>
      <c r="E737" s="20"/>
      <c r="F737" s="20"/>
    </row>
    <row r="738" spans="3:6" ht="12.75" x14ac:dyDescent="0.2">
      <c r="C738" s="18"/>
      <c r="D738" s="19"/>
      <c r="E738" s="20"/>
      <c r="F738" s="20"/>
    </row>
    <row r="739" spans="3:6" ht="12.75" x14ac:dyDescent="0.2">
      <c r="C739" s="18"/>
      <c r="D739" s="19"/>
      <c r="E739" s="20"/>
      <c r="F739" s="20"/>
    </row>
    <row r="740" spans="3:6" ht="12.75" x14ac:dyDescent="0.2">
      <c r="C740" s="18"/>
      <c r="D740" s="19"/>
      <c r="E740" s="20"/>
      <c r="F740" s="20"/>
    </row>
    <row r="741" spans="3:6" ht="12.75" x14ac:dyDescent="0.2">
      <c r="C741" s="18"/>
      <c r="D741" s="19"/>
      <c r="E741" s="20"/>
      <c r="F741" s="20"/>
    </row>
    <row r="742" spans="3:6" ht="12.75" x14ac:dyDescent="0.2">
      <c r="C742" s="18"/>
      <c r="D742" s="19"/>
      <c r="E742" s="20"/>
      <c r="F742" s="20"/>
    </row>
    <row r="743" spans="3:6" ht="12.75" x14ac:dyDescent="0.2">
      <c r="C743" s="18"/>
      <c r="D743" s="19"/>
      <c r="E743" s="20"/>
      <c r="F743" s="20"/>
    </row>
    <row r="744" spans="3:6" ht="12.75" x14ac:dyDescent="0.2">
      <c r="C744" s="18"/>
      <c r="D744" s="19"/>
      <c r="E744" s="20"/>
      <c r="F744" s="20"/>
    </row>
    <row r="745" spans="3:6" ht="12.75" x14ac:dyDescent="0.2">
      <c r="C745" s="18"/>
      <c r="D745" s="19"/>
      <c r="E745" s="20"/>
      <c r="F745" s="20"/>
    </row>
    <row r="746" spans="3:6" ht="12.75" x14ac:dyDescent="0.2">
      <c r="C746" s="18"/>
      <c r="D746" s="19"/>
      <c r="E746" s="20"/>
      <c r="F746" s="20"/>
    </row>
    <row r="747" spans="3:6" ht="12.75" x14ac:dyDescent="0.2">
      <c r="C747" s="18"/>
      <c r="D747" s="19"/>
      <c r="E747" s="20"/>
      <c r="F747" s="20"/>
    </row>
    <row r="748" spans="3:6" ht="12.75" x14ac:dyDescent="0.2">
      <c r="C748" s="18"/>
      <c r="D748" s="19"/>
      <c r="E748" s="20"/>
      <c r="F748" s="20"/>
    </row>
    <row r="749" spans="3:6" ht="12.75" x14ac:dyDescent="0.2">
      <c r="C749" s="18"/>
      <c r="D749" s="19"/>
      <c r="E749" s="20"/>
      <c r="F749" s="20"/>
    </row>
    <row r="750" spans="3:6" ht="12.75" x14ac:dyDescent="0.2">
      <c r="C750" s="18"/>
      <c r="D750" s="19"/>
      <c r="E750" s="20"/>
      <c r="F750" s="20"/>
    </row>
    <row r="751" spans="3:6" ht="12.75" x14ac:dyDescent="0.2">
      <c r="C751" s="18"/>
      <c r="D751" s="19"/>
      <c r="E751" s="20"/>
      <c r="F751" s="20"/>
    </row>
    <row r="752" spans="3:6" ht="12.75" x14ac:dyDescent="0.2">
      <c r="C752" s="18"/>
      <c r="D752" s="19"/>
      <c r="E752" s="20"/>
      <c r="F752" s="20"/>
    </row>
    <row r="753" spans="3:6" ht="12.75" x14ac:dyDescent="0.2">
      <c r="C753" s="18"/>
      <c r="D753" s="19"/>
      <c r="E753" s="20"/>
      <c r="F753" s="20"/>
    </row>
    <row r="754" spans="3:6" ht="12.75" x14ac:dyDescent="0.2">
      <c r="C754" s="18"/>
      <c r="D754" s="19"/>
      <c r="E754" s="20"/>
      <c r="F754" s="20"/>
    </row>
    <row r="755" spans="3:6" ht="12.75" x14ac:dyDescent="0.2">
      <c r="C755" s="18"/>
      <c r="D755" s="19"/>
      <c r="E755" s="20"/>
      <c r="F755" s="20"/>
    </row>
    <row r="756" spans="3:6" ht="12.75" x14ac:dyDescent="0.2">
      <c r="C756" s="18"/>
      <c r="D756" s="19"/>
      <c r="E756" s="20"/>
      <c r="F756" s="20"/>
    </row>
    <row r="757" spans="3:6" ht="12.75" x14ac:dyDescent="0.2">
      <c r="C757" s="18"/>
      <c r="D757" s="19"/>
      <c r="E757" s="20"/>
      <c r="F757" s="20"/>
    </row>
    <row r="758" spans="3:6" ht="12.75" x14ac:dyDescent="0.2">
      <c r="C758" s="18"/>
      <c r="D758" s="19"/>
      <c r="E758" s="20"/>
      <c r="F758" s="20"/>
    </row>
    <row r="759" spans="3:6" ht="12.75" x14ac:dyDescent="0.2">
      <c r="C759" s="18"/>
      <c r="D759" s="19"/>
      <c r="E759" s="20"/>
      <c r="F759" s="20"/>
    </row>
    <row r="760" spans="3:6" ht="12.75" x14ac:dyDescent="0.2">
      <c r="C760" s="18"/>
      <c r="D760" s="19"/>
      <c r="E760" s="20"/>
      <c r="F760" s="20"/>
    </row>
    <row r="761" spans="3:6" ht="12.75" x14ac:dyDescent="0.2">
      <c r="C761" s="18"/>
      <c r="D761" s="19"/>
      <c r="E761" s="20"/>
      <c r="F761" s="20"/>
    </row>
    <row r="762" spans="3:6" ht="12.75" x14ac:dyDescent="0.2">
      <c r="C762" s="18"/>
      <c r="D762" s="19"/>
      <c r="E762" s="20"/>
      <c r="F762" s="20"/>
    </row>
    <row r="763" spans="3:6" ht="12.75" x14ac:dyDescent="0.2">
      <c r="C763" s="18"/>
      <c r="D763" s="19"/>
      <c r="E763" s="20"/>
      <c r="F763" s="20"/>
    </row>
    <row r="764" spans="3:6" ht="12.75" x14ac:dyDescent="0.2">
      <c r="C764" s="18"/>
      <c r="D764" s="19"/>
      <c r="E764" s="20"/>
      <c r="F764" s="20"/>
    </row>
    <row r="765" spans="3:6" ht="12.75" x14ac:dyDescent="0.2">
      <c r="C765" s="18"/>
      <c r="D765" s="19"/>
      <c r="E765" s="20"/>
      <c r="F765" s="20"/>
    </row>
    <row r="766" spans="3:6" ht="12.75" x14ac:dyDescent="0.2">
      <c r="C766" s="18"/>
      <c r="D766" s="19"/>
      <c r="E766" s="20"/>
      <c r="F766" s="20"/>
    </row>
    <row r="767" spans="3:6" ht="12.75" x14ac:dyDescent="0.2">
      <c r="C767" s="18"/>
      <c r="D767" s="19"/>
      <c r="E767" s="20"/>
      <c r="F767" s="20"/>
    </row>
    <row r="768" spans="3:6" ht="12.75" x14ac:dyDescent="0.2">
      <c r="C768" s="18"/>
      <c r="D768" s="19"/>
      <c r="E768" s="20"/>
      <c r="F768" s="20"/>
    </row>
    <row r="769" spans="3:6" ht="12.75" x14ac:dyDescent="0.2">
      <c r="C769" s="18"/>
      <c r="D769" s="19"/>
      <c r="E769" s="20"/>
      <c r="F769" s="20"/>
    </row>
    <row r="770" spans="3:6" ht="12.75" x14ac:dyDescent="0.2">
      <c r="C770" s="18"/>
      <c r="D770" s="19"/>
      <c r="E770" s="20"/>
      <c r="F770" s="20"/>
    </row>
    <row r="771" spans="3:6" ht="12.75" x14ac:dyDescent="0.2">
      <c r="C771" s="18"/>
      <c r="D771" s="19"/>
      <c r="E771" s="20"/>
      <c r="F771" s="20"/>
    </row>
    <row r="772" spans="3:6" ht="12.75" x14ac:dyDescent="0.2">
      <c r="C772" s="18"/>
      <c r="D772" s="19"/>
      <c r="E772" s="20"/>
      <c r="F772" s="20"/>
    </row>
    <row r="773" spans="3:6" ht="12.75" x14ac:dyDescent="0.2">
      <c r="C773" s="18"/>
      <c r="D773" s="19"/>
      <c r="E773" s="20"/>
      <c r="F773" s="20"/>
    </row>
    <row r="774" spans="3:6" ht="12.75" x14ac:dyDescent="0.2">
      <c r="C774" s="18"/>
      <c r="D774" s="19"/>
      <c r="E774" s="20"/>
      <c r="F774" s="20"/>
    </row>
    <row r="775" spans="3:6" ht="12.75" x14ac:dyDescent="0.2">
      <c r="C775" s="18"/>
      <c r="D775" s="19"/>
      <c r="E775" s="20"/>
      <c r="F775" s="20"/>
    </row>
    <row r="776" spans="3:6" ht="12.75" x14ac:dyDescent="0.2">
      <c r="C776" s="18"/>
      <c r="D776" s="19"/>
      <c r="E776" s="20"/>
      <c r="F776" s="20"/>
    </row>
    <row r="777" spans="3:6" ht="12.75" x14ac:dyDescent="0.2">
      <c r="C777" s="18"/>
      <c r="D777" s="19"/>
      <c r="E777" s="20"/>
      <c r="F777" s="20"/>
    </row>
    <row r="778" spans="3:6" ht="12.75" x14ac:dyDescent="0.2">
      <c r="C778" s="18"/>
      <c r="D778" s="19"/>
      <c r="E778" s="20"/>
      <c r="F778" s="20"/>
    </row>
    <row r="779" spans="3:6" ht="12.75" x14ac:dyDescent="0.2">
      <c r="C779" s="18"/>
      <c r="D779" s="19"/>
      <c r="E779" s="20"/>
      <c r="F779" s="20"/>
    </row>
    <row r="780" spans="3:6" ht="12.75" x14ac:dyDescent="0.2">
      <c r="C780" s="18"/>
      <c r="D780" s="19"/>
      <c r="E780" s="20"/>
      <c r="F780" s="20"/>
    </row>
    <row r="781" spans="3:6" ht="12.75" x14ac:dyDescent="0.2">
      <c r="C781" s="18"/>
      <c r="D781" s="19"/>
      <c r="E781" s="20"/>
      <c r="F781" s="20"/>
    </row>
    <row r="782" spans="3:6" ht="12.75" x14ac:dyDescent="0.2">
      <c r="C782" s="18"/>
      <c r="D782" s="19"/>
      <c r="E782" s="20"/>
      <c r="F782" s="20"/>
    </row>
    <row r="783" spans="3:6" ht="12.75" x14ac:dyDescent="0.2">
      <c r="C783" s="18"/>
      <c r="D783" s="19"/>
      <c r="E783" s="20"/>
      <c r="F783" s="20"/>
    </row>
    <row r="784" spans="3:6" ht="12.75" x14ac:dyDescent="0.2">
      <c r="C784" s="18"/>
      <c r="D784" s="19"/>
      <c r="E784" s="20"/>
      <c r="F784" s="20"/>
    </row>
    <row r="785" spans="3:6" ht="12.75" x14ac:dyDescent="0.2">
      <c r="C785" s="18"/>
      <c r="D785" s="19"/>
      <c r="E785" s="20"/>
      <c r="F785" s="20"/>
    </row>
    <row r="786" spans="3:6" ht="12.75" x14ac:dyDescent="0.2">
      <c r="C786" s="18"/>
      <c r="D786" s="19"/>
      <c r="E786" s="20"/>
      <c r="F786" s="20"/>
    </row>
    <row r="787" spans="3:6" ht="12.75" x14ac:dyDescent="0.2">
      <c r="C787" s="18"/>
      <c r="D787" s="19"/>
      <c r="E787" s="20"/>
      <c r="F787" s="20"/>
    </row>
    <row r="788" spans="3:6" ht="12.75" x14ac:dyDescent="0.2">
      <c r="C788" s="18"/>
      <c r="D788" s="19"/>
      <c r="E788" s="20"/>
      <c r="F788" s="20"/>
    </row>
    <row r="789" spans="3:6" ht="12.75" x14ac:dyDescent="0.2">
      <c r="C789" s="18"/>
      <c r="D789" s="19"/>
      <c r="E789" s="20"/>
      <c r="F789" s="20"/>
    </row>
    <row r="790" spans="3:6" ht="12.75" x14ac:dyDescent="0.2">
      <c r="C790" s="18"/>
      <c r="D790" s="19"/>
      <c r="E790" s="20"/>
      <c r="F790" s="20"/>
    </row>
    <row r="791" spans="3:6" ht="12.75" x14ac:dyDescent="0.2">
      <c r="C791" s="18"/>
      <c r="D791" s="19"/>
      <c r="E791" s="20"/>
      <c r="F791" s="20"/>
    </row>
    <row r="792" spans="3:6" ht="12.75" x14ac:dyDescent="0.2">
      <c r="C792" s="18"/>
      <c r="D792" s="19"/>
      <c r="E792" s="20"/>
      <c r="F792" s="20"/>
    </row>
    <row r="793" spans="3:6" ht="12.75" x14ac:dyDescent="0.2">
      <c r="C793" s="18"/>
      <c r="D793" s="19"/>
      <c r="E793" s="20"/>
      <c r="F793" s="20"/>
    </row>
    <row r="794" spans="3:6" ht="12.75" x14ac:dyDescent="0.2">
      <c r="C794" s="18"/>
      <c r="D794" s="19"/>
      <c r="E794" s="20"/>
      <c r="F794" s="20"/>
    </row>
    <row r="795" spans="3:6" ht="12.75" x14ac:dyDescent="0.2">
      <c r="C795" s="18"/>
      <c r="D795" s="19"/>
      <c r="E795" s="20"/>
      <c r="F795" s="20"/>
    </row>
    <row r="796" spans="3:6" ht="12.75" x14ac:dyDescent="0.2">
      <c r="C796" s="18"/>
      <c r="D796" s="19"/>
      <c r="E796" s="20"/>
      <c r="F796" s="20"/>
    </row>
    <row r="797" spans="3:6" ht="12.75" x14ac:dyDescent="0.2">
      <c r="C797" s="18"/>
      <c r="D797" s="19"/>
      <c r="E797" s="20"/>
      <c r="F797" s="20"/>
    </row>
    <row r="798" spans="3:6" ht="12.75" x14ac:dyDescent="0.2">
      <c r="C798" s="18"/>
      <c r="D798" s="19"/>
      <c r="E798" s="20"/>
      <c r="F798" s="20"/>
    </row>
    <row r="799" spans="3:6" ht="12.75" x14ac:dyDescent="0.2">
      <c r="C799" s="18"/>
      <c r="D799" s="19"/>
      <c r="E799" s="20"/>
      <c r="F799" s="20"/>
    </row>
    <row r="800" spans="3:6" ht="12.75" x14ac:dyDescent="0.2">
      <c r="C800" s="18"/>
      <c r="D800" s="19"/>
      <c r="E800" s="20"/>
      <c r="F800" s="20"/>
    </row>
    <row r="801" spans="3:6" ht="12.75" x14ac:dyDescent="0.2">
      <c r="C801" s="18"/>
      <c r="D801" s="19"/>
      <c r="E801" s="20"/>
      <c r="F801" s="20"/>
    </row>
    <row r="802" spans="3:6" ht="12.75" x14ac:dyDescent="0.2">
      <c r="C802" s="18"/>
      <c r="D802" s="19"/>
      <c r="E802" s="20"/>
      <c r="F802" s="20"/>
    </row>
    <row r="803" spans="3:6" ht="12.75" x14ac:dyDescent="0.2">
      <c r="C803" s="18"/>
      <c r="D803" s="19"/>
      <c r="E803" s="20"/>
      <c r="F803" s="20"/>
    </row>
    <row r="804" spans="3:6" ht="12.75" x14ac:dyDescent="0.2">
      <c r="C804" s="18"/>
      <c r="D804" s="19"/>
      <c r="E804" s="20"/>
      <c r="F804" s="20"/>
    </row>
    <row r="805" spans="3:6" ht="12.75" x14ac:dyDescent="0.2">
      <c r="C805" s="18"/>
      <c r="D805" s="19"/>
      <c r="E805" s="20"/>
      <c r="F805" s="20"/>
    </row>
    <row r="806" spans="3:6" ht="12.75" x14ac:dyDescent="0.2">
      <c r="C806" s="18"/>
      <c r="D806" s="19"/>
      <c r="E806" s="20"/>
      <c r="F806" s="20"/>
    </row>
    <row r="807" spans="3:6" ht="12.75" x14ac:dyDescent="0.2">
      <c r="C807" s="18"/>
      <c r="D807" s="19"/>
      <c r="E807" s="20"/>
      <c r="F807" s="20"/>
    </row>
    <row r="808" spans="3:6" ht="12.75" x14ac:dyDescent="0.2">
      <c r="C808" s="18"/>
      <c r="D808" s="19"/>
      <c r="E808" s="20"/>
      <c r="F808" s="20"/>
    </row>
    <row r="809" spans="3:6" ht="12.75" x14ac:dyDescent="0.2">
      <c r="C809" s="18"/>
      <c r="D809" s="19"/>
      <c r="E809" s="20"/>
      <c r="F809" s="20"/>
    </row>
    <row r="810" spans="3:6" ht="12.75" x14ac:dyDescent="0.2">
      <c r="C810" s="18"/>
      <c r="D810" s="19"/>
      <c r="E810" s="20"/>
      <c r="F810" s="20"/>
    </row>
    <row r="811" spans="3:6" ht="12.75" x14ac:dyDescent="0.2">
      <c r="C811" s="18"/>
      <c r="D811" s="19"/>
      <c r="E811" s="20"/>
      <c r="F811" s="20"/>
    </row>
    <row r="812" spans="3:6" ht="12.75" x14ac:dyDescent="0.2">
      <c r="C812" s="18"/>
      <c r="D812" s="19"/>
      <c r="E812" s="20"/>
      <c r="F812" s="20"/>
    </row>
    <row r="813" spans="3:6" ht="12.75" x14ac:dyDescent="0.2">
      <c r="C813" s="18"/>
      <c r="D813" s="19"/>
      <c r="E813" s="20"/>
      <c r="F813" s="20"/>
    </row>
    <row r="814" spans="3:6" ht="12.75" x14ac:dyDescent="0.2">
      <c r="C814" s="18"/>
      <c r="D814" s="19"/>
      <c r="E814" s="20"/>
      <c r="F814" s="20"/>
    </row>
    <row r="815" spans="3:6" ht="12.75" x14ac:dyDescent="0.2">
      <c r="C815" s="18"/>
      <c r="D815" s="19"/>
      <c r="E815" s="20"/>
      <c r="F815" s="20"/>
    </row>
    <row r="816" spans="3:6" ht="12.75" x14ac:dyDescent="0.2">
      <c r="C816" s="18"/>
      <c r="D816" s="19"/>
      <c r="E816" s="20"/>
      <c r="F816" s="20"/>
    </row>
    <row r="817" spans="3:6" ht="12.75" x14ac:dyDescent="0.2">
      <c r="C817" s="18"/>
      <c r="D817" s="19"/>
      <c r="E817" s="20"/>
      <c r="F817" s="20"/>
    </row>
    <row r="818" spans="3:6" ht="12.75" x14ac:dyDescent="0.2">
      <c r="C818" s="18"/>
      <c r="D818" s="19"/>
      <c r="E818" s="20"/>
      <c r="F818" s="20"/>
    </row>
    <row r="819" spans="3:6" ht="12.75" x14ac:dyDescent="0.2">
      <c r="C819" s="18"/>
      <c r="D819" s="19"/>
      <c r="E819" s="20"/>
      <c r="F819" s="20"/>
    </row>
    <row r="820" spans="3:6" ht="12.75" x14ac:dyDescent="0.2">
      <c r="C820" s="18"/>
      <c r="D820" s="19"/>
      <c r="E820" s="20"/>
      <c r="F820" s="20"/>
    </row>
    <row r="821" spans="3:6" ht="12.75" x14ac:dyDescent="0.2">
      <c r="C821" s="18"/>
      <c r="D821" s="19"/>
      <c r="E821" s="20"/>
      <c r="F821" s="20"/>
    </row>
    <row r="822" spans="3:6" ht="12.75" x14ac:dyDescent="0.2">
      <c r="C822" s="18"/>
      <c r="D822" s="19"/>
      <c r="E822" s="20"/>
      <c r="F822" s="20"/>
    </row>
    <row r="823" spans="3:6" ht="12.75" x14ac:dyDescent="0.2">
      <c r="C823" s="18"/>
      <c r="D823" s="19"/>
      <c r="E823" s="20"/>
      <c r="F823" s="20"/>
    </row>
    <row r="824" spans="3:6" ht="12.75" x14ac:dyDescent="0.2">
      <c r="C824" s="18"/>
      <c r="D824" s="19"/>
      <c r="E824" s="20"/>
      <c r="F824" s="20"/>
    </row>
    <row r="825" spans="3:6" ht="12.75" x14ac:dyDescent="0.2">
      <c r="C825" s="18"/>
      <c r="D825" s="19"/>
      <c r="E825" s="20"/>
      <c r="F825" s="20"/>
    </row>
    <row r="826" spans="3:6" ht="12.75" x14ac:dyDescent="0.2">
      <c r="C826" s="18"/>
      <c r="D826" s="19"/>
      <c r="E826" s="20"/>
      <c r="F826" s="20"/>
    </row>
    <row r="827" spans="3:6" ht="12.75" x14ac:dyDescent="0.2">
      <c r="C827" s="18"/>
      <c r="D827" s="19"/>
      <c r="E827" s="20"/>
      <c r="F827" s="20"/>
    </row>
    <row r="828" spans="3:6" ht="12.75" x14ac:dyDescent="0.2">
      <c r="C828" s="18"/>
      <c r="D828" s="19"/>
      <c r="E828" s="20"/>
      <c r="F828" s="20"/>
    </row>
    <row r="829" spans="3:6" ht="12.75" x14ac:dyDescent="0.2">
      <c r="C829" s="18"/>
      <c r="D829" s="19"/>
      <c r="E829" s="20"/>
      <c r="F829" s="20"/>
    </row>
    <row r="830" spans="3:6" ht="12.75" x14ac:dyDescent="0.2">
      <c r="C830" s="18"/>
      <c r="D830" s="19"/>
      <c r="E830" s="20"/>
      <c r="F830" s="20"/>
    </row>
    <row r="831" spans="3:6" ht="12.75" x14ac:dyDescent="0.2">
      <c r="C831" s="18"/>
      <c r="D831" s="19"/>
      <c r="E831" s="20"/>
      <c r="F831" s="20"/>
    </row>
    <row r="832" spans="3:6" ht="12.75" x14ac:dyDescent="0.2">
      <c r="C832" s="18"/>
      <c r="D832" s="19"/>
      <c r="E832" s="20"/>
      <c r="F832" s="20"/>
    </row>
    <row r="833" spans="3:6" ht="12.75" x14ac:dyDescent="0.2">
      <c r="C833" s="18"/>
      <c r="D833" s="19"/>
      <c r="E833" s="20"/>
      <c r="F833" s="20"/>
    </row>
    <row r="834" spans="3:6" ht="12.75" x14ac:dyDescent="0.2">
      <c r="C834" s="18"/>
      <c r="D834" s="19"/>
      <c r="E834" s="20"/>
      <c r="F834" s="20"/>
    </row>
    <row r="835" spans="3:6" ht="12.75" x14ac:dyDescent="0.2">
      <c r="C835" s="18"/>
      <c r="D835" s="19"/>
      <c r="E835" s="20"/>
      <c r="F835" s="20"/>
    </row>
    <row r="836" spans="3:6" ht="12.75" x14ac:dyDescent="0.2">
      <c r="C836" s="18"/>
      <c r="D836" s="19"/>
      <c r="E836" s="20"/>
      <c r="F836" s="20"/>
    </row>
    <row r="837" spans="3:6" ht="12.75" x14ac:dyDescent="0.2">
      <c r="C837" s="18"/>
      <c r="D837" s="19"/>
      <c r="E837" s="20"/>
      <c r="F837" s="20"/>
    </row>
    <row r="838" spans="3:6" ht="12.75" x14ac:dyDescent="0.2">
      <c r="C838" s="18"/>
      <c r="D838" s="19"/>
      <c r="E838" s="20"/>
      <c r="F838" s="20"/>
    </row>
    <row r="839" spans="3:6" ht="12.75" x14ac:dyDescent="0.2">
      <c r="C839" s="18"/>
      <c r="D839" s="19"/>
      <c r="E839" s="20"/>
      <c r="F839" s="20"/>
    </row>
    <row r="840" spans="3:6" ht="12.75" x14ac:dyDescent="0.2">
      <c r="C840" s="18"/>
      <c r="D840" s="19"/>
      <c r="E840" s="20"/>
      <c r="F840" s="20"/>
    </row>
    <row r="841" spans="3:6" ht="12.75" x14ac:dyDescent="0.2">
      <c r="C841" s="18"/>
      <c r="D841" s="19"/>
      <c r="E841" s="20"/>
      <c r="F841" s="20"/>
    </row>
    <row r="842" spans="3:6" ht="12.75" x14ac:dyDescent="0.2">
      <c r="C842" s="18"/>
      <c r="D842" s="19"/>
      <c r="E842" s="20"/>
      <c r="F842" s="20"/>
    </row>
    <row r="843" spans="3:6" ht="12.75" x14ac:dyDescent="0.2">
      <c r="C843" s="18"/>
      <c r="D843" s="19"/>
      <c r="E843" s="20"/>
      <c r="F843" s="20"/>
    </row>
    <row r="844" spans="3:6" ht="12.75" x14ac:dyDescent="0.2">
      <c r="C844" s="18"/>
      <c r="D844" s="19"/>
      <c r="E844" s="20"/>
      <c r="F844" s="20"/>
    </row>
    <row r="845" spans="3:6" ht="12.75" x14ac:dyDescent="0.2">
      <c r="C845" s="18"/>
      <c r="D845" s="19"/>
      <c r="E845" s="20"/>
      <c r="F845" s="20"/>
    </row>
    <row r="846" spans="3:6" ht="12.75" x14ac:dyDescent="0.2">
      <c r="C846" s="18"/>
      <c r="D846" s="19"/>
      <c r="E846" s="20"/>
      <c r="F846" s="20"/>
    </row>
    <row r="847" spans="3:6" ht="12.75" x14ac:dyDescent="0.2">
      <c r="C847" s="18"/>
      <c r="D847" s="19"/>
      <c r="E847" s="20"/>
      <c r="F847" s="20"/>
    </row>
    <row r="848" spans="3:6" ht="12.75" x14ac:dyDescent="0.2">
      <c r="C848" s="18"/>
      <c r="D848" s="19"/>
      <c r="E848" s="20"/>
      <c r="F848" s="20"/>
    </row>
    <row r="849" spans="3:6" ht="12.75" x14ac:dyDescent="0.2">
      <c r="C849" s="18"/>
      <c r="D849" s="19"/>
      <c r="E849" s="20"/>
      <c r="F849" s="20"/>
    </row>
    <row r="850" spans="3:6" ht="12.75" x14ac:dyDescent="0.2">
      <c r="C850" s="18"/>
      <c r="D850" s="19"/>
      <c r="E850" s="20"/>
      <c r="F850" s="20"/>
    </row>
    <row r="851" spans="3:6" ht="12.75" x14ac:dyDescent="0.2">
      <c r="C851" s="18"/>
      <c r="D851" s="19"/>
      <c r="E851" s="20"/>
      <c r="F851" s="20"/>
    </row>
    <row r="852" spans="3:6" ht="12.75" x14ac:dyDescent="0.2">
      <c r="C852" s="18"/>
      <c r="D852" s="19"/>
      <c r="E852" s="20"/>
      <c r="F852" s="20"/>
    </row>
    <row r="853" spans="3:6" ht="12.75" x14ac:dyDescent="0.2">
      <c r="C853" s="18"/>
      <c r="D853" s="19"/>
      <c r="E853" s="20"/>
      <c r="F853" s="20"/>
    </row>
    <row r="854" spans="3:6" ht="12.75" x14ac:dyDescent="0.2">
      <c r="C854" s="18"/>
      <c r="D854" s="19"/>
      <c r="E854" s="20"/>
      <c r="F854" s="20"/>
    </row>
    <row r="855" spans="3:6" ht="12.75" x14ac:dyDescent="0.2">
      <c r="C855" s="18"/>
      <c r="D855" s="19"/>
      <c r="E855" s="20"/>
      <c r="F855" s="20"/>
    </row>
    <row r="856" spans="3:6" ht="12.75" x14ac:dyDescent="0.2">
      <c r="C856" s="18"/>
      <c r="D856" s="19"/>
      <c r="E856" s="20"/>
      <c r="F856" s="20"/>
    </row>
    <row r="857" spans="3:6" ht="12.75" x14ac:dyDescent="0.2">
      <c r="C857" s="18"/>
      <c r="D857" s="19"/>
      <c r="E857" s="20"/>
      <c r="F857" s="20"/>
    </row>
    <row r="858" spans="3:6" ht="12.75" x14ac:dyDescent="0.2">
      <c r="C858" s="18"/>
      <c r="D858" s="19"/>
      <c r="E858" s="20"/>
      <c r="F858" s="20"/>
    </row>
    <row r="859" spans="3:6" ht="12.75" x14ac:dyDescent="0.2">
      <c r="C859" s="18"/>
      <c r="D859" s="19"/>
      <c r="E859" s="20"/>
      <c r="F859" s="20"/>
    </row>
    <row r="860" spans="3:6" ht="12.75" x14ac:dyDescent="0.2">
      <c r="C860" s="18"/>
      <c r="D860" s="19"/>
      <c r="E860" s="20"/>
      <c r="F860" s="20"/>
    </row>
    <row r="861" spans="3:6" ht="12.75" x14ac:dyDescent="0.2">
      <c r="C861" s="18"/>
      <c r="D861" s="19"/>
      <c r="E861" s="20"/>
      <c r="F861" s="20"/>
    </row>
    <row r="862" spans="3:6" ht="12.75" x14ac:dyDescent="0.2">
      <c r="C862" s="18"/>
      <c r="D862" s="19"/>
      <c r="E862" s="20"/>
      <c r="F862" s="20"/>
    </row>
    <row r="863" spans="3:6" ht="12.75" x14ac:dyDescent="0.2">
      <c r="C863" s="18"/>
      <c r="D863" s="19"/>
      <c r="E863" s="20"/>
      <c r="F863" s="20"/>
    </row>
    <row r="864" spans="3:6" ht="12.75" x14ac:dyDescent="0.2">
      <c r="C864" s="18"/>
      <c r="D864" s="19"/>
      <c r="E864" s="20"/>
      <c r="F864" s="20"/>
    </row>
    <row r="865" spans="3:6" ht="12.75" x14ac:dyDescent="0.2">
      <c r="C865" s="18"/>
      <c r="D865" s="19"/>
      <c r="E865" s="20"/>
      <c r="F865" s="20"/>
    </row>
    <row r="866" spans="3:6" ht="12.75" x14ac:dyDescent="0.2">
      <c r="C866" s="18"/>
      <c r="D866" s="19"/>
      <c r="E866" s="20"/>
      <c r="F866" s="20"/>
    </row>
    <row r="867" spans="3:6" ht="12.75" x14ac:dyDescent="0.2">
      <c r="C867" s="18"/>
      <c r="D867" s="19"/>
      <c r="E867" s="20"/>
      <c r="F867" s="20"/>
    </row>
    <row r="868" spans="3:6" ht="12.75" x14ac:dyDescent="0.2">
      <c r="C868" s="18"/>
      <c r="D868" s="19"/>
      <c r="E868" s="20"/>
      <c r="F868" s="20"/>
    </row>
    <row r="869" spans="3:6" ht="12.75" x14ac:dyDescent="0.2">
      <c r="C869" s="18"/>
      <c r="D869" s="19"/>
      <c r="E869" s="20"/>
      <c r="F869" s="20"/>
    </row>
    <row r="870" spans="3:6" ht="12.75" x14ac:dyDescent="0.2">
      <c r="C870" s="18"/>
      <c r="D870" s="19"/>
      <c r="E870" s="20"/>
      <c r="F870" s="20"/>
    </row>
    <row r="871" spans="3:6" ht="12.75" x14ac:dyDescent="0.2">
      <c r="C871" s="18"/>
      <c r="D871" s="19"/>
      <c r="E871" s="20"/>
      <c r="F871" s="20"/>
    </row>
    <row r="872" spans="3:6" ht="12.75" x14ac:dyDescent="0.2">
      <c r="C872" s="18"/>
      <c r="D872" s="19"/>
      <c r="E872" s="20"/>
      <c r="F872" s="20"/>
    </row>
    <row r="873" spans="3:6" ht="12.75" x14ac:dyDescent="0.2">
      <c r="C873" s="18"/>
      <c r="D873" s="19"/>
      <c r="E873" s="20"/>
      <c r="F873" s="20"/>
    </row>
    <row r="874" spans="3:6" ht="12.75" x14ac:dyDescent="0.2">
      <c r="C874" s="18"/>
      <c r="D874" s="19"/>
      <c r="E874" s="20"/>
      <c r="F874" s="20"/>
    </row>
    <row r="875" spans="3:6" ht="12.75" x14ac:dyDescent="0.2">
      <c r="C875" s="18"/>
      <c r="D875" s="19"/>
      <c r="E875" s="20"/>
      <c r="F875" s="20"/>
    </row>
    <row r="876" spans="3:6" ht="12.75" x14ac:dyDescent="0.2">
      <c r="C876" s="18"/>
      <c r="D876" s="19"/>
      <c r="E876" s="20"/>
      <c r="F876" s="20"/>
    </row>
    <row r="877" spans="3:6" ht="12.75" x14ac:dyDescent="0.2">
      <c r="C877" s="18"/>
      <c r="D877" s="19"/>
      <c r="E877" s="20"/>
      <c r="F877" s="20"/>
    </row>
    <row r="878" spans="3:6" ht="12.75" x14ac:dyDescent="0.2">
      <c r="C878" s="18"/>
      <c r="D878" s="19"/>
      <c r="E878" s="20"/>
      <c r="F878" s="20"/>
    </row>
    <row r="879" spans="3:6" ht="12.75" x14ac:dyDescent="0.2">
      <c r="C879" s="18"/>
      <c r="D879" s="19"/>
      <c r="E879" s="20"/>
      <c r="F879" s="20"/>
    </row>
    <row r="880" spans="3:6" ht="12.75" x14ac:dyDescent="0.2">
      <c r="C880" s="18"/>
      <c r="D880" s="19"/>
      <c r="E880" s="20"/>
      <c r="F880" s="20"/>
    </row>
    <row r="881" spans="3:6" ht="12.75" x14ac:dyDescent="0.2">
      <c r="C881" s="18"/>
      <c r="D881" s="19"/>
      <c r="E881" s="20"/>
      <c r="F881" s="20"/>
    </row>
    <row r="882" spans="3:6" ht="12.75" x14ac:dyDescent="0.2">
      <c r="C882" s="18"/>
      <c r="D882" s="19"/>
      <c r="E882" s="20"/>
      <c r="F882" s="20"/>
    </row>
    <row r="883" spans="3:6" ht="12.75" x14ac:dyDescent="0.2">
      <c r="C883" s="18"/>
      <c r="D883" s="19"/>
      <c r="E883" s="20"/>
      <c r="F883" s="20"/>
    </row>
    <row r="884" spans="3:6" ht="12.75" x14ac:dyDescent="0.2">
      <c r="C884" s="18"/>
      <c r="D884" s="19"/>
      <c r="E884" s="20"/>
      <c r="F884" s="20"/>
    </row>
    <row r="885" spans="3:6" ht="12.75" x14ac:dyDescent="0.2">
      <c r="C885" s="18"/>
      <c r="D885" s="19"/>
      <c r="E885" s="20"/>
      <c r="F885" s="20"/>
    </row>
    <row r="886" spans="3:6" ht="12.75" x14ac:dyDescent="0.2">
      <c r="C886" s="18"/>
      <c r="D886" s="19"/>
      <c r="E886" s="20"/>
      <c r="F886" s="20"/>
    </row>
    <row r="887" spans="3:6" ht="12.75" x14ac:dyDescent="0.2">
      <c r="C887" s="18"/>
      <c r="D887" s="19"/>
      <c r="E887" s="20"/>
      <c r="F887" s="20"/>
    </row>
    <row r="888" spans="3:6" ht="12.75" x14ac:dyDescent="0.2">
      <c r="C888" s="18"/>
      <c r="D888" s="19"/>
      <c r="E888" s="20"/>
      <c r="F888" s="20"/>
    </row>
    <row r="889" spans="3:6" ht="12.75" x14ac:dyDescent="0.2">
      <c r="C889" s="18"/>
      <c r="D889" s="19"/>
      <c r="E889" s="20"/>
      <c r="F889" s="20"/>
    </row>
    <row r="890" spans="3:6" ht="12.75" x14ac:dyDescent="0.2">
      <c r="C890" s="18"/>
      <c r="D890" s="19"/>
      <c r="E890" s="20"/>
      <c r="F890" s="20"/>
    </row>
    <row r="891" spans="3:6" ht="12.75" x14ac:dyDescent="0.2">
      <c r="C891" s="18"/>
      <c r="D891" s="19"/>
      <c r="E891" s="20"/>
      <c r="F891" s="20"/>
    </row>
    <row r="892" spans="3:6" ht="12.75" x14ac:dyDescent="0.2">
      <c r="C892" s="18"/>
      <c r="D892" s="19"/>
      <c r="E892" s="20"/>
      <c r="F892" s="20"/>
    </row>
    <row r="893" spans="3:6" ht="12.75" x14ac:dyDescent="0.2">
      <c r="C893" s="18"/>
      <c r="D893" s="19"/>
      <c r="E893" s="20"/>
      <c r="F893" s="20"/>
    </row>
    <row r="894" spans="3:6" ht="12.75" x14ac:dyDescent="0.2">
      <c r="C894" s="18"/>
      <c r="D894" s="19"/>
      <c r="E894" s="20"/>
      <c r="F894" s="20"/>
    </row>
    <row r="895" spans="3:6" ht="12.75" x14ac:dyDescent="0.2">
      <c r="C895" s="18"/>
      <c r="D895" s="19"/>
      <c r="E895" s="20"/>
      <c r="F895" s="20"/>
    </row>
    <row r="896" spans="3:6" ht="12.75" x14ac:dyDescent="0.2">
      <c r="C896" s="18"/>
      <c r="D896" s="19"/>
      <c r="E896" s="20"/>
      <c r="F896" s="20"/>
    </row>
    <row r="897" spans="3:6" ht="12.75" x14ac:dyDescent="0.2">
      <c r="C897" s="18"/>
      <c r="D897" s="19"/>
      <c r="E897" s="20"/>
      <c r="F897" s="20"/>
    </row>
    <row r="898" spans="3:6" ht="12.75" x14ac:dyDescent="0.2">
      <c r="C898" s="18"/>
      <c r="D898" s="19"/>
      <c r="E898" s="20"/>
      <c r="F898" s="20"/>
    </row>
    <row r="899" spans="3:6" ht="12.75" x14ac:dyDescent="0.2">
      <c r="C899" s="18"/>
      <c r="D899" s="19"/>
      <c r="E899" s="20"/>
      <c r="F899" s="20"/>
    </row>
    <row r="900" spans="3:6" ht="12.75" x14ac:dyDescent="0.2">
      <c r="C900" s="18"/>
      <c r="D900" s="19"/>
      <c r="E900" s="20"/>
      <c r="F900" s="20"/>
    </row>
    <row r="901" spans="3:6" ht="12.75" x14ac:dyDescent="0.2">
      <c r="C901" s="18"/>
      <c r="D901" s="19"/>
      <c r="E901" s="20"/>
      <c r="F901" s="20"/>
    </row>
    <row r="902" spans="3:6" ht="12.75" x14ac:dyDescent="0.2">
      <c r="C902" s="18"/>
      <c r="D902" s="19"/>
      <c r="E902" s="20"/>
      <c r="F902" s="20"/>
    </row>
    <row r="903" spans="3:6" ht="12.75" x14ac:dyDescent="0.2">
      <c r="C903" s="18"/>
      <c r="D903" s="19"/>
      <c r="E903" s="20"/>
      <c r="F903" s="20"/>
    </row>
    <row r="904" spans="3:6" ht="12.75" x14ac:dyDescent="0.2">
      <c r="C904" s="18"/>
      <c r="D904" s="19"/>
      <c r="E904" s="20"/>
      <c r="F904" s="20"/>
    </row>
    <row r="905" spans="3:6" ht="12.75" x14ac:dyDescent="0.2">
      <c r="C905" s="18"/>
      <c r="D905" s="19"/>
      <c r="E905" s="20"/>
      <c r="F905" s="20"/>
    </row>
    <row r="906" spans="3:6" ht="12.75" x14ac:dyDescent="0.2">
      <c r="C906" s="18"/>
      <c r="D906" s="19"/>
      <c r="E906" s="20"/>
      <c r="F906" s="20"/>
    </row>
    <row r="907" spans="3:6" ht="12.75" x14ac:dyDescent="0.2">
      <c r="C907" s="18"/>
      <c r="D907" s="19"/>
      <c r="E907" s="20"/>
      <c r="F907" s="20"/>
    </row>
    <row r="908" spans="3:6" ht="12.75" x14ac:dyDescent="0.2">
      <c r="C908" s="18"/>
      <c r="D908" s="19"/>
      <c r="E908" s="20"/>
      <c r="F908" s="20"/>
    </row>
    <row r="909" spans="3:6" ht="12.75" x14ac:dyDescent="0.2">
      <c r="C909" s="18"/>
      <c r="D909" s="19"/>
      <c r="E909" s="20"/>
      <c r="F909" s="20"/>
    </row>
    <row r="910" spans="3:6" ht="12.75" x14ac:dyDescent="0.2">
      <c r="C910" s="18"/>
      <c r="D910" s="19"/>
      <c r="E910" s="20"/>
      <c r="F910" s="20"/>
    </row>
    <row r="911" spans="3:6" ht="12.75" x14ac:dyDescent="0.2">
      <c r="C911" s="18"/>
      <c r="D911" s="19"/>
      <c r="E911" s="20"/>
      <c r="F911" s="20"/>
    </row>
    <row r="912" spans="3:6" ht="12.75" x14ac:dyDescent="0.2">
      <c r="C912" s="18"/>
      <c r="D912" s="19"/>
      <c r="E912" s="20"/>
      <c r="F912" s="20"/>
    </row>
    <row r="913" spans="3:6" ht="12.75" x14ac:dyDescent="0.2">
      <c r="C913" s="18"/>
      <c r="D913" s="19"/>
      <c r="E913" s="20"/>
      <c r="F913" s="20"/>
    </row>
    <row r="914" spans="3:6" ht="12.75" x14ac:dyDescent="0.2">
      <c r="C914" s="18"/>
      <c r="D914" s="19"/>
      <c r="E914" s="20"/>
      <c r="F914" s="20"/>
    </row>
    <row r="915" spans="3:6" ht="12.75" x14ac:dyDescent="0.2">
      <c r="C915" s="18"/>
      <c r="D915" s="19"/>
      <c r="E915" s="20"/>
      <c r="F915" s="20"/>
    </row>
    <row r="916" spans="3:6" ht="12.75" x14ac:dyDescent="0.2">
      <c r="C916" s="18"/>
      <c r="D916" s="19"/>
      <c r="E916" s="20"/>
      <c r="F916" s="20"/>
    </row>
    <row r="917" spans="3:6" ht="12.75" x14ac:dyDescent="0.2">
      <c r="C917" s="18"/>
      <c r="D917" s="19"/>
      <c r="E917" s="20"/>
      <c r="F917" s="20"/>
    </row>
    <row r="918" spans="3:6" ht="12.75" x14ac:dyDescent="0.2">
      <c r="C918" s="18"/>
      <c r="D918" s="19"/>
      <c r="E918" s="20"/>
      <c r="F918" s="20"/>
    </row>
    <row r="919" spans="3:6" ht="12.75" x14ac:dyDescent="0.2">
      <c r="C919" s="18"/>
      <c r="D919" s="19"/>
      <c r="E919" s="20"/>
      <c r="F919" s="20"/>
    </row>
    <row r="920" spans="3:6" ht="12.75" x14ac:dyDescent="0.2">
      <c r="C920" s="18"/>
      <c r="D920" s="19"/>
      <c r="E920" s="20"/>
      <c r="F920" s="20"/>
    </row>
    <row r="921" spans="3:6" ht="12.75" x14ac:dyDescent="0.2">
      <c r="C921" s="18"/>
      <c r="D921" s="19"/>
      <c r="E921" s="20"/>
      <c r="F921" s="20"/>
    </row>
    <row r="922" spans="3:6" ht="12.75" x14ac:dyDescent="0.2">
      <c r="C922" s="18"/>
      <c r="D922" s="19"/>
      <c r="E922" s="20"/>
      <c r="F922" s="20"/>
    </row>
    <row r="923" spans="3:6" ht="12.75" x14ac:dyDescent="0.2">
      <c r="C923" s="18"/>
      <c r="D923" s="19"/>
      <c r="E923" s="20"/>
      <c r="F923" s="20"/>
    </row>
    <row r="924" spans="3:6" ht="12.75" x14ac:dyDescent="0.2">
      <c r="C924" s="18"/>
      <c r="D924" s="19"/>
      <c r="E924" s="20"/>
      <c r="F924" s="20"/>
    </row>
    <row r="925" spans="3:6" ht="12.75" x14ac:dyDescent="0.2">
      <c r="C925" s="18"/>
      <c r="D925" s="19"/>
      <c r="E925" s="20"/>
      <c r="F925" s="20"/>
    </row>
    <row r="926" spans="3:6" ht="12.75" x14ac:dyDescent="0.2">
      <c r="C926" s="18"/>
      <c r="D926" s="19"/>
      <c r="E926" s="20"/>
      <c r="F926" s="20"/>
    </row>
    <row r="927" spans="3:6" ht="12.75" x14ac:dyDescent="0.2">
      <c r="C927" s="18"/>
      <c r="D927" s="19"/>
      <c r="E927" s="20"/>
      <c r="F927" s="20"/>
    </row>
    <row r="928" spans="3:6" ht="12.75" x14ac:dyDescent="0.2">
      <c r="C928" s="18"/>
      <c r="D928" s="19"/>
      <c r="E928" s="20"/>
      <c r="F928" s="20"/>
    </row>
    <row r="929" spans="3:6" ht="12.75" x14ac:dyDescent="0.2">
      <c r="C929" s="18"/>
      <c r="D929" s="19"/>
      <c r="E929" s="20"/>
      <c r="F929" s="20"/>
    </row>
    <row r="930" spans="3:6" ht="12.75" x14ac:dyDescent="0.2">
      <c r="C930" s="18"/>
      <c r="D930" s="19"/>
      <c r="E930" s="20"/>
      <c r="F930" s="20"/>
    </row>
    <row r="931" spans="3:6" ht="12.75" x14ac:dyDescent="0.2">
      <c r="C931" s="18"/>
      <c r="D931" s="19"/>
      <c r="E931" s="20"/>
      <c r="F931" s="20"/>
    </row>
    <row r="932" spans="3:6" ht="12.75" x14ac:dyDescent="0.2">
      <c r="C932" s="18"/>
      <c r="D932" s="19"/>
      <c r="E932" s="20"/>
      <c r="F932" s="20"/>
    </row>
    <row r="933" spans="3:6" ht="12.75" x14ac:dyDescent="0.2">
      <c r="C933" s="18"/>
      <c r="D933" s="19"/>
      <c r="E933" s="20"/>
      <c r="F933" s="20"/>
    </row>
    <row r="934" spans="3:6" ht="12.75" x14ac:dyDescent="0.2">
      <c r="C934" s="18"/>
      <c r="D934" s="19"/>
      <c r="E934" s="20"/>
      <c r="F934" s="20"/>
    </row>
    <row r="935" spans="3:6" ht="12.75" x14ac:dyDescent="0.2">
      <c r="C935" s="18"/>
      <c r="D935" s="19"/>
      <c r="E935" s="20"/>
      <c r="F935" s="20"/>
    </row>
    <row r="936" spans="3:6" ht="12.75" x14ac:dyDescent="0.2">
      <c r="C936" s="18"/>
      <c r="D936" s="19"/>
      <c r="E936" s="20"/>
      <c r="F936" s="20"/>
    </row>
    <row r="937" spans="3:6" ht="12.75" x14ac:dyDescent="0.2">
      <c r="C937" s="18"/>
      <c r="D937" s="19"/>
      <c r="E937" s="20"/>
      <c r="F937" s="20"/>
    </row>
    <row r="938" spans="3:6" ht="12.75" x14ac:dyDescent="0.2">
      <c r="C938" s="18"/>
      <c r="D938" s="19"/>
      <c r="E938" s="20"/>
      <c r="F938" s="20"/>
    </row>
    <row r="939" spans="3:6" ht="12.75" x14ac:dyDescent="0.2">
      <c r="C939" s="18"/>
      <c r="D939" s="19"/>
      <c r="E939" s="20"/>
      <c r="F939" s="20"/>
    </row>
    <row r="940" spans="3:6" ht="12.75" x14ac:dyDescent="0.2">
      <c r="C940" s="18"/>
      <c r="D940" s="19"/>
      <c r="E940" s="20"/>
      <c r="F940" s="20"/>
    </row>
    <row r="941" spans="3:6" ht="12.75" x14ac:dyDescent="0.2">
      <c r="C941" s="18"/>
      <c r="D941" s="19"/>
      <c r="E941" s="20"/>
      <c r="F941" s="20"/>
    </row>
    <row r="942" spans="3:6" ht="12.75" x14ac:dyDescent="0.2">
      <c r="C942" s="18"/>
      <c r="D942" s="19"/>
      <c r="E942" s="20"/>
      <c r="F942" s="20"/>
    </row>
    <row r="943" spans="3:6" ht="12.75" x14ac:dyDescent="0.2">
      <c r="C943" s="18"/>
      <c r="D943" s="19"/>
      <c r="E943" s="20"/>
      <c r="F943" s="20"/>
    </row>
    <row r="944" spans="3:6" ht="12.75" x14ac:dyDescent="0.2">
      <c r="C944" s="18"/>
      <c r="D944" s="19"/>
      <c r="E944" s="20"/>
      <c r="F944" s="20"/>
    </row>
    <row r="945" spans="3:6" ht="12.75" x14ac:dyDescent="0.2">
      <c r="C945" s="18"/>
      <c r="D945" s="19"/>
      <c r="E945" s="20"/>
      <c r="F945" s="20"/>
    </row>
    <row r="946" spans="3:6" ht="12.75" x14ac:dyDescent="0.2">
      <c r="C946" s="18"/>
      <c r="D946" s="19"/>
      <c r="E946" s="20"/>
      <c r="F946" s="20"/>
    </row>
    <row r="947" spans="3:6" ht="12.75" x14ac:dyDescent="0.2">
      <c r="C947" s="18"/>
      <c r="D947" s="19"/>
      <c r="E947" s="20"/>
      <c r="F947" s="20"/>
    </row>
    <row r="948" spans="3:6" ht="12.75" x14ac:dyDescent="0.2">
      <c r="C948" s="18"/>
      <c r="D948" s="19"/>
      <c r="E948" s="20"/>
      <c r="F948" s="20"/>
    </row>
    <row r="949" spans="3:6" ht="12.75" x14ac:dyDescent="0.2">
      <c r="C949" s="18"/>
      <c r="D949" s="19"/>
      <c r="E949" s="20"/>
      <c r="F949" s="20"/>
    </row>
    <row r="950" spans="3:6" ht="12.75" x14ac:dyDescent="0.2">
      <c r="C950" s="18"/>
      <c r="D950" s="19"/>
      <c r="E950" s="20"/>
      <c r="F950" s="20"/>
    </row>
    <row r="951" spans="3:6" ht="12.75" x14ac:dyDescent="0.2">
      <c r="C951" s="18"/>
      <c r="D951" s="19"/>
      <c r="E951" s="20"/>
      <c r="F951" s="20"/>
    </row>
    <row r="952" spans="3:6" ht="12.75" x14ac:dyDescent="0.2">
      <c r="C952" s="18"/>
      <c r="D952" s="19"/>
      <c r="E952" s="20"/>
      <c r="F952" s="20"/>
    </row>
    <row r="953" spans="3:6" ht="12.75" x14ac:dyDescent="0.2">
      <c r="C953" s="18"/>
      <c r="D953" s="19"/>
      <c r="E953" s="20"/>
      <c r="F953" s="20"/>
    </row>
    <row r="954" spans="3:6" ht="12.75" x14ac:dyDescent="0.2">
      <c r="C954" s="18"/>
      <c r="D954" s="19"/>
      <c r="E954" s="20"/>
      <c r="F954" s="20"/>
    </row>
    <row r="955" spans="3:6" ht="12.75" x14ac:dyDescent="0.2">
      <c r="C955" s="18"/>
      <c r="D955" s="19"/>
      <c r="E955" s="20"/>
      <c r="F955" s="20"/>
    </row>
    <row r="956" spans="3:6" ht="12.75" x14ac:dyDescent="0.2">
      <c r="C956" s="18"/>
      <c r="D956" s="19"/>
      <c r="E956" s="20"/>
      <c r="F956" s="20"/>
    </row>
    <row r="957" spans="3:6" ht="12.75" x14ac:dyDescent="0.2">
      <c r="C957" s="18"/>
      <c r="D957" s="19"/>
      <c r="E957" s="20"/>
      <c r="F957" s="20"/>
    </row>
    <row r="958" spans="3:6" ht="12.75" x14ac:dyDescent="0.2">
      <c r="C958" s="18"/>
      <c r="D958" s="19"/>
      <c r="E958" s="20"/>
      <c r="F958" s="20"/>
    </row>
    <row r="959" spans="3:6" ht="12.75" x14ac:dyDescent="0.2">
      <c r="C959" s="18"/>
      <c r="D959" s="19"/>
      <c r="E959" s="20"/>
      <c r="F959" s="20"/>
    </row>
    <row r="960" spans="3:6" ht="12.75" x14ac:dyDescent="0.2">
      <c r="C960" s="18"/>
      <c r="D960" s="19"/>
      <c r="E960" s="20"/>
      <c r="F960" s="20"/>
    </row>
    <row r="961" spans="3:6" ht="12.75" x14ac:dyDescent="0.2">
      <c r="C961" s="18"/>
      <c r="D961" s="19"/>
      <c r="E961" s="20"/>
      <c r="F961" s="20"/>
    </row>
    <row r="962" spans="3:6" ht="12.75" x14ac:dyDescent="0.2">
      <c r="C962" s="18"/>
      <c r="D962" s="19"/>
      <c r="E962" s="20"/>
      <c r="F962" s="20"/>
    </row>
    <row r="963" spans="3:6" ht="12.75" x14ac:dyDescent="0.2">
      <c r="C963" s="18"/>
      <c r="D963" s="19"/>
      <c r="E963" s="20"/>
      <c r="F963" s="20"/>
    </row>
    <row r="964" spans="3:6" ht="12.75" x14ac:dyDescent="0.2">
      <c r="C964" s="18"/>
      <c r="D964" s="19"/>
      <c r="E964" s="20"/>
      <c r="F964" s="20"/>
    </row>
    <row r="965" spans="3:6" ht="12.75" x14ac:dyDescent="0.2">
      <c r="C965" s="18"/>
      <c r="D965" s="19"/>
      <c r="E965" s="20"/>
      <c r="F965" s="20"/>
    </row>
    <row r="966" spans="3:6" ht="12.75" x14ac:dyDescent="0.2">
      <c r="C966" s="18"/>
      <c r="D966" s="19"/>
      <c r="E966" s="20"/>
      <c r="F966" s="20"/>
    </row>
    <row r="967" spans="3:6" ht="12.75" x14ac:dyDescent="0.2">
      <c r="C967" s="18"/>
      <c r="D967" s="19"/>
      <c r="E967" s="20"/>
      <c r="F967" s="20"/>
    </row>
    <row r="968" spans="3:6" ht="12.75" x14ac:dyDescent="0.2">
      <c r="C968" s="18"/>
      <c r="D968" s="19"/>
      <c r="E968" s="20"/>
      <c r="F968" s="20"/>
    </row>
    <row r="969" spans="3:6" ht="12.75" x14ac:dyDescent="0.2">
      <c r="C969" s="18"/>
      <c r="D969" s="19"/>
      <c r="E969" s="20"/>
      <c r="F969" s="20"/>
    </row>
    <row r="970" spans="3:6" ht="12.75" x14ac:dyDescent="0.2">
      <c r="C970" s="18"/>
      <c r="D970" s="19"/>
      <c r="E970" s="20"/>
      <c r="F970" s="20"/>
    </row>
    <row r="971" spans="3:6" ht="12.75" x14ac:dyDescent="0.2">
      <c r="C971" s="18"/>
      <c r="D971" s="19"/>
      <c r="E971" s="20"/>
      <c r="F971" s="20"/>
    </row>
    <row r="972" spans="3:6" ht="12.75" x14ac:dyDescent="0.2">
      <c r="C972" s="18"/>
      <c r="D972" s="19"/>
      <c r="E972" s="20"/>
      <c r="F972" s="20"/>
    </row>
    <row r="973" spans="3:6" ht="12.75" x14ac:dyDescent="0.2">
      <c r="C973" s="18"/>
      <c r="D973" s="19"/>
      <c r="E973" s="20"/>
      <c r="F973" s="20"/>
    </row>
    <row r="974" spans="3:6" ht="12.75" x14ac:dyDescent="0.2">
      <c r="C974" s="18"/>
      <c r="D974" s="19"/>
      <c r="E974" s="20"/>
      <c r="F974" s="20"/>
    </row>
    <row r="975" spans="3:6" ht="12.75" x14ac:dyDescent="0.2">
      <c r="C975" s="18"/>
      <c r="D975" s="19"/>
      <c r="E975" s="20"/>
      <c r="F975" s="20"/>
    </row>
    <row r="976" spans="3:6" ht="12.75" x14ac:dyDescent="0.2">
      <c r="C976" s="18"/>
      <c r="D976" s="19"/>
      <c r="E976" s="20"/>
      <c r="F976" s="20"/>
    </row>
    <row r="977" spans="3:6" ht="12.75" x14ac:dyDescent="0.2">
      <c r="C977" s="18"/>
      <c r="D977" s="19"/>
      <c r="E977" s="20"/>
      <c r="F977" s="20"/>
    </row>
    <row r="978" spans="3:6" ht="12.75" x14ac:dyDescent="0.2">
      <c r="C978" s="18"/>
      <c r="D978" s="19"/>
      <c r="E978" s="20"/>
      <c r="F978" s="20"/>
    </row>
    <row r="979" spans="3:6" ht="12.75" x14ac:dyDescent="0.2">
      <c r="C979" s="18"/>
      <c r="D979" s="19"/>
      <c r="E979" s="20"/>
      <c r="F979" s="20"/>
    </row>
    <row r="980" spans="3:6" ht="12.75" x14ac:dyDescent="0.2">
      <c r="C980" s="18"/>
      <c r="D980" s="19"/>
      <c r="E980" s="20"/>
      <c r="F980" s="20"/>
    </row>
    <row r="981" spans="3:6" ht="12.75" x14ac:dyDescent="0.2">
      <c r="C981" s="18"/>
      <c r="D981" s="19"/>
      <c r="E981" s="20"/>
      <c r="F981" s="20"/>
    </row>
    <row r="982" spans="3:6" ht="12.75" x14ac:dyDescent="0.2">
      <c r="C982" s="18"/>
      <c r="D982" s="19"/>
      <c r="E982" s="20"/>
      <c r="F982" s="20"/>
    </row>
    <row r="983" spans="3:6" ht="12.75" x14ac:dyDescent="0.2">
      <c r="C983" s="18"/>
      <c r="D983" s="19"/>
      <c r="E983" s="20"/>
      <c r="F983" s="20"/>
    </row>
    <row r="984" spans="3:6" ht="12.75" x14ac:dyDescent="0.2">
      <c r="C984" s="18"/>
      <c r="D984" s="19"/>
      <c r="E984" s="20"/>
      <c r="F984" s="20"/>
    </row>
    <row r="985" spans="3:6" ht="12.75" x14ac:dyDescent="0.2">
      <c r="C985" s="18"/>
      <c r="D985" s="19"/>
      <c r="E985" s="20"/>
      <c r="F985" s="20"/>
    </row>
    <row r="986" spans="3:6" ht="12.75" x14ac:dyDescent="0.2">
      <c r="C986" s="18"/>
      <c r="D986" s="19"/>
      <c r="E986" s="20"/>
      <c r="F986" s="20"/>
    </row>
    <row r="987" spans="3:6" ht="12.75" x14ac:dyDescent="0.2">
      <c r="C987" s="18"/>
      <c r="D987" s="19"/>
      <c r="E987" s="20"/>
      <c r="F987" s="20"/>
    </row>
    <row r="988" spans="3:6" ht="12.75" x14ac:dyDescent="0.2">
      <c r="F988" s="20"/>
    </row>
  </sheetData>
  <mergeCells count="7">
    <mergeCell ref="B22:E40"/>
    <mergeCell ref="A2:E2"/>
    <mergeCell ref="A1:E1"/>
    <mergeCell ref="B3:D3"/>
    <mergeCell ref="A3:A10"/>
    <mergeCell ref="A14:A16"/>
    <mergeCell ref="B14:D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2:BM547"/>
  <sheetViews>
    <sheetView showGridLines="0" zoomScaleNormal="100" workbookViewId="0">
      <selection activeCell="F549" sqref="F549"/>
    </sheetView>
  </sheetViews>
  <sheetFormatPr defaultRowHeight="11.25" x14ac:dyDescent="0.2"/>
  <cols>
    <col min="1" max="1" width="7.140625" style="605" customWidth="1"/>
    <col min="2" max="2" width="1.42578125" style="605" customWidth="1"/>
    <col min="3" max="3" width="3.5703125" style="605" customWidth="1"/>
    <col min="4" max="4" width="3.7109375" style="605" customWidth="1"/>
    <col min="5" max="5" width="14.7109375" style="605" customWidth="1"/>
    <col min="6" max="6" width="86.42578125" style="605" customWidth="1"/>
    <col min="7" max="7" width="7.42578125" style="605" customWidth="1"/>
    <col min="8" max="8" width="9.5703125" style="605" customWidth="1"/>
    <col min="9" max="9" width="12.140625" style="460" customWidth="1"/>
    <col min="10" max="10" width="20.140625" style="605" customWidth="1"/>
    <col min="11" max="11" width="13.28515625" style="605" hidden="1" customWidth="1"/>
    <col min="12" max="12" width="8" style="605" customWidth="1"/>
    <col min="13" max="13" width="9.28515625" style="605" hidden="1" customWidth="1"/>
    <col min="14" max="14" width="9.140625" style="605"/>
    <col min="15" max="20" width="12.140625" style="605" hidden="1" customWidth="1"/>
    <col min="21" max="21" width="14" style="605" hidden="1" customWidth="1"/>
    <col min="22" max="22" width="10.5703125" style="605" customWidth="1"/>
    <col min="23" max="23" width="14" style="605" customWidth="1"/>
    <col min="24" max="24" width="10.5703125" style="605" customWidth="1"/>
    <col min="25" max="25" width="12.85546875" style="605" customWidth="1"/>
    <col min="26" max="26" width="9.42578125" style="605" customWidth="1"/>
    <col min="27" max="27" width="12.85546875" style="605" customWidth="1"/>
    <col min="28" max="28" width="14" style="605" customWidth="1"/>
    <col min="29" max="29" width="9.42578125" style="605" customWidth="1"/>
    <col min="30" max="30" width="12.85546875" style="605" customWidth="1"/>
    <col min="31" max="31" width="14" style="605" customWidth="1"/>
    <col min="32" max="16384" width="9.140625" style="605"/>
  </cols>
  <sheetData>
    <row r="2" spans="2:46" ht="36.950000000000003" customHeight="1" x14ac:dyDescent="0.2">
      <c r="L2" s="706" t="s">
        <v>532</v>
      </c>
      <c r="M2" s="707"/>
      <c r="N2" s="707"/>
      <c r="O2" s="707"/>
      <c r="P2" s="707"/>
      <c r="Q2" s="707"/>
      <c r="R2" s="707"/>
      <c r="S2" s="707"/>
      <c r="T2" s="707"/>
      <c r="U2" s="707"/>
      <c r="V2" s="707"/>
      <c r="AT2" s="353" t="s">
        <v>533</v>
      </c>
    </row>
    <row r="3" spans="2:46" ht="6.95" customHeight="1" x14ac:dyDescent="0.2">
      <c r="B3" s="345"/>
      <c r="C3" s="346"/>
      <c r="D3" s="346"/>
      <c r="E3" s="346"/>
      <c r="F3" s="346"/>
      <c r="G3" s="346"/>
      <c r="H3" s="346"/>
      <c r="I3" s="461"/>
      <c r="J3" s="346"/>
      <c r="K3" s="346"/>
      <c r="L3" s="347"/>
      <c r="AT3" s="353" t="s">
        <v>534</v>
      </c>
    </row>
    <row r="4" spans="2:46" ht="24.95" customHeight="1" x14ac:dyDescent="0.2">
      <c r="B4" s="347"/>
      <c r="D4" s="348" t="s">
        <v>535</v>
      </c>
      <c r="L4" s="347"/>
      <c r="M4" s="349" t="s">
        <v>536</v>
      </c>
      <c r="AT4" s="353" t="s">
        <v>537</v>
      </c>
    </row>
    <row r="5" spans="2:46" ht="6.95" customHeight="1" x14ac:dyDescent="0.2">
      <c r="B5" s="347"/>
      <c r="L5" s="347"/>
    </row>
    <row r="6" spans="2:46" s="604" customFormat="1" ht="12" customHeight="1" x14ac:dyDescent="0.25">
      <c r="B6" s="350"/>
      <c r="D6" s="351" t="s">
        <v>538</v>
      </c>
      <c r="I6" s="462"/>
      <c r="L6" s="350"/>
    </row>
    <row r="7" spans="2:46" s="604" customFormat="1" ht="36.950000000000003" customHeight="1" x14ac:dyDescent="0.25">
      <c r="B7" s="350"/>
      <c r="E7" s="704" t="s">
        <v>539</v>
      </c>
      <c r="F7" s="705"/>
      <c r="G7" s="705"/>
      <c r="H7" s="705"/>
      <c r="I7" s="462"/>
      <c r="L7" s="350"/>
    </row>
    <row r="8" spans="2:46" s="604" customFormat="1" x14ac:dyDescent="0.25">
      <c r="B8" s="350"/>
      <c r="I8" s="462"/>
      <c r="L8" s="350"/>
    </row>
    <row r="9" spans="2:46" s="604" customFormat="1" ht="12" customHeight="1" x14ac:dyDescent="0.25">
      <c r="B9" s="350"/>
      <c r="D9" s="351" t="s">
        <v>540</v>
      </c>
      <c r="F9" s="353" t="s">
        <v>541</v>
      </c>
      <c r="I9" s="463" t="s">
        <v>542</v>
      </c>
      <c r="J9" s="353" t="s">
        <v>541</v>
      </c>
      <c r="L9" s="350"/>
    </row>
    <row r="10" spans="2:46" s="604" customFormat="1" ht="12" customHeight="1" x14ac:dyDescent="0.25">
      <c r="B10" s="350"/>
      <c r="D10" s="351" t="s">
        <v>286</v>
      </c>
      <c r="F10" s="353" t="s">
        <v>543</v>
      </c>
      <c r="I10" s="463" t="s">
        <v>281</v>
      </c>
      <c r="J10" s="352" t="s">
        <v>1426</v>
      </c>
      <c r="L10" s="350"/>
    </row>
    <row r="11" spans="2:46" s="604" customFormat="1" ht="10.9" customHeight="1" x14ac:dyDescent="0.25">
      <c r="B11" s="350"/>
      <c r="I11" s="462"/>
      <c r="L11" s="350"/>
    </row>
    <row r="12" spans="2:46" s="604" customFormat="1" ht="12" customHeight="1" x14ac:dyDescent="0.25">
      <c r="B12" s="350"/>
      <c r="D12" s="351" t="s">
        <v>544</v>
      </c>
      <c r="I12" s="463" t="s">
        <v>545</v>
      </c>
      <c r="J12" s="353" t="s">
        <v>541</v>
      </c>
      <c r="L12" s="350"/>
    </row>
    <row r="13" spans="2:46" s="604" customFormat="1" ht="18" customHeight="1" x14ac:dyDescent="0.25">
      <c r="B13" s="350"/>
      <c r="E13" s="353" t="s">
        <v>1427</v>
      </c>
      <c r="I13" s="463" t="s">
        <v>546</v>
      </c>
      <c r="J13" s="353" t="s">
        <v>541</v>
      </c>
      <c r="L13" s="350"/>
    </row>
    <row r="14" spans="2:46" s="604" customFormat="1" ht="6.95" customHeight="1" x14ac:dyDescent="0.25">
      <c r="B14" s="350"/>
      <c r="I14" s="462"/>
      <c r="L14" s="350"/>
    </row>
    <row r="15" spans="2:46" s="604" customFormat="1" ht="12" customHeight="1" x14ac:dyDescent="0.25">
      <c r="B15" s="350"/>
      <c r="D15" s="351" t="s">
        <v>547</v>
      </c>
      <c r="I15" s="463" t="s">
        <v>545</v>
      </c>
      <c r="J15" s="607" t="s">
        <v>1428</v>
      </c>
      <c r="L15" s="350"/>
    </row>
    <row r="16" spans="2:46" s="604" customFormat="1" ht="18" customHeight="1" x14ac:dyDescent="0.25">
      <c r="B16" s="350"/>
      <c r="E16" s="708" t="s">
        <v>1428</v>
      </c>
      <c r="F16" s="709"/>
      <c r="G16" s="709"/>
      <c r="H16" s="709"/>
      <c r="I16" s="463" t="s">
        <v>546</v>
      </c>
      <c r="J16" s="607" t="s">
        <v>1428</v>
      </c>
      <c r="L16" s="350"/>
    </row>
    <row r="17" spans="2:12" s="604" customFormat="1" ht="6.95" customHeight="1" x14ac:dyDescent="0.25">
      <c r="B17" s="350"/>
      <c r="I17" s="462"/>
      <c r="L17" s="350"/>
    </row>
    <row r="18" spans="2:12" s="604" customFormat="1" ht="12" customHeight="1" x14ac:dyDescent="0.25">
      <c r="B18" s="350"/>
      <c r="D18" s="351" t="s">
        <v>548</v>
      </c>
      <c r="I18" s="463" t="s">
        <v>545</v>
      </c>
      <c r="J18" s="353" t="s">
        <v>541</v>
      </c>
      <c r="L18" s="350"/>
    </row>
    <row r="19" spans="2:12" s="604" customFormat="1" ht="18" customHeight="1" x14ac:dyDescent="0.25">
      <c r="B19" s="350"/>
      <c r="E19" s="353" t="s">
        <v>1427</v>
      </c>
      <c r="I19" s="463" t="s">
        <v>546</v>
      </c>
      <c r="J19" s="353" t="s">
        <v>541</v>
      </c>
      <c r="L19" s="350"/>
    </row>
    <row r="20" spans="2:12" s="604" customFormat="1" ht="6.95" customHeight="1" x14ac:dyDescent="0.25">
      <c r="B20" s="350"/>
      <c r="I20" s="462"/>
      <c r="L20" s="350"/>
    </row>
    <row r="21" spans="2:12" s="604" customFormat="1" ht="12" customHeight="1" x14ac:dyDescent="0.25">
      <c r="B21" s="350"/>
      <c r="D21" s="351" t="s">
        <v>549</v>
      </c>
      <c r="I21" s="463" t="s">
        <v>545</v>
      </c>
      <c r="J21" s="353" t="s">
        <v>541</v>
      </c>
      <c r="L21" s="350"/>
    </row>
    <row r="22" spans="2:12" s="604" customFormat="1" ht="18" customHeight="1" x14ac:dyDescent="0.25">
      <c r="B22" s="350"/>
      <c r="E22" s="353" t="s">
        <v>1427</v>
      </c>
      <c r="I22" s="463" t="s">
        <v>546</v>
      </c>
      <c r="J22" s="353" t="s">
        <v>541</v>
      </c>
      <c r="L22" s="350"/>
    </row>
    <row r="23" spans="2:12" s="604" customFormat="1" ht="6.95" customHeight="1" x14ac:dyDescent="0.25">
      <c r="B23" s="350"/>
      <c r="I23" s="462"/>
      <c r="L23" s="350"/>
    </row>
    <row r="24" spans="2:12" s="604" customFormat="1" ht="12" customHeight="1" x14ac:dyDescent="0.25">
      <c r="B24" s="350"/>
      <c r="D24" s="351" t="s">
        <v>12</v>
      </c>
      <c r="I24" s="462"/>
      <c r="L24" s="350"/>
    </row>
    <row r="25" spans="2:12" s="355" customFormat="1" ht="16.5" customHeight="1" x14ac:dyDescent="0.25">
      <c r="B25" s="354"/>
      <c r="E25" s="710" t="s">
        <v>541</v>
      </c>
      <c r="F25" s="710"/>
      <c r="G25" s="710"/>
      <c r="H25" s="710"/>
      <c r="I25" s="464"/>
      <c r="L25" s="354"/>
    </row>
    <row r="26" spans="2:12" s="604" customFormat="1" ht="6.95" customHeight="1" x14ac:dyDescent="0.25">
      <c r="B26" s="350"/>
      <c r="I26" s="462"/>
      <c r="L26" s="350"/>
    </row>
    <row r="27" spans="2:12" s="604" customFormat="1" ht="6.95" customHeight="1" x14ac:dyDescent="0.25">
      <c r="B27" s="350"/>
      <c r="D27" s="356"/>
      <c r="E27" s="356"/>
      <c r="F27" s="356"/>
      <c r="G27" s="356"/>
      <c r="H27" s="356"/>
      <c r="I27" s="465"/>
      <c r="J27" s="356"/>
      <c r="K27" s="356"/>
      <c r="L27" s="350"/>
    </row>
    <row r="28" spans="2:12" s="604" customFormat="1" ht="25.35" customHeight="1" x14ac:dyDescent="0.25">
      <c r="B28" s="350"/>
      <c r="D28" s="357" t="s">
        <v>304</v>
      </c>
      <c r="I28" s="462"/>
      <c r="J28" s="358">
        <f>ROUND(J94, 2)</f>
        <v>0</v>
      </c>
      <c r="L28" s="350"/>
    </row>
    <row r="29" spans="2:12" s="604" customFormat="1" ht="6.95" customHeight="1" x14ac:dyDescent="0.25">
      <c r="B29" s="350"/>
      <c r="D29" s="356"/>
      <c r="E29" s="356"/>
      <c r="F29" s="356"/>
      <c r="G29" s="356"/>
      <c r="H29" s="356"/>
      <c r="I29" s="465"/>
      <c r="J29" s="356"/>
      <c r="K29" s="356"/>
      <c r="L29" s="350"/>
    </row>
    <row r="30" spans="2:12" s="604" customFormat="1" ht="14.45" customHeight="1" x14ac:dyDescent="0.25">
      <c r="B30" s="350"/>
      <c r="F30" s="359" t="s">
        <v>550</v>
      </c>
      <c r="I30" s="466" t="s">
        <v>551</v>
      </c>
      <c r="J30" s="359" t="s">
        <v>552</v>
      </c>
      <c r="L30" s="350"/>
    </row>
    <row r="31" spans="2:12" s="604" customFormat="1" ht="14.45" customHeight="1" x14ac:dyDescent="0.25">
      <c r="B31" s="350"/>
      <c r="D31" s="351" t="s">
        <v>434</v>
      </c>
      <c r="E31" s="351" t="s">
        <v>553</v>
      </c>
      <c r="F31" s="360">
        <f>ROUND((SUM(BE94:BE546)),  2)</f>
        <v>0</v>
      </c>
      <c r="I31" s="467">
        <v>0.21</v>
      </c>
      <c r="J31" s="360">
        <f>ROUND(((SUM(BE94:BE546))*I31),  2)</f>
        <v>0</v>
      </c>
      <c r="L31" s="350"/>
    </row>
    <row r="32" spans="2:12" s="604" customFormat="1" ht="14.45" customHeight="1" x14ac:dyDescent="0.25">
      <c r="B32" s="350"/>
      <c r="E32" s="351" t="s">
        <v>554</v>
      </c>
      <c r="F32" s="360">
        <f>ROUND((SUM(BF94:BF546)),  2)</f>
        <v>0</v>
      </c>
      <c r="I32" s="467">
        <v>0.15</v>
      </c>
      <c r="J32" s="360">
        <f>ROUND(((SUM(BF94:BF546))*I32),  2)</f>
        <v>0</v>
      </c>
      <c r="L32" s="350"/>
    </row>
    <row r="33" spans="2:12" s="604" customFormat="1" ht="14.45" hidden="1" customHeight="1" x14ac:dyDescent="0.25">
      <c r="B33" s="350"/>
      <c r="E33" s="351" t="s">
        <v>555</v>
      </c>
      <c r="F33" s="360">
        <f>ROUND((SUM(BG94:BG546)),  2)</f>
        <v>0</v>
      </c>
      <c r="I33" s="467">
        <v>0.21</v>
      </c>
      <c r="J33" s="360">
        <f>0</f>
        <v>0</v>
      </c>
      <c r="L33" s="350"/>
    </row>
    <row r="34" spans="2:12" s="604" customFormat="1" ht="14.45" hidden="1" customHeight="1" x14ac:dyDescent="0.25">
      <c r="B34" s="350"/>
      <c r="E34" s="351" t="s">
        <v>556</v>
      </c>
      <c r="F34" s="360">
        <f>ROUND((SUM(BH94:BH546)),  2)</f>
        <v>0</v>
      </c>
      <c r="I34" s="467">
        <v>0.15</v>
      </c>
      <c r="J34" s="360">
        <f>0</f>
        <v>0</v>
      </c>
      <c r="L34" s="350"/>
    </row>
    <row r="35" spans="2:12" s="604" customFormat="1" ht="14.45" hidden="1" customHeight="1" x14ac:dyDescent="0.25">
      <c r="B35" s="350"/>
      <c r="E35" s="351" t="s">
        <v>557</v>
      </c>
      <c r="F35" s="360">
        <f>ROUND((SUM(BI94:BI546)),  2)</f>
        <v>0</v>
      </c>
      <c r="I35" s="467">
        <v>0</v>
      </c>
      <c r="J35" s="360">
        <f>0</f>
        <v>0</v>
      </c>
      <c r="L35" s="350"/>
    </row>
    <row r="36" spans="2:12" s="604" customFormat="1" ht="6.95" customHeight="1" x14ac:dyDescent="0.25">
      <c r="B36" s="350"/>
      <c r="I36" s="462"/>
      <c r="L36" s="350"/>
    </row>
    <row r="37" spans="2:12" s="604" customFormat="1" ht="25.35" customHeight="1" x14ac:dyDescent="0.25">
      <c r="B37" s="350"/>
      <c r="C37" s="361"/>
      <c r="D37" s="362" t="s">
        <v>558</v>
      </c>
      <c r="E37" s="363"/>
      <c r="F37" s="363"/>
      <c r="G37" s="364" t="s">
        <v>559</v>
      </c>
      <c r="H37" s="365" t="s">
        <v>560</v>
      </c>
      <c r="I37" s="468"/>
      <c r="J37" s="366">
        <f>SUM(J28:J35)</f>
        <v>0</v>
      </c>
      <c r="K37" s="367"/>
      <c r="L37" s="350"/>
    </row>
    <row r="38" spans="2:12" s="604" customFormat="1" ht="14.45" customHeight="1" x14ac:dyDescent="0.25">
      <c r="B38" s="368"/>
      <c r="C38" s="369"/>
      <c r="D38" s="369"/>
      <c r="E38" s="369"/>
      <c r="F38" s="369"/>
      <c r="G38" s="369"/>
      <c r="H38" s="369"/>
      <c r="I38" s="469"/>
      <c r="J38" s="369"/>
      <c r="K38" s="369"/>
      <c r="L38" s="350"/>
    </row>
    <row r="42" spans="2:12" s="604" customFormat="1" ht="6.95" customHeight="1" x14ac:dyDescent="0.25">
      <c r="B42" s="370"/>
      <c r="C42" s="371"/>
      <c r="D42" s="371"/>
      <c r="E42" s="371"/>
      <c r="F42" s="371"/>
      <c r="G42" s="371"/>
      <c r="H42" s="371"/>
      <c r="I42" s="470"/>
      <c r="J42" s="371"/>
      <c r="K42" s="371"/>
      <c r="L42" s="350"/>
    </row>
    <row r="43" spans="2:12" s="604" customFormat="1" ht="24.95" customHeight="1" x14ac:dyDescent="0.25">
      <c r="B43" s="350"/>
      <c r="C43" s="348" t="s">
        <v>561</v>
      </c>
      <c r="I43" s="462"/>
      <c r="L43" s="350"/>
    </row>
    <row r="44" spans="2:12" s="604" customFormat="1" ht="6.95" customHeight="1" x14ac:dyDescent="0.25">
      <c r="B44" s="350"/>
      <c r="I44" s="462"/>
      <c r="L44" s="350"/>
    </row>
    <row r="45" spans="2:12" s="604" customFormat="1" ht="12" customHeight="1" x14ac:dyDescent="0.25">
      <c r="B45" s="350"/>
      <c r="C45" s="351" t="s">
        <v>538</v>
      </c>
      <c r="I45" s="462"/>
      <c r="L45" s="350"/>
    </row>
    <row r="46" spans="2:12" s="604" customFormat="1" ht="16.5" customHeight="1" x14ac:dyDescent="0.25">
      <c r="B46" s="350"/>
      <c r="E46" s="704" t="str">
        <f>E7</f>
        <v>Stavební úpravy prostransví před nákupním centrem  Hliník, Třeboň</v>
      </c>
      <c r="F46" s="705"/>
      <c r="G46" s="705"/>
      <c r="H46" s="705"/>
      <c r="I46" s="462"/>
      <c r="L46" s="350"/>
    </row>
    <row r="47" spans="2:12" s="604" customFormat="1" ht="6.95" customHeight="1" x14ac:dyDescent="0.25">
      <c r="B47" s="350"/>
      <c r="I47" s="462"/>
      <c r="L47" s="350"/>
    </row>
    <row r="48" spans="2:12" s="604" customFormat="1" ht="12" customHeight="1" x14ac:dyDescent="0.25">
      <c r="B48" s="350"/>
      <c r="C48" s="351" t="s">
        <v>286</v>
      </c>
      <c r="F48" s="353" t="str">
        <f>F10</f>
        <v>Třeboň</v>
      </c>
      <c r="I48" s="463" t="s">
        <v>281</v>
      </c>
      <c r="J48" s="352" t="str">
        <f>IF(J10="","",J10)</f>
        <v>8. 8. 2019</v>
      </c>
      <c r="L48" s="350"/>
    </row>
    <row r="49" spans="2:47" s="604" customFormat="1" ht="6.95" customHeight="1" x14ac:dyDescent="0.25">
      <c r="B49" s="350"/>
      <c r="I49" s="462"/>
      <c r="L49" s="350"/>
    </row>
    <row r="50" spans="2:47" s="604" customFormat="1" ht="13.7" customHeight="1" x14ac:dyDescent="0.25">
      <c r="B50" s="350"/>
      <c r="C50" s="351" t="s">
        <v>544</v>
      </c>
      <c r="F50" s="353" t="str">
        <f>E13</f>
        <v xml:space="preserve"> </v>
      </c>
      <c r="I50" s="463" t="s">
        <v>548</v>
      </c>
      <c r="J50" s="606" t="str">
        <f>E19</f>
        <v xml:space="preserve"> </v>
      </c>
      <c r="L50" s="350"/>
    </row>
    <row r="51" spans="2:47" s="604" customFormat="1" ht="13.7" customHeight="1" x14ac:dyDescent="0.25">
      <c r="B51" s="350"/>
      <c r="C51" s="351" t="s">
        <v>547</v>
      </c>
      <c r="F51" s="353" t="str">
        <f>IF(E16="","",E16)</f>
        <v>Vyplň údaj</v>
      </c>
      <c r="I51" s="463" t="s">
        <v>549</v>
      </c>
      <c r="J51" s="606" t="str">
        <f>E22</f>
        <v xml:space="preserve"> </v>
      </c>
      <c r="L51" s="350"/>
    </row>
    <row r="52" spans="2:47" s="604" customFormat="1" ht="10.35" customHeight="1" x14ac:dyDescent="0.25">
      <c r="B52" s="350"/>
      <c r="I52" s="462"/>
      <c r="L52" s="350"/>
    </row>
    <row r="53" spans="2:47" s="604" customFormat="1" ht="29.25" customHeight="1" x14ac:dyDescent="0.25">
      <c r="B53" s="350"/>
      <c r="C53" s="372" t="s">
        <v>562</v>
      </c>
      <c r="D53" s="361"/>
      <c r="E53" s="361"/>
      <c r="F53" s="361"/>
      <c r="G53" s="361"/>
      <c r="H53" s="361"/>
      <c r="I53" s="471"/>
      <c r="J53" s="373" t="s">
        <v>563</v>
      </c>
      <c r="K53" s="361"/>
      <c r="L53" s="350"/>
    </row>
    <row r="54" spans="2:47" s="604" customFormat="1" ht="10.35" customHeight="1" x14ac:dyDescent="0.25">
      <c r="B54" s="350"/>
      <c r="I54" s="462"/>
      <c r="L54" s="350"/>
    </row>
    <row r="55" spans="2:47" s="604" customFormat="1" ht="22.9" customHeight="1" x14ac:dyDescent="0.25">
      <c r="B55" s="350"/>
      <c r="C55" s="374" t="s">
        <v>564</v>
      </c>
      <c r="I55" s="462"/>
      <c r="J55" s="358">
        <f>J94</f>
        <v>0</v>
      </c>
      <c r="L55" s="350"/>
      <c r="AU55" s="353" t="s">
        <v>565</v>
      </c>
    </row>
    <row r="56" spans="2:47" s="376" customFormat="1" ht="24.95" customHeight="1" x14ac:dyDescent="0.25">
      <c r="B56" s="375"/>
      <c r="D56" s="377" t="s">
        <v>566</v>
      </c>
      <c r="E56" s="378"/>
      <c r="F56" s="378"/>
      <c r="G56" s="378"/>
      <c r="H56" s="378"/>
      <c r="I56" s="472"/>
      <c r="J56" s="379">
        <f>J95</f>
        <v>0</v>
      </c>
      <c r="L56" s="375"/>
    </row>
    <row r="57" spans="2:47" s="381" customFormat="1" ht="19.899999999999999" customHeight="1" x14ac:dyDescent="0.25">
      <c r="B57" s="380"/>
      <c r="D57" s="382" t="s">
        <v>567</v>
      </c>
      <c r="E57" s="383"/>
      <c r="F57" s="383"/>
      <c r="G57" s="383"/>
      <c r="H57" s="383"/>
      <c r="I57" s="473"/>
      <c r="J57" s="384">
        <f>J96</f>
        <v>0</v>
      </c>
      <c r="L57" s="380"/>
    </row>
    <row r="58" spans="2:47" s="381" customFormat="1" ht="19.899999999999999" customHeight="1" x14ac:dyDescent="0.25">
      <c r="B58" s="380"/>
      <c r="D58" s="382" t="s">
        <v>568</v>
      </c>
      <c r="E58" s="383"/>
      <c r="F58" s="383"/>
      <c r="G58" s="383"/>
      <c r="H58" s="383"/>
      <c r="I58" s="473"/>
      <c r="J58" s="384">
        <f>J172</f>
        <v>0</v>
      </c>
      <c r="L58" s="380"/>
    </row>
    <row r="59" spans="2:47" s="381" customFormat="1" ht="19.899999999999999" customHeight="1" x14ac:dyDescent="0.25">
      <c r="B59" s="380"/>
      <c r="D59" s="382" t="s">
        <v>569</v>
      </c>
      <c r="E59" s="383"/>
      <c r="F59" s="383"/>
      <c r="G59" s="383"/>
      <c r="H59" s="383"/>
      <c r="I59" s="473"/>
      <c r="J59" s="384">
        <f>J226</f>
        <v>0</v>
      </c>
      <c r="L59" s="380"/>
    </row>
    <row r="60" spans="2:47" s="381" customFormat="1" ht="19.899999999999999" customHeight="1" x14ac:dyDescent="0.25">
      <c r="B60" s="380"/>
      <c r="D60" s="382" t="s">
        <v>570</v>
      </c>
      <c r="E60" s="383"/>
      <c r="F60" s="383"/>
      <c r="G60" s="383"/>
      <c r="H60" s="383"/>
      <c r="I60" s="473"/>
      <c r="J60" s="384">
        <f>J259</f>
        <v>0</v>
      </c>
      <c r="L60" s="380"/>
    </row>
    <row r="61" spans="2:47" s="381" customFormat="1" ht="19.899999999999999" customHeight="1" x14ac:dyDescent="0.25">
      <c r="B61" s="380"/>
      <c r="D61" s="382" t="s">
        <v>571</v>
      </c>
      <c r="E61" s="383"/>
      <c r="F61" s="383"/>
      <c r="G61" s="383"/>
      <c r="H61" s="383"/>
      <c r="I61" s="473"/>
      <c r="J61" s="384">
        <f>J280</f>
        <v>0</v>
      </c>
      <c r="L61" s="380"/>
    </row>
    <row r="62" spans="2:47" s="381" customFormat="1" ht="19.899999999999999" customHeight="1" x14ac:dyDescent="0.25">
      <c r="B62" s="380"/>
      <c r="D62" s="382" t="s">
        <v>572</v>
      </c>
      <c r="E62" s="383"/>
      <c r="F62" s="383"/>
      <c r="G62" s="383"/>
      <c r="H62" s="383"/>
      <c r="I62" s="473"/>
      <c r="J62" s="384">
        <f>J364</f>
        <v>0</v>
      </c>
      <c r="L62" s="380"/>
    </row>
    <row r="63" spans="2:47" s="381" customFormat="1" ht="19.899999999999999" customHeight="1" x14ac:dyDescent="0.25">
      <c r="B63" s="380"/>
      <c r="D63" s="382" t="s">
        <v>573</v>
      </c>
      <c r="E63" s="383"/>
      <c r="F63" s="383"/>
      <c r="G63" s="383"/>
      <c r="H63" s="383"/>
      <c r="I63" s="473"/>
      <c r="J63" s="384">
        <f>J387</f>
        <v>0</v>
      </c>
      <c r="L63" s="380"/>
    </row>
    <row r="64" spans="2:47" s="381" customFormat="1" ht="19.899999999999999" customHeight="1" x14ac:dyDescent="0.25">
      <c r="B64" s="380"/>
      <c r="D64" s="382" t="s">
        <v>574</v>
      </c>
      <c r="E64" s="383"/>
      <c r="F64" s="383"/>
      <c r="G64" s="383"/>
      <c r="H64" s="383"/>
      <c r="I64" s="473"/>
      <c r="J64" s="384">
        <f>J440</f>
        <v>0</v>
      </c>
      <c r="L64" s="380"/>
    </row>
    <row r="65" spans="2:12" s="381" customFormat="1" ht="19.899999999999999" customHeight="1" x14ac:dyDescent="0.25">
      <c r="B65" s="380"/>
      <c r="D65" s="382" t="s">
        <v>575</v>
      </c>
      <c r="E65" s="383"/>
      <c r="F65" s="383"/>
      <c r="G65" s="383"/>
      <c r="H65" s="383"/>
      <c r="I65" s="473"/>
      <c r="J65" s="384">
        <f>J446</f>
        <v>0</v>
      </c>
      <c r="L65" s="380"/>
    </row>
    <row r="66" spans="2:12" s="381" customFormat="1" ht="19.899999999999999" customHeight="1" x14ac:dyDescent="0.25">
      <c r="B66" s="380"/>
      <c r="D66" s="382" t="s">
        <v>576</v>
      </c>
      <c r="E66" s="383"/>
      <c r="F66" s="383"/>
      <c r="G66" s="383"/>
      <c r="H66" s="383"/>
      <c r="I66" s="473"/>
      <c r="J66" s="384">
        <f>J468</f>
        <v>0</v>
      </c>
      <c r="L66" s="380"/>
    </row>
    <row r="67" spans="2:12" s="376" customFormat="1" ht="24.95" customHeight="1" x14ac:dyDescent="0.25">
      <c r="B67" s="375"/>
      <c r="D67" s="377" t="s">
        <v>577</v>
      </c>
      <c r="E67" s="378"/>
      <c r="F67" s="378"/>
      <c r="G67" s="378"/>
      <c r="H67" s="378"/>
      <c r="I67" s="472"/>
      <c r="J67" s="379">
        <f>J472</f>
        <v>0</v>
      </c>
      <c r="L67" s="375"/>
    </row>
    <row r="68" spans="2:12" s="381" customFormat="1" ht="19.899999999999999" customHeight="1" x14ac:dyDescent="0.25">
      <c r="B68" s="380"/>
      <c r="D68" s="382" t="s">
        <v>578</v>
      </c>
      <c r="E68" s="383"/>
      <c r="F68" s="383"/>
      <c r="G68" s="383"/>
      <c r="H68" s="383"/>
      <c r="I68" s="473"/>
      <c r="J68" s="384">
        <f>J473</f>
        <v>0</v>
      </c>
      <c r="L68" s="380"/>
    </row>
    <row r="69" spans="2:12" s="381" customFormat="1" ht="19.899999999999999" customHeight="1" x14ac:dyDescent="0.25">
      <c r="B69" s="380"/>
      <c r="D69" s="382" t="s">
        <v>579</v>
      </c>
      <c r="E69" s="383"/>
      <c r="F69" s="383"/>
      <c r="G69" s="383"/>
      <c r="H69" s="383"/>
      <c r="I69" s="473"/>
      <c r="J69" s="384">
        <f>J493</f>
        <v>0</v>
      </c>
      <c r="L69" s="380"/>
    </row>
    <row r="70" spans="2:12" s="381" customFormat="1" ht="19.899999999999999" customHeight="1" x14ac:dyDescent="0.25">
      <c r="B70" s="380"/>
      <c r="D70" s="382" t="s">
        <v>580</v>
      </c>
      <c r="E70" s="383"/>
      <c r="F70" s="383"/>
      <c r="G70" s="383"/>
      <c r="H70" s="383"/>
      <c r="I70" s="473"/>
      <c r="J70" s="384">
        <f>J496</f>
        <v>0</v>
      </c>
      <c r="L70" s="380"/>
    </row>
    <row r="71" spans="2:12" s="376" customFormat="1" ht="24.95" customHeight="1" x14ac:dyDescent="0.25">
      <c r="B71" s="375"/>
      <c r="D71" s="377" t="s">
        <v>581</v>
      </c>
      <c r="E71" s="378"/>
      <c r="F71" s="378"/>
      <c r="G71" s="378"/>
      <c r="H71" s="378"/>
      <c r="I71" s="472"/>
      <c r="J71" s="379">
        <f>J531</f>
        <v>0</v>
      </c>
      <c r="L71" s="375"/>
    </row>
    <row r="72" spans="2:12" s="381" customFormat="1" ht="19.899999999999999" customHeight="1" x14ac:dyDescent="0.25">
      <c r="B72" s="380"/>
      <c r="D72" s="382" t="s">
        <v>582</v>
      </c>
      <c r="E72" s="383"/>
      <c r="F72" s="383"/>
      <c r="G72" s="383"/>
      <c r="H72" s="383"/>
      <c r="I72" s="473"/>
      <c r="J72" s="384">
        <f>J532</f>
        <v>0</v>
      </c>
      <c r="L72" s="380"/>
    </row>
    <row r="73" spans="2:12" s="381" customFormat="1" ht="19.899999999999999" customHeight="1" x14ac:dyDescent="0.25">
      <c r="B73" s="380"/>
      <c r="D73" s="382" t="s">
        <v>1372</v>
      </c>
      <c r="E73" s="383"/>
      <c r="F73" s="383"/>
      <c r="G73" s="383"/>
      <c r="H73" s="383"/>
      <c r="I73" s="473"/>
      <c r="J73" s="384">
        <f>J535</f>
        <v>0</v>
      </c>
      <c r="L73" s="380"/>
    </row>
    <row r="74" spans="2:12" s="381" customFormat="1" ht="19.899999999999999" customHeight="1" x14ac:dyDescent="0.25">
      <c r="B74" s="380"/>
      <c r="D74" s="382" t="s">
        <v>583</v>
      </c>
      <c r="E74" s="383"/>
      <c r="F74" s="383"/>
      <c r="G74" s="383"/>
      <c r="H74" s="383"/>
      <c r="I74" s="473"/>
      <c r="J74" s="384">
        <f>J538</f>
        <v>0</v>
      </c>
      <c r="L74" s="380"/>
    </row>
    <row r="75" spans="2:12" s="381" customFormat="1" ht="19.899999999999999" customHeight="1" x14ac:dyDescent="0.25">
      <c r="B75" s="380"/>
      <c r="D75" s="382" t="s">
        <v>584</v>
      </c>
      <c r="E75" s="383"/>
      <c r="F75" s="383"/>
      <c r="G75" s="383"/>
      <c r="H75" s="383"/>
      <c r="I75" s="473"/>
      <c r="J75" s="384">
        <f>J540</f>
        <v>0</v>
      </c>
      <c r="L75" s="380"/>
    </row>
    <row r="76" spans="2:12" s="381" customFormat="1" ht="19.899999999999999" customHeight="1" x14ac:dyDescent="0.25">
      <c r="B76" s="380"/>
      <c r="D76" s="382" t="s">
        <v>585</v>
      </c>
      <c r="E76" s="383"/>
      <c r="F76" s="383"/>
      <c r="G76" s="383"/>
      <c r="H76" s="383"/>
      <c r="I76" s="473"/>
      <c r="J76" s="384">
        <f>J544</f>
        <v>0</v>
      </c>
      <c r="L76" s="380"/>
    </row>
    <row r="77" spans="2:12" s="604" customFormat="1" ht="21.75" customHeight="1" x14ac:dyDescent="0.25">
      <c r="B77" s="350"/>
      <c r="I77" s="462"/>
      <c r="L77" s="350"/>
    </row>
    <row r="78" spans="2:12" s="604" customFormat="1" ht="6.95" customHeight="1" x14ac:dyDescent="0.25">
      <c r="B78" s="368"/>
      <c r="C78" s="369"/>
      <c r="D78" s="369"/>
      <c r="E78" s="369"/>
      <c r="F78" s="369"/>
      <c r="G78" s="369"/>
      <c r="H78" s="369"/>
      <c r="I78" s="469"/>
      <c r="J78" s="369"/>
      <c r="K78" s="369"/>
      <c r="L78" s="350"/>
    </row>
    <row r="82" spans="2:63" s="604" customFormat="1" ht="6.95" customHeight="1" x14ac:dyDescent="0.25">
      <c r="B82" s="370"/>
      <c r="C82" s="371"/>
      <c r="D82" s="371"/>
      <c r="E82" s="371"/>
      <c r="F82" s="371"/>
      <c r="G82" s="371"/>
      <c r="H82" s="371"/>
      <c r="I82" s="470"/>
      <c r="J82" s="371"/>
      <c r="K82" s="371"/>
      <c r="L82" s="350"/>
    </row>
    <row r="83" spans="2:63" s="604" customFormat="1" ht="24.95" customHeight="1" x14ac:dyDescent="0.25">
      <c r="B83" s="350"/>
      <c r="C83" s="348" t="s">
        <v>586</v>
      </c>
      <c r="I83" s="462"/>
      <c r="L83" s="350"/>
    </row>
    <row r="84" spans="2:63" s="604" customFormat="1" ht="6.95" customHeight="1" x14ac:dyDescent="0.25">
      <c r="B84" s="350"/>
      <c r="I84" s="462"/>
      <c r="L84" s="350"/>
    </row>
    <row r="85" spans="2:63" s="604" customFormat="1" ht="12" customHeight="1" x14ac:dyDescent="0.25">
      <c r="B85" s="350"/>
      <c r="C85" s="351" t="s">
        <v>538</v>
      </c>
      <c r="I85" s="462"/>
      <c r="L85" s="350"/>
    </row>
    <row r="86" spans="2:63" s="604" customFormat="1" ht="16.5" customHeight="1" x14ac:dyDescent="0.25">
      <c r="B86" s="350"/>
      <c r="E86" s="704" t="str">
        <f>E7</f>
        <v>Stavební úpravy prostransví před nákupním centrem  Hliník, Třeboň</v>
      </c>
      <c r="F86" s="705"/>
      <c r="G86" s="705"/>
      <c r="H86" s="705"/>
      <c r="I86" s="462"/>
      <c r="L86" s="350"/>
    </row>
    <row r="87" spans="2:63" s="604" customFormat="1" ht="6.95" customHeight="1" x14ac:dyDescent="0.25">
      <c r="B87" s="350"/>
      <c r="I87" s="462"/>
      <c r="L87" s="350"/>
    </row>
    <row r="88" spans="2:63" s="604" customFormat="1" ht="12" customHeight="1" x14ac:dyDescent="0.25">
      <c r="B88" s="350"/>
      <c r="C88" s="351" t="s">
        <v>286</v>
      </c>
      <c r="F88" s="353" t="str">
        <f>F10</f>
        <v>Třeboň</v>
      </c>
      <c r="I88" s="463" t="s">
        <v>281</v>
      </c>
      <c r="J88" s="352" t="str">
        <f>IF(J10="","",J10)</f>
        <v>8. 8. 2019</v>
      </c>
      <c r="L88" s="350"/>
    </row>
    <row r="89" spans="2:63" s="604" customFormat="1" ht="6.95" customHeight="1" x14ac:dyDescent="0.25">
      <c r="B89" s="350"/>
      <c r="I89" s="462"/>
      <c r="L89" s="350"/>
    </row>
    <row r="90" spans="2:63" s="604" customFormat="1" ht="13.7" customHeight="1" x14ac:dyDescent="0.25">
      <c r="B90" s="350"/>
      <c r="C90" s="351" t="s">
        <v>544</v>
      </c>
      <c r="F90" s="353" t="str">
        <f>E13</f>
        <v xml:space="preserve"> </v>
      </c>
      <c r="I90" s="463" t="s">
        <v>548</v>
      </c>
      <c r="J90" s="606" t="str">
        <f>E19</f>
        <v xml:space="preserve"> </v>
      </c>
      <c r="L90" s="350"/>
    </row>
    <row r="91" spans="2:63" s="604" customFormat="1" ht="13.7" customHeight="1" x14ac:dyDescent="0.25">
      <c r="B91" s="350"/>
      <c r="C91" s="351" t="s">
        <v>547</v>
      </c>
      <c r="F91" s="353" t="str">
        <f>IF(E16="","",E16)</f>
        <v>Vyplň údaj</v>
      </c>
      <c r="I91" s="463" t="s">
        <v>549</v>
      </c>
      <c r="J91" s="606" t="str">
        <f>E22</f>
        <v xml:space="preserve"> </v>
      </c>
      <c r="L91" s="350"/>
    </row>
    <row r="92" spans="2:63" s="604" customFormat="1" ht="10.35" customHeight="1" x14ac:dyDescent="0.25">
      <c r="B92" s="350"/>
      <c r="I92" s="462"/>
      <c r="L92" s="350"/>
    </row>
    <row r="93" spans="2:63" s="393" customFormat="1" ht="29.25" customHeight="1" x14ac:dyDescent="0.25">
      <c r="B93" s="385"/>
      <c r="C93" s="386" t="s">
        <v>587</v>
      </c>
      <c r="D93" s="387" t="s">
        <v>588</v>
      </c>
      <c r="E93" s="387" t="s">
        <v>589</v>
      </c>
      <c r="F93" s="387" t="s">
        <v>590</v>
      </c>
      <c r="G93" s="387" t="s">
        <v>65</v>
      </c>
      <c r="H93" s="387" t="s">
        <v>302</v>
      </c>
      <c r="I93" s="474" t="s">
        <v>591</v>
      </c>
      <c r="J93" s="388" t="s">
        <v>563</v>
      </c>
      <c r="K93" s="389" t="s">
        <v>592</v>
      </c>
      <c r="L93" s="385"/>
      <c r="M93" s="390" t="s">
        <v>541</v>
      </c>
      <c r="N93" s="391" t="s">
        <v>434</v>
      </c>
      <c r="O93" s="391" t="s">
        <v>593</v>
      </c>
      <c r="P93" s="391" t="s">
        <v>594</v>
      </c>
      <c r="Q93" s="391" t="s">
        <v>595</v>
      </c>
      <c r="R93" s="391" t="s">
        <v>596</v>
      </c>
      <c r="S93" s="391" t="s">
        <v>597</v>
      </c>
      <c r="T93" s="392" t="s">
        <v>598</v>
      </c>
    </row>
    <row r="94" spans="2:63" s="604" customFormat="1" ht="22.9" customHeight="1" x14ac:dyDescent="0.25">
      <c r="B94" s="350"/>
      <c r="C94" s="394" t="s">
        <v>599</v>
      </c>
      <c r="I94" s="462"/>
      <c r="J94" s="395">
        <f>BK94</f>
        <v>0</v>
      </c>
      <c r="L94" s="350"/>
      <c r="M94" s="396"/>
      <c r="N94" s="356"/>
      <c r="O94" s="356"/>
      <c r="P94" s="397">
        <f>P95+P472+P531</f>
        <v>0</v>
      </c>
      <c r="Q94" s="356"/>
      <c r="R94" s="397">
        <f>R95+R472+R531</f>
        <v>600.40766399999995</v>
      </c>
      <c r="S94" s="356"/>
      <c r="T94" s="398">
        <f>T95+T472+T531</f>
        <v>304.89953000000003</v>
      </c>
      <c r="AT94" s="353" t="s">
        <v>600</v>
      </c>
      <c r="AU94" s="353" t="s">
        <v>565</v>
      </c>
      <c r="BK94" s="399">
        <f>BK95+BK472+BK531</f>
        <v>0</v>
      </c>
    </row>
    <row r="95" spans="2:63" s="401" customFormat="1" ht="25.9" customHeight="1" x14ac:dyDescent="0.2">
      <c r="B95" s="400"/>
      <c r="D95" s="402" t="s">
        <v>600</v>
      </c>
      <c r="E95" s="403" t="s">
        <v>601</v>
      </c>
      <c r="F95" s="403" t="s">
        <v>602</v>
      </c>
      <c r="I95" s="475"/>
      <c r="J95" s="404">
        <f>BK95</f>
        <v>0</v>
      </c>
      <c r="L95" s="400"/>
      <c r="M95" s="405"/>
      <c r="N95" s="406"/>
      <c r="O95" s="406"/>
      <c r="P95" s="407">
        <f>P96+P172+P226+P259+P280+P364+P387+P440+P446+P468</f>
        <v>0</v>
      </c>
      <c r="Q95" s="406"/>
      <c r="R95" s="407">
        <f>R96+R172+R226+R259+R280+R364+R387+R440+R446+R468</f>
        <v>599.79098399999998</v>
      </c>
      <c r="S95" s="406"/>
      <c r="T95" s="408">
        <f>T96+T172+T226+T259+T280+T364+T387+T440+T446+T468</f>
        <v>304.89953000000003</v>
      </c>
      <c r="AR95" s="402" t="s">
        <v>95</v>
      </c>
      <c r="AT95" s="409" t="s">
        <v>600</v>
      </c>
      <c r="AU95" s="409" t="s">
        <v>603</v>
      </c>
      <c r="AY95" s="402" t="s">
        <v>604</v>
      </c>
      <c r="BK95" s="410">
        <f>BK96+BK172+BK226+BK259+BK280+BK364+BK387+BK440+BK446+BK468</f>
        <v>0</v>
      </c>
    </row>
    <row r="96" spans="2:63" s="401" customFormat="1" ht="22.9" customHeight="1" x14ac:dyDescent="0.2">
      <c r="B96" s="400"/>
      <c r="D96" s="402" t="s">
        <v>600</v>
      </c>
      <c r="E96" s="411" t="s">
        <v>95</v>
      </c>
      <c r="F96" s="411" t="s">
        <v>605</v>
      </c>
      <c r="I96" s="475"/>
      <c r="J96" s="412">
        <f>BK96</f>
        <v>0</v>
      </c>
      <c r="L96" s="400"/>
      <c r="M96" s="405"/>
      <c r="N96" s="406"/>
      <c r="O96" s="406"/>
      <c r="P96" s="407">
        <f>SUM(P97:P171)</f>
        <v>0</v>
      </c>
      <c r="Q96" s="406"/>
      <c r="R96" s="407">
        <f>SUM(R97:R171)</f>
        <v>17.048999999999999</v>
      </c>
      <c r="S96" s="406"/>
      <c r="T96" s="408">
        <f>SUM(T97:T171)</f>
        <v>0</v>
      </c>
      <c r="AR96" s="402" t="s">
        <v>95</v>
      </c>
      <c r="AT96" s="409" t="s">
        <v>600</v>
      </c>
      <c r="AU96" s="409" t="s">
        <v>95</v>
      </c>
      <c r="AY96" s="402" t="s">
        <v>604</v>
      </c>
      <c r="BK96" s="410">
        <f>SUM(BK97:BK171)</f>
        <v>0</v>
      </c>
    </row>
    <row r="97" spans="2:65" s="604" customFormat="1" ht="16.5" customHeight="1" x14ac:dyDescent="0.25">
      <c r="B97" s="413"/>
      <c r="C97" s="414" t="s">
        <v>606</v>
      </c>
      <c r="D97" s="414" t="s">
        <v>607</v>
      </c>
      <c r="E97" s="415" t="s">
        <v>608</v>
      </c>
      <c r="F97" s="416" t="s">
        <v>609</v>
      </c>
      <c r="G97" s="417" t="s">
        <v>610</v>
      </c>
      <c r="H97" s="418">
        <v>9</v>
      </c>
      <c r="I97" s="608"/>
      <c r="J97" s="419">
        <f>ROUND(I97*H97,2)</f>
        <v>0</v>
      </c>
      <c r="K97" s="416" t="s">
        <v>611</v>
      </c>
      <c r="L97" s="350"/>
      <c r="M97" s="476" t="s">
        <v>541</v>
      </c>
      <c r="N97" s="420" t="s">
        <v>553</v>
      </c>
      <c r="O97" s="477"/>
      <c r="P97" s="421">
        <f>O97*H97</f>
        <v>0</v>
      </c>
      <c r="Q97" s="421">
        <v>0</v>
      </c>
      <c r="R97" s="421">
        <f>Q97*H97</f>
        <v>0</v>
      </c>
      <c r="S97" s="421">
        <v>0</v>
      </c>
      <c r="T97" s="422">
        <f>S97*H97</f>
        <v>0</v>
      </c>
      <c r="AR97" s="353" t="s">
        <v>612</v>
      </c>
      <c r="AT97" s="353" t="s">
        <v>607</v>
      </c>
      <c r="AU97" s="353" t="s">
        <v>534</v>
      </c>
      <c r="AY97" s="353" t="s">
        <v>604</v>
      </c>
      <c r="BE97" s="423">
        <f>IF(N97="základní",J97,0)</f>
        <v>0</v>
      </c>
      <c r="BF97" s="423">
        <f>IF(N97="snížená",J97,0)</f>
        <v>0</v>
      </c>
      <c r="BG97" s="423">
        <f>IF(N97="zákl. přenesená",J97,0)</f>
        <v>0</v>
      </c>
      <c r="BH97" s="423">
        <f>IF(N97="sníž. přenesená",J97,0)</f>
        <v>0</v>
      </c>
      <c r="BI97" s="423">
        <f>IF(N97="nulová",J97,0)</f>
        <v>0</v>
      </c>
      <c r="BJ97" s="353" t="s">
        <v>95</v>
      </c>
      <c r="BK97" s="423">
        <f>ROUND(I97*H97,2)</f>
        <v>0</v>
      </c>
      <c r="BL97" s="353" t="s">
        <v>612</v>
      </c>
      <c r="BM97" s="353" t="s">
        <v>613</v>
      </c>
    </row>
    <row r="98" spans="2:65" s="604" customFormat="1" ht="16.5" customHeight="1" x14ac:dyDescent="0.25">
      <c r="B98" s="413"/>
      <c r="C98" s="414" t="s">
        <v>614</v>
      </c>
      <c r="D98" s="414" t="s">
        <v>607</v>
      </c>
      <c r="E98" s="415" t="s">
        <v>615</v>
      </c>
      <c r="F98" s="416" t="s">
        <v>616</v>
      </c>
      <c r="G98" s="417" t="s">
        <v>610</v>
      </c>
      <c r="H98" s="418">
        <v>9</v>
      </c>
      <c r="I98" s="608"/>
      <c r="J98" s="419">
        <f>ROUND(I98*H98,2)</f>
        <v>0</v>
      </c>
      <c r="K98" s="416" t="s">
        <v>611</v>
      </c>
      <c r="L98" s="350"/>
      <c r="M98" s="476" t="s">
        <v>541</v>
      </c>
      <c r="N98" s="420" t="s">
        <v>553</v>
      </c>
      <c r="O98" s="477"/>
      <c r="P98" s="421">
        <f>O98*H98</f>
        <v>0</v>
      </c>
      <c r="Q98" s="421">
        <v>5.0000000000000002E-5</v>
      </c>
      <c r="R98" s="421">
        <f>Q98*H98</f>
        <v>4.5000000000000004E-4</v>
      </c>
      <c r="S98" s="421">
        <v>0</v>
      </c>
      <c r="T98" s="422">
        <f>S98*H98</f>
        <v>0</v>
      </c>
      <c r="AR98" s="353" t="s">
        <v>612</v>
      </c>
      <c r="AT98" s="353" t="s">
        <v>607</v>
      </c>
      <c r="AU98" s="353" t="s">
        <v>534</v>
      </c>
      <c r="AY98" s="353" t="s">
        <v>604</v>
      </c>
      <c r="BE98" s="423">
        <f>IF(N98="základní",J98,0)</f>
        <v>0</v>
      </c>
      <c r="BF98" s="423">
        <f>IF(N98="snížená",J98,0)</f>
        <v>0</v>
      </c>
      <c r="BG98" s="423">
        <f>IF(N98="zákl. přenesená",J98,0)</f>
        <v>0</v>
      </c>
      <c r="BH98" s="423">
        <f>IF(N98="sníž. přenesená",J98,0)</f>
        <v>0</v>
      </c>
      <c r="BI98" s="423">
        <f>IF(N98="nulová",J98,0)</f>
        <v>0</v>
      </c>
      <c r="BJ98" s="353" t="s">
        <v>95</v>
      </c>
      <c r="BK98" s="423">
        <f>ROUND(I98*H98,2)</f>
        <v>0</v>
      </c>
      <c r="BL98" s="353" t="s">
        <v>612</v>
      </c>
      <c r="BM98" s="353" t="s">
        <v>617</v>
      </c>
    </row>
    <row r="99" spans="2:65" s="604" customFormat="1" ht="16.5" customHeight="1" x14ac:dyDescent="0.25">
      <c r="B99" s="413"/>
      <c r="C99" s="414" t="s">
        <v>618</v>
      </c>
      <c r="D99" s="414" t="s">
        <v>607</v>
      </c>
      <c r="E99" s="415" t="s">
        <v>619</v>
      </c>
      <c r="F99" s="416" t="s">
        <v>620</v>
      </c>
      <c r="G99" s="417" t="s">
        <v>141</v>
      </c>
      <c r="H99" s="418">
        <v>15.45</v>
      </c>
      <c r="I99" s="608"/>
      <c r="J99" s="419">
        <f>ROUND(I99*H99,2)</f>
        <v>0</v>
      </c>
      <c r="K99" s="416" t="s">
        <v>611</v>
      </c>
      <c r="L99" s="350"/>
      <c r="M99" s="476" t="s">
        <v>541</v>
      </c>
      <c r="N99" s="420" t="s">
        <v>553</v>
      </c>
      <c r="O99" s="477"/>
      <c r="P99" s="421">
        <f>O99*H99</f>
        <v>0</v>
      </c>
      <c r="Q99" s="421">
        <v>0</v>
      </c>
      <c r="R99" s="421">
        <f>Q99*H99</f>
        <v>0</v>
      </c>
      <c r="S99" s="421">
        <v>0</v>
      </c>
      <c r="T99" s="422">
        <f>S99*H99</f>
        <v>0</v>
      </c>
      <c r="AR99" s="353" t="s">
        <v>612</v>
      </c>
      <c r="AT99" s="353" t="s">
        <v>607</v>
      </c>
      <c r="AU99" s="353" t="s">
        <v>534</v>
      </c>
      <c r="AY99" s="353" t="s">
        <v>604</v>
      </c>
      <c r="BE99" s="423">
        <f>IF(N99="základní",J99,0)</f>
        <v>0</v>
      </c>
      <c r="BF99" s="423">
        <f>IF(N99="snížená",J99,0)</f>
        <v>0</v>
      </c>
      <c r="BG99" s="423">
        <f>IF(N99="zákl. přenesená",J99,0)</f>
        <v>0</v>
      </c>
      <c r="BH99" s="423">
        <f>IF(N99="sníž. přenesená",J99,0)</f>
        <v>0</v>
      </c>
      <c r="BI99" s="423">
        <f>IF(N99="nulová",J99,0)</f>
        <v>0</v>
      </c>
      <c r="BJ99" s="353" t="s">
        <v>95</v>
      </c>
      <c r="BK99" s="423">
        <f>ROUND(I99*H99,2)</f>
        <v>0</v>
      </c>
      <c r="BL99" s="353" t="s">
        <v>612</v>
      </c>
      <c r="BM99" s="353" t="s">
        <v>621</v>
      </c>
    </row>
    <row r="100" spans="2:65" s="425" customFormat="1" x14ac:dyDescent="0.25">
      <c r="B100" s="424"/>
      <c r="D100" s="426" t="s">
        <v>622</v>
      </c>
      <c r="E100" s="427" t="s">
        <v>541</v>
      </c>
      <c r="F100" s="428" t="s">
        <v>623</v>
      </c>
      <c r="H100" s="427" t="s">
        <v>541</v>
      </c>
      <c r="I100" s="478"/>
      <c r="L100" s="424"/>
      <c r="M100" s="429"/>
      <c r="N100" s="430"/>
      <c r="O100" s="430"/>
      <c r="P100" s="430"/>
      <c r="Q100" s="430"/>
      <c r="R100" s="430"/>
      <c r="S100" s="430"/>
      <c r="T100" s="431"/>
      <c r="AT100" s="427" t="s">
        <v>622</v>
      </c>
      <c r="AU100" s="427" t="s">
        <v>534</v>
      </c>
      <c r="AV100" s="425" t="s">
        <v>95</v>
      </c>
      <c r="AW100" s="425" t="s">
        <v>624</v>
      </c>
      <c r="AX100" s="425" t="s">
        <v>603</v>
      </c>
      <c r="AY100" s="427" t="s">
        <v>604</v>
      </c>
    </row>
    <row r="101" spans="2:65" s="433" customFormat="1" x14ac:dyDescent="0.25">
      <c r="B101" s="432"/>
      <c r="D101" s="426" t="s">
        <v>622</v>
      </c>
      <c r="E101" s="434" t="s">
        <v>541</v>
      </c>
      <c r="F101" s="435" t="s">
        <v>625</v>
      </c>
      <c r="H101" s="436">
        <v>15.45</v>
      </c>
      <c r="I101" s="479"/>
      <c r="L101" s="432"/>
      <c r="M101" s="437"/>
      <c r="N101" s="438"/>
      <c r="O101" s="438"/>
      <c r="P101" s="438"/>
      <c r="Q101" s="438"/>
      <c r="R101" s="438"/>
      <c r="S101" s="438"/>
      <c r="T101" s="439"/>
      <c r="AT101" s="434" t="s">
        <v>622</v>
      </c>
      <c r="AU101" s="434" t="s">
        <v>534</v>
      </c>
      <c r="AV101" s="433" t="s">
        <v>534</v>
      </c>
      <c r="AW101" s="433" t="s">
        <v>624</v>
      </c>
      <c r="AX101" s="433" t="s">
        <v>603</v>
      </c>
      <c r="AY101" s="434" t="s">
        <v>604</v>
      </c>
    </row>
    <row r="102" spans="2:65" s="441" customFormat="1" x14ac:dyDescent="0.25">
      <c r="B102" s="440"/>
      <c r="D102" s="426" t="s">
        <v>622</v>
      </c>
      <c r="E102" s="442" t="s">
        <v>541</v>
      </c>
      <c r="F102" s="443" t="s">
        <v>626</v>
      </c>
      <c r="H102" s="444">
        <v>15.45</v>
      </c>
      <c r="I102" s="480"/>
      <c r="L102" s="440"/>
      <c r="M102" s="445"/>
      <c r="N102" s="446"/>
      <c r="O102" s="446"/>
      <c r="P102" s="446"/>
      <c r="Q102" s="446"/>
      <c r="R102" s="446"/>
      <c r="S102" s="446"/>
      <c r="T102" s="447"/>
      <c r="AT102" s="442" t="s">
        <v>622</v>
      </c>
      <c r="AU102" s="442" t="s">
        <v>534</v>
      </c>
      <c r="AV102" s="441" t="s">
        <v>612</v>
      </c>
      <c r="AW102" s="441" t="s">
        <v>624</v>
      </c>
      <c r="AX102" s="441" t="s">
        <v>95</v>
      </c>
      <c r="AY102" s="442" t="s">
        <v>604</v>
      </c>
    </row>
    <row r="103" spans="2:65" s="604" customFormat="1" ht="16.5" customHeight="1" x14ac:dyDescent="0.25">
      <c r="B103" s="413"/>
      <c r="C103" s="414" t="s">
        <v>627</v>
      </c>
      <c r="D103" s="414" t="s">
        <v>607</v>
      </c>
      <c r="E103" s="415" t="s">
        <v>628</v>
      </c>
      <c r="F103" s="609" t="s">
        <v>629</v>
      </c>
      <c r="G103" s="417" t="s">
        <v>141</v>
      </c>
      <c r="H103" s="418">
        <v>253.49</v>
      </c>
      <c r="I103" s="608"/>
      <c r="J103" s="419">
        <f>ROUND(I103*H103,2)</f>
        <v>0</v>
      </c>
      <c r="K103" s="416" t="s">
        <v>611</v>
      </c>
      <c r="L103" s="350"/>
      <c r="M103" s="476" t="s">
        <v>541</v>
      </c>
      <c r="N103" s="420" t="s">
        <v>553</v>
      </c>
      <c r="O103" s="477"/>
      <c r="P103" s="421">
        <f>O103*H103</f>
        <v>0</v>
      </c>
      <c r="Q103" s="421">
        <v>0</v>
      </c>
      <c r="R103" s="421">
        <f>Q103*H103</f>
        <v>0</v>
      </c>
      <c r="S103" s="421">
        <v>0</v>
      </c>
      <c r="T103" s="422">
        <f>S103*H103</f>
        <v>0</v>
      </c>
      <c r="AR103" s="353" t="s">
        <v>612</v>
      </c>
      <c r="AT103" s="353" t="s">
        <v>607</v>
      </c>
      <c r="AU103" s="353" t="s">
        <v>534</v>
      </c>
      <c r="AY103" s="353" t="s">
        <v>604</v>
      </c>
      <c r="BE103" s="423">
        <f>IF(N103="základní",J103,0)</f>
        <v>0</v>
      </c>
      <c r="BF103" s="423">
        <f>IF(N103="snížená",J103,0)</f>
        <v>0</v>
      </c>
      <c r="BG103" s="423">
        <f>IF(N103="zákl. přenesená",J103,0)</f>
        <v>0</v>
      </c>
      <c r="BH103" s="423">
        <f>IF(N103="sníž. přenesená",J103,0)</f>
        <v>0</v>
      </c>
      <c r="BI103" s="423">
        <f>IF(N103="nulová",J103,0)</f>
        <v>0</v>
      </c>
      <c r="BJ103" s="353" t="s">
        <v>95</v>
      </c>
      <c r="BK103" s="423">
        <f>ROUND(I103*H103,2)</f>
        <v>0</v>
      </c>
      <c r="BL103" s="353" t="s">
        <v>612</v>
      </c>
      <c r="BM103" s="353" t="s">
        <v>630</v>
      </c>
    </row>
    <row r="104" spans="2:65" s="425" customFormat="1" x14ac:dyDescent="0.25">
      <c r="B104" s="424"/>
      <c r="D104" s="426" t="s">
        <v>622</v>
      </c>
      <c r="E104" s="427" t="s">
        <v>541</v>
      </c>
      <c r="F104" s="610" t="s">
        <v>631</v>
      </c>
      <c r="H104" s="427" t="s">
        <v>541</v>
      </c>
      <c r="I104" s="478"/>
      <c r="L104" s="424"/>
      <c r="M104" s="429"/>
      <c r="N104" s="430"/>
      <c r="O104" s="430"/>
      <c r="P104" s="430"/>
      <c r="Q104" s="430"/>
      <c r="R104" s="430"/>
      <c r="S104" s="430"/>
      <c r="T104" s="431"/>
      <c r="AT104" s="427" t="s">
        <v>622</v>
      </c>
      <c r="AU104" s="427" t="s">
        <v>534</v>
      </c>
      <c r="AV104" s="425" t="s">
        <v>95</v>
      </c>
      <c r="AW104" s="425" t="s">
        <v>624</v>
      </c>
      <c r="AX104" s="425" t="s">
        <v>603</v>
      </c>
      <c r="AY104" s="427" t="s">
        <v>604</v>
      </c>
    </row>
    <row r="105" spans="2:65" s="433" customFormat="1" x14ac:dyDescent="0.25">
      <c r="B105" s="432"/>
      <c r="D105" s="426" t="s">
        <v>622</v>
      </c>
      <c r="E105" s="434" t="s">
        <v>541</v>
      </c>
      <c r="F105" s="435" t="s">
        <v>632</v>
      </c>
      <c r="H105" s="436">
        <v>137.28</v>
      </c>
      <c r="I105" s="479"/>
      <c r="L105" s="432"/>
      <c r="M105" s="437"/>
      <c r="N105" s="438"/>
      <c r="O105" s="438"/>
      <c r="P105" s="438"/>
      <c r="Q105" s="438"/>
      <c r="R105" s="438"/>
      <c r="S105" s="438"/>
      <c r="T105" s="439"/>
      <c r="AT105" s="434" t="s">
        <v>622</v>
      </c>
      <c r="AU105" s="434" t="s">
        <v>534</v>
      </c>
      <c r="AV105" s="433" t="s">
        <v>534</v>
      </c>
      <c r="AW105" s="433" t="s">
        <v>624</v>
      </c>
      <c r="AX105" s="433" t="s">
        <v>603</v>
      </c>
      <c r="AY105" s="434" t="s">
        <v>604</v>
      </c>
    </row>
    <row r="106" spans="2:65" s="425" customFormat="1" x14ac:dyDescent="0.25">
      <c r="B106" s="424"/>
      <c r="D106" s="426" t="s">
        <v>622</v>
      </c>
      <c r="E106" s="427" t="s">
        <v>541</v>
      </c>
      <c r="F106" s="428" t="s">
        <v>633</v>
      </c>
      <c r="H106" s="427" t="s">
        <v>541</v>
      </c>
      <c r="I106" s="478"/>
      <c r="L106" s="424"/>
      <c r="M106" s="429"/>
      <c r="N106" s="430"/>
      <c r="O106" s="430"/>
      <c r="P106" s="430"/>
      <c r="Q106" s="430"/>
      <c r="R106" s="430"/>
      <c r="S106" s="430"/>
      <c r="T106" s="431"/>
      <c r="AT106" s="427" t="s">
        <v>622</v>
      </c>
      <c r="AU106" s="427" t="s">
        <v>534</v>
      </c>
      <c r="AV106" s="425" t="s">
        <v>95</v>
      </c>
      <c r="AW106" s="425" t="s">
        <v>624</v>
      </c>
      <c r="AX106" s="425" t="s">
        <v>603</v>
      </c>
      <c r="AY106" s="427" t="s">
        <v>604</v>
      </c>
    </row>
    <row r="107" spans="2:65" s="433" customFormat="1" x14ac:dyDescent="0.25">
      <c r="B107" s="432"/>
      <c r="D107" s="426" t="s">
        <v>622</v>
      </c>
      <c r="E107" s="434" t="s">
        <v>541</v>
      </c>
      <c r="F107" s="435" t="s">
        <v>634</v>
      </c>
      <c r="H107" s="436">
        <v>86.8</v>
      </c>
      <c r="I107" s="479"/>
      <c r="L107" s="432"/>
      <c r="M107" s="437"/>
      <c r="N107" s="438"/>
      <c r="O107" s="438"/>
      <c r="P107" s="438"/>
      <c r="Q107" s="438"/>
      <c r="R107" s="438"/>
      <c r="S107" s="438"/>
      <c r="T107" s="439"/>
      <c r="AT107" s="434" t="s">
        <v>622</v>
      </c>
      <c r="AU107" s="434" t="s">
        <v>534</v>
      </c>
      <c r="AV107" s="433" t="s">
        <v>534</v>
      </c>
      <c r="AW107" s="433" t="s">
        <v>624</v>
      </c>
      <c r="AX107" s="433" t="s">
        <v>603</v>
      </c>
      <c r="AY107" s="434" t="s">
        <v>604</v>
      </c>
    </row>
    <row r="108" spans="2:65" s="425" customFormat="1" x14ac:dyDescent="0.25">
      <c r="B108" s="424"/>
      <c r="D108" s="426" t="s">
        <v>622</v>
      </c>
      <c r="E108" s="427" t="s">
        <v>541</v>
      </c>
      <c r="F108" s="428" t="s">
        <v>623</v>
      </c>
      <c r="H108" s="427" t="s">
        <v>541</v>
      </c>
      <c r="I108" s="478"/>
      <c r="L108" s="424"/>
      <c r="M108" s="429"/>
      <c r="N108" s="430"/>
      <c r="O108" s="430"/>
      <c r="P108" s="430"/>
      <c r="Q108" s="430"/>
      <c r="R108" s="430"/>
      <c r="S108" s="430"/>
      <c r="T108" s="431"/>
      <c r="AT108" s="427" t="s">
        <v>622</v>
      </c>
      <c r="AU108" s="427" t="s">
        <v>534</v>
      </c>
      <c r="AV108" s="425" t="s">
        <v>95</v>
      </c>
      <c r="AW108" s="425" t="s">
        <v>624</v>
      </c>
      <c r="AX108" s="425" t="s">
        <v>603</v>
      </c>
      <c r="AY108" s="427" t="s">
        <v>604</v>
      </c>
    </row>
    <row r="109" spans="2:65" s="433" customFormat="1" x14ac:dyDescent="0.25">
      <c r="B109" s="432"/>
      <c r="D109" s="426" t="s">
        <v>622</v>
      </c>
      <c r="E109" s="434" t="s">
        <v>541</v>
      </c>
      <c r="F109" s="435" t="s">
        <v>635</v>
      </c>
      <c r="H109" s="436">
        <v>26.71</v>
      </c>
      <c r="I109" s="479"/>
      <c r="L109" s="432"/>
      <c r="M109" s="437"/>
      <c r="N109" s="438"/>
      <c r="O109" s="438"/>
      <c r="P109" s="438"/>
      <c r="Q109" s="438"/>
      <c r="R109" s="438"/>
      <c r="S109" s="438"/>
      <c r="T109" s="439"/>
      <c r="AT109" s="434" t="s">
        <v>622</v>
      </c>
      <c r="AU109" s="434" t="s">
        <v>534</v>
      </c>
      <c r="AV109" s="433" t="s">
        <v>534</v>
      </c>
      <c r="AW109" s="433" t="s">
        <v>624</v>
      </c>
      <c r="AX109" s="433" t="s">
        <v>603</v>
      </c>
      <c r="AY109" s="434" t="s">
        <v>604</v>
      </c>
    </row>
    <row r="110" spans="2:65" s="425" customFormat="1" x14ac:dyDescent="0.25">
      <c r="B110" s="424"/>
      <c r="D110" s="426" t="s">
        <v>622</v>
      </c>
      <c r="E110" s="427" t="s">
        <v>541</v>
      </c>
      <c r="F110" s="611" t="s">
        <v>1373</v>
      </c>
      <c r="H110" s="427" t="s">
        <v>541</v>
      </c>
      <c r="I110" s="478"/>
      <c r="L110" s="424"/>
      <c r="M110" s="429"/>
      <c r="N110" s="430"/>
      <c r="O110" s="430"/>
      <c r="P110" s="430"/>
      <c r="Q110" s="430"/>
      <c r="R110" s="430"/>
      <c r="S110" s="430"/>
      <c r="T110" s="431"/>
      <c r="AT110" s="427" t="s">
        <v>622</v>
      </c>
      <c r="AU110" s="427" t="s">
        <v>534</v>
      </c>
      <c r="AV110" s="425" t="s">
        <v>95</v>
      </c>
      <c r="AW110" s="425" t="s">
        <v>624</v>
      </c>
      <c r="AX110" s="425" t="s">
        <v>603</v>
      </c>
      <c r="AY110" s="427" t="s">
        <v>604</v>
      </c>
    </row>
    <row r="111" spans="2:65" s="433" customFormat="1" x14ac:dyDescent="0.25">
      <c r="B111" s="432"/>
      <c r="D111" s="426" t="s">
        <v>622</v>
      </c>
      <c r="E111" s="434" t="s">
        <v>541</v>
      </c>
      <c r="F111" s="611" t="s">
        <v>1374</v>
      </c>
      <c r="H111" s="436">
        <v>2.7</v>
      </c>
      <c r="I111" s="479"/>
      <c r="L111" s="432"/>
      <c r="M111" s="437"/>
      <c r="N111" s="438"/>
      <c r="O111" s="438"/>
      <c r="P111" s="438"/>
      <c r="Q111" s="438"/>
      <c r="R111" s="438"/>
      <c r="S111" s="438"/>
      <c r="T111" s="439"/>
      <c r="AT111" s="434" t="s">
        <v>622</v>
      </c>
      <c r="AU111" s="434" t="s">
        <v>534</v>
      </c>
      <c r="AV111" s="433" t="s">
        <v>534</v>
      </c>
      <c r="AW111" s="433" t="s">
        <v>624</v>
      </c>
      <c r="AX111" s="433" t="s">
        <v>603</v>
      </c>
      <c r="AY111" s="434" t="s">
        <v>604</v>
      </c>
    </row>
    <row r="112" spans="2:65" s="441" customFormat="1" x14ac:dyDescent="0.25">
      <c r="B112" s="440"/>
      <c r="D112" s="426" t="s">
        <v>622</v>
      </c>
      <c r="E112" s="442" t="s">
        <v>541</v>
      </c>
      <c r="F112" s="443" t="s">
        <v>626</v>
      </c>
      <c r="H112" s="444">
        <v>253.48999999999998</v>
      </c>
      <c r="I112" s="480"/>
      <c r="L112" s="440"/>
      <c r="M112" s="445"/>
      <c r="N112" s="446"/>
      <c r="O112" s="446"/>
      <c r="P112" s="446"/>
      <c r="Q112" s="446"/>
      <c r="R112" s="446"/>
      <c r="S112" s="446"/>
      <c r="T112" s="447"/>
      <c r="AT112" s="442" t="s">
        <v>622</v>
      </c>
      <c r="AU112" s="442" t="s">
        <v>534</v>
      </c>
      <c r="AV112" s="441" t="s">
        <v>612</v>
      </c>
      <c r="AW112" s="441" t="s">
        <v>624</v>
      </c>
      <c r="AX112" s="441" t="s">
        <v>95</v>
      </c>
      <c r="AY112" s="442" t="s">
        <v>604</v>
      </c>
    </row>
    <row r="113" spans="2:65" s="604" customFormat="1" ht="16.5" customHeight="1" x14ac:dyDescent="0.25">
      <c r="B113" s="413"/>
      <c r="C113" s="414" t="s">
        <v>636</v>
      </c>
      <c r="D113" s="414" t="s">
        <v>607</v>
      </c>
      <c r="E113" s="415" t="s">
        <v>637</v>
      </c>
      <c r="F113" s="609" t="s">
        <v>638</v>
      </c>
      <c r="G113" s="417" t="s">
        <v>141</v>
      </c>
      <c r="H113" s="418">
        <v>253.49</v>
      </c>
      <c r="I113" s="608"/>
      <c r="J113" s="419">
        <f>ROUND(I113*H113,2)</f>
        <v>0</v>
      </c>
      <c r="K113" s="416" t="s">
        <v>611</v>
      </c>
      <c r="L113" s="350"/>
      <c r="M113" s="476" t="s">
        <v>541</v>
      </c>
      <c r="N113" s="420" t="s">
        <v>553</v>
      </c>
      <c r="O113" s="477"/>
      <c r="P113" s="421">
        <f>O113*H113</f>
        <v>0</v>
      </c>
      <c r="Q113" s="421">
        <v>0</v>
      </c>
      <c r="R113" s="421">
        <f>Q113*H113</f>
        <v>0</v>
      </c>
      <c r="S113" s="421">
        <v>0</v>
      </c>
      <c r="T113" s="422">
        <f>S113*H113</f>
        <v>0</v>
      </c>
      <c r="AR113" s="353" t="s">
        <v>612</v>
      </c>
      <c r="AT113" s="353" t="s">
        <v>607</v>
      </c>
      <c r="AU113" s="353" t="s">
        <v>534</v>
      </c>
      <c r="AY113" s="353" t="s">
        <v>604</v>
      </c>
      <c r="BE113" s="423">
        <f>IF(N113="základní",J113,0)</f>
        <v>0</v>
      </c>
      <c r="BF113" s="423">
        <f>IF(N113="snížená",J113,0)</f>
        <v>0</v>
      </c>
      <c r="BG113" s="423">
        <f>IF(N113="zákl. přenesená",J113,0)</f>
        <v>0</v>
      </c>
      <c r="BH113" s="423">
        <f>IF(N113="sníž. přenesená",J113,0)</f>
        <v>0</v>
      </c>
      <c r="BI113" s="423">
        <f>IF(N113="nulová",J113,0)</f>
        <v>0</v>
      </c>
      <c r="BJ113" s="353" t="s">
        <v>95</v>
      </c>
      <c r="BK113" s="423">
        <f>ROUND(I113*H113,2)</f>
        <v>0</v>
      </c>
      <c r="BL113" s="353" t="s">
        <v>612</v>
      </c>
      <c r="BM113" s="353" t="s">
        <v>639</v>
      </c>
    </row>
    <row r="114" spans="2:65" s="604" customFormat="1" ht="16.5" customHeight="1" x14ac:dyDescent="0.25">
      <c r="B114" s="413"/>
      <c r="C114" s="414" t="s">
        <v>640</v>
      </c>
      <c r="D114" s="414" t="s">
        <v>607</v>
      </c>
      <c r="E114" s="415" t="s">
        <v>641</v>
      </c>
      <c r="F114" s="416" t="s">
        <v>642</v>
      </c>
      <c r="G114" s="417" t="s">
        <v>141</v>
      </c>
      <c r="H114" s="418">
        <v>73.575000000000003</v>
      </c>
      <c r="I114" s="608"/>
      <c r="J114" s="419">
        <f>ROUND(I114*H114,2)</f>
        <v>0</v>
      </c>
      <c r="K114" s="416" t="s">
        <v>611</v>
      </c>
      <c r="L114" s="350"/>
      <c r="M114" s="476" t="s">
        <v>541</v>
      </c>
      <c r="N114" s="420" t="s">
        <v>553</v>
      </c>
      <c r="O114" s="477"/>
      <c r="P114" s="421">
        <f>O114*H114</f>
        <v>0</v>
      </c>
      <c r="Q114" s="421">
        <v>0</v>
      </c>
      <c r="R114" s="421">
        <f>Q114*H114</f>
        <v>0</v>
      </c>
      <c r="S114" s="421">
        <v>0</v>
      </c>
      <c r="T114" s="422">
        <f>S114*H114</f>
        <v>0</v>
      </c>
      <c r="AR114" s="353" t="s">
        <v>612</v>
      </c>
      <c r="AT114" s="353" t="s">
        <v>607</v>
      </c>
      <c r="AU114" s="353" t="s">
        <v>534</v>
      </c>
      <c r="AY114" s="353" t="s">
        <v>604</v>
      </c>
      <c r="BE114" s="423">
        <f>IF(N114="základní",J114,0)</f>
        <v>0</v>
      </c>
      <c r="BF114" s="423">
        <f>IF(N114="snížená",J114,0)</f>
        <v>0</v>
      </c>
      <c r="BG114" s="423">
        <f>IF(N114="zákl. přenesená",J114,0)</f>
        <v>0</v>
      </c>
      <c r="BH114" s="423">
        <f>IF(N114="sníž. přenesená",J114,0)</f>
        <v>0</v>
      </c>
      <c r="BI114" s="423">
        <f>IF(N114="nulová",J114,0)</f>
        <v>0</v>
      </c>
      <c r="BJ114" s="353" t="s">
        <v>95</v>
      </c>
      <c r="BK114" s="423">
        <f>ROUND(I114*H114,2)</f>
        <v>0</v>
      </c>
      <c r="BL114" s="353" t="s">
        <v>612</v>
      </c>
      <c r="BM114" s="353" t="s">
        <v>643</v>
      </c>
    </row>
    <row r="115" spans="2:65" s="425" customFormat="1" x14ac:dyDescent="0.25">
      <c r="B115" s="424"/>
      <c r="D115" s="426" t="s">
        <v>622</v>
      </c>
      <c r="E115" s="427" t="s">
        <v>541</v>
      </c>
      <c r="F115" s="428" t="s">
        <v>644</v>
      </c>
      <c r="H115" s="427" t="s">
        <v>541</v>
      </c>
      <c r="I115" s="478"/>
      <c r="L115" s="424"/>
      <c r="M115" s="429"/>
      <c r="N115" s="430"/>
      <c r="O115" s="430"/>
      <c r="P115" s="430"/>
      <c r="Q115" s="430"/>
      <c r="R115" s="430"/>
      <c r="S115" s="430"/>
      <c r="T115" s="431"/>
      <c r="AT115" s="427" t="s">
        <v>622</v>
      </c>
      <c r="AU115" s="427" t="s">
        <v>534</v>
      </c>
      <c r="AV115" s="425" t="s">
        <v>95</v>
      </c>
      <c r="AW115" s="425" t="s">
        <v>624</v>
      </c>
      <c r="AX115" s="425" t="s">
        <v>603</v>
      </c>
      <c r="AY115" s="427" t="s">
        <v>604</v>
      </c>
    </row>
    <row r="116" spans="2:65" s="433" customFormat="1" x14ac:dyDescent="0.25">
      <c r="B116" s="432"/>
      <c r="D116" s="426" t="s">
        <v>622</v>
      </c>
      <c r="E116" s="434" t="s">
        <v>541</v>
      </c>
      <c r="F116" s="435" t="s">
        <v>645</v>
      </c>
      <c r="H116" s="436">
        <v>73.575000000000003</v>
      </c>
      <c r="I116" s="479"/>
      <c r="L116" s="432"/>
      <c r="M116" s="437"/>
      <c r="N116" s="438"/>
      <c r="O116" s="438"/>
      <c r="P116" s="438"/>
      <c r="Q116" s="438"/>
      <c r="R116" s="438"/>
      <c r="S116" s="438"/>
      <c r="T116" s="439"/>
      <c r="AT116" s="434" t="s">
        <v>622</v>
      </c>
      <c r="AU116" s="434" t="s">
        <v>534</v>
      </c>
      <c r="AV116" s="433" t="s">
        <v>534</v>
      </c>
      <c r="AW116" s="433" t="s">
        <v>624</v>
      </c>
      <c r="AX116" s="433" t="s">
        <v>603</v>
      </c>
      <c r="AY116" s="434" t="s">
        <v>604</v>
      </c>
    </row>
    <row r="117" spans="2:65" s="441" customFormat="1" x14ac:dyDescent="0.25">
      <c r="B117" s="440"/>
      <c r="D117" s="426" t="s">
        <v>622</v>
      </c>
      <c r="E117" s="442" t="s">
        <v>541</v>
      </c>
      <c r="F117" s="443" t="s">
        <v>626</v>
      </c>
      <c r="H117" s="444">
        <v>73.575000000000003</v>
      </c>
      <c r="I117" s="480"/>
      <c r="L117" s="440"/>
      <c r="M117" s="445"/>
      <c r="N117" s="446"/>
      <c r="O117" s="446"/>
      <c r="P117" s="446"/>
      <c r="Q117" s="446"/>
      <c r="R117" s="446"/>
      <c r="S117" s="446"/>
      <c r="T117" s="447"/>
      <c r="AT117" s="442" t="s">
        <v>622</v>
      </c>
      <c r="AU117" s="442" t="s">
        <v>534</v>
      </c>
      <c r="AV117" s="441" t="s">
        <v>612</v>
      </c>
      <c r="AW117" s="441" t="s">
        <v>624</v>
      </c>
      <c r="AX117" s="441" t="s">
        <v>95</v>
      </c>
      <c r="AY117" s="442" t="s">
        <v>604</v>
      </c>
    </row>
    <row r="118" spans="2:65" s="604" customFormat="1" ht="16.5" customHeight="1" x14ac:dyDescent="0.25">
      <c r="B118" s="413"/>
      <c r="C118" s="414" t="s">
        <v>646</v>
      </c>
      <c r="D118" s="414" t="s">
        <v>607</v>
      </c>
      <c r="E118" s="415" t="s">
        <v>647</v>
      </c>
      <c r="F118" s="416" t="s">
        <v>648</v>
      </c>
      <c r="G118" s="417" t="s">
        <v>141</v>
      </c>
      <c r="H118" s="418">
        <v>73.575000000000003</v>
      </c>
      <c r="I118" s="608"/>
      <c r="J118" s="419">
        <f>ROUND(I118*H118,2)</f>
        <v>0</v>
      </c>
      <c r="K118" s="416" t="s">
        <v>611</v>
      </c>
      <c r="L118" s="350"/>
      <c r="M118" s="476" t="s">
        <v>541</v>
      </c>
      <c r="N118" s="420" t="s">
        <v>553</v>
      </c>
      <c r="O118" s="477"/>
      <c r="P118" s="421">
        <f>O118*H118</f>
        <v>0</v>
      </c>
      <c r="Q118" s="421">
        <v>0</v>
      </c>
      <c r="R118" s="421">
        <f>Q118*H118</f>
        <v>0</v>
      </c>
      <c r="S118" s="421">
        <v>0</v>
      </c>
      <c r="T118" s="422">
        <f>S118*H118</f>
        <v>0</v>
      </c>
      <c r="AR118" s="353" t="s">
        <v>612</v>
      </c>
      <c r="AT118" s="353" t="s">
        <v>607</v>
      </c>
      <c r="AU118" s="353" t="s">
        <v>534</v>
      </c>
      <c r="AY118" s="353" t="s">
        <v>604</v>
      </c>
      <c r="BE118" s="423">
        <f>IF(N118="základní",J118,0)</f>
        <v>0</v>
      </c>
      <c r="BF118" s="423">
        <f>IF(N118="snížená",J118,0)</f>
        <v>0</v>
      </c>
      <c r="BG118" s="423">
        <f>IF(N118="zákl. přenesená",J118,0)</f>
        <v>0</v>
      </c>
      <c r="BH118" s="423">
        <f>IF(N118="sníž. přenesená",J118,0)</f>
        <v>0</v>
      </c>
      <c r="BI118" s="423">
        <f>IF(N118="nulová",J118,0)</f>
        <v>0</v>
      </c>
      <c r="BJ118" s="353" t="s">
        <v>95</v>
      </c>
      <c r="BK118" s="423">
        <f>ROUND(I118*H118,2)</f>
        <v>0</v>
      </c>
      <c r="BL118" s="353" t="s">
        <v>612</v>
      </c>
      <c r="BM118" s="353" t="s">
        <v>649</v>
      </c>
    </row>
    <row r="119" spans="2:65" s="604" customFormat="1" ht="16.5" customHeight="1" x14ac:dyDescent="0.25">
      <c r="B119" s="413"/>
      <c r="C119" s="414" t="s">
        <v>650</v>
      </c>
      <c r="D119" s="414" t="s">
        <v>607</v>
      </c>
      <c r="E119" s="415" t="s">
        <v>651</v>
      </c>
      <c r="F119" s="609" t="s">
        <v>652</v>
      </c>
      <c r="G119" s="417" t="s">
        <v>141</v>
      </c>
      <c r="H119" s="418">
        <v>73.875</v>
      </c>
      <c r="I119" s="608"/>
      <c r="J119" s="419">
        <f>ROUND(I119*H119,2)</f>
        <v>0</v>
      </c>
      <c r="K119" s="416" t="s">
        <v>611</v>
      </c>
      <c r="L119" s="350"/>
      <c r="M119" s="476" t="s">
        <v>541</v>
      </c>
      <c r="N119" s="420" t="s">
        <v>553</v>
      </c>
      <c r="O119" s="477"/>
      <c r="P119" s="421">
        <f>O119*H119</f>
        <v>0</v>
      </c>
      <c r="Q119" s="421">
        <v>0</v>
      </c>
      <c r="R119" s="421">
        <f>Q119*H119</f>
        <v>0</v>
      </c>
      <c r="S119" s="421">
        <v>0</v>
      </c>
      <c r="T119" s="422">
        <f>S119*H119</f>
        <v>0</v>
      </c>
      <c r="AR119" s="353" t="s">
        <v>612</v>
      </c>
      <c r="AT119" s="353" t="s">
        <v>607</v>
      </c>
      <c r="AU119" s="353" t="s">
        <v>534</v>
      </c>
      <c r="AY119" s="353" t="s">
        <v>604</v>
      </c>
      <c r="BE119" s="423">
        <f>IF(N119="základní",J119,0)</f>
        <v>0</v>
      </c>
      <c r="BF119" s="423">
        <f>IF(N119="snížená",J119,0)</f>
        <v>0</v>
      </c>
      <c r="BG119" s="423">
        <f>IF(N119="zákl. přenesená",J119,0)</f>
        <v>0</v>
      </c>
      <c r="BH119" s="423">
        <f>IF(N119="sníž. přenesená",J119,0)</f>
        <v>0</v>
      </c>
      <c r="BI119" s="423">
        <f>IF(N119="nulová",J119,0)</f>
        <v>0</v>
      </c>
      <c r="BJ119" s="353" t="s">
        <v>95</v>
      </c>
      <c r="BK119" s="423">
        <f>ROUND(I119*H119,2)</f>
        <v>0</v>
      </c>
      <c r="BL119" s="353" t="s">
        <v>612</v>
      </c>
      <c r="BM119" s="353" t="s">
        <v>653</v>
      </c>
    </row>
    <row r="120" spans="2:65" s="425" customFormat="1" x14ac:dyDescent="0.25">
      <c r="B120" s="424"/>
      <c r="D120" s="426" t="s">
        <v>622</v>
      </c>
      <c r="E120" s="427" t="s">
        <v>541</v>
      </c>
      <c r="F120" s="428" t="s">
        <v>644</v>
      </c>
      <c r="H120" s="427" t="s">
        <v>541</v>
      </c>
      <c r="I120" s="478"/>
      <c r="L120" s="424"/>
      <c r="M120" s="429"/>
      <c r="N120" s="430"/>
      <c r="O120" s="430"/>
      <c r="P120" s="430"/>
      <c r="Q120" s="430"/>
      <c r="R120" s="430"/>
      <c r="S120" s="430"/>
      <c r="T120" s="431"/>
      <c r="AT120" s="427" t="s">
        <v>622</v>
      </c>
      <c r="AU120" s="427" t="s">
        <v>534</v>
      </c>
      <c r="AV120" s="425" t="s">
        <v>95</v>
      </c>
      <c r="AW120" s="425" t="s">
        <v>624</v>
      </c>
      <c r="AX120" s="425" t="s">
        <v>603</v>
      </c>
      <c r="AY120" s="427" t="s">
        <v>604</v>
      </c>
    </row>
    <row r="121" spans="2:65" s="433" customFormat="1" x14ac:dyDescent="0.25">
      <c r="B121" s="432"/>
      <c r="D121" s="426" t="s">
        <v>622</v>
      </c>
      <c r="E121" s="434" t="s">
        <v>541</v>
      </c>
      <c r="F121" s="435" t="s">
        <v>654</v>
      </c>
      <c r="H121" s="436">
        <v>73.575000000000003</v>
      </c>
      <c r="I121" s="479"/>
      <c r="L121" s="432"/>
      <c r="M121" s="437"/>
      <c r="N121" s="438"/>
      <c r="O121" s="438"/>
      <c r="P121" s="438"/>
      <c r="Q121" s="438"/>
      <c r="R121" s="438"/>
      <c r="S121" s="438"/>
      <c r="T121" s="439"/>
      <c r="AT121" s="434" t="s">
        <v>622</v>
      </c>
      <c r="AU121" s="434" t="s">
        <v>534</v>
      </c>
      <c r="AV121" s="433" t="s">
        <v>534</v>
      </c>
      <c r="AW121" s="433" t="s">
        <v>624</v>
      </c>
      <c r="AX121" s="433" t="s">
        <v>603</v>
      </c>
      <c r="AY121" s="434" t="s">
        <v>604</v>
      </c>
    </row>
    <row r="122" spans="2:65" s="425" customFormat="1" x14ac:dyDescent="0.25">
      <c r="B122" s="424"/>
      <c r="D122" s="426" t="s">
        <v>622</v>
      </c>
      <c r="E122" s="427" t="s">
        <v>541</v>
      </c>
      <c r="F122" s="611" t="s">
        <v>1375</v>
      </c>
      <c r="H122" s="427" t="s">
        <v>541</v>
      </c>
      <c r="I122" s="478"/>
      <c r="L122" s="424"/>
      <c r="M122" s="429"/>
      <c r="N122" s="430"/>
      <c r="O122" s="430"/>
      <c r="P122" s="430"/>
      <c r="Q122" s="430"/>
      <c r="R122" s="430"/>
      <c r="S122" s="430"/>
      <c r="T122" s="431"/>
      <c r="AT122" s="427" t="s">
        <v>622</v>
      </c>
      <c r="AU122" s="427" t="s">
        <v>534</v>
      </c>
      <c r="AV122" s="425" t="s">
        <v>95</v>
      </c>
      <c r="AW122" s="425" t="s">
        <v>624</v>
      </c>
      <c r="AX122" s="425" t="s">
        <v>603</v>
      </c>
      <c r="AY122" s="427" t="s">
        <v>604</v>
      </c>
    </row>
    <row r="123" spans="2:65" s="433" customFormat="1" x14ac:dyDescent="0.25">
      <c r="B123" s="432"/>
      <c r="D123" s="426" t="s">
        <v>622</v>
      </c>
      <c r="E123" s="434" t="s">
        <v>541</v>
      </c>
      <c r="F123" s="611" t="s">
        <v>1376</v>
      </c>
      <c r="H123" s="436">
        <v>0.3</v>
      </c>
      <c r="I123" s="479"/>
      <c r="L123" s="432"/>
      <c r="M123" s="437"/>
      <c r="N123" s="438"/>
      <c r="O123" s="438"/>
      <c r="P123" s="438"/>
      <c r="Q123" s="438"/>
      <c r="R123" s="438"/>
      <c r="S123" s="438"/>
      <c r="T123" s="439"/>
      <c r="AT123" s="434" t="s">
        <v>622</v>
      </c>
      <c r="AU123" s="434" t="s">
        <v>534</v>
      </c>
      <c r="AV123" s="433" t="s">
        <v>534</v>
      </c>
      <c r="AW123" s="433" t="s">
        <v>624</v>
      </c>
      <c r="AX123" s="433" t="s">
        <v>603</v>
      </c>
      <c r="AY123" s="434" t="s">
        <v>604</v>
      </c>
    </row>
    <row r="124" spans="2:65" s="441" customFormat="1" x14ac:dyDescent="0.25">
      <c r="B124" s="440"/>
      <c r="D124" s="426" t="s">
        <v>622</v>
      </c>
      <c r="E124" s="442" t="s">
        <v>541</v>
      </c>
      <c r="F124" s="443" t="s">
        <v>626</v>
      </c>
      <c r="H124" s="444">
        <v>73.875</v>
      </c>
      <c r="I124" s="480"/>
      <c r="L124" s="440"/>
      <c r="M124" s="445"/>
      <c r="N124" s="446"/>
      <c r="O124" s="446"/>
      <c r="P124" s="446"/>
      <c r="Q124" s="446"/>
      <c r="R124" s="446"/>
      <c r="S124" s="446"/>
      <c r="T124" s="447"/>
      <c r="AT124" s="442" t="s">
        <v>622</v>
      </c>
      <c r="AU124" s="442" t="s">
        <v>534</v>
      </c>
      <c r="AV124" s="441" t="s">
        <v>612</v>
      </c>
      <c r="AW124" s="441" t="s">
        <v>624</v>
      </c>
      <c r="AX124" s="441" t="s">
        <v>95</v>
      </c>
      <c r="AY124" s="442" t="s">
        <v>604</v>
      </c>
    </row>
    <row r="125" spans="2:65" s="604" customFormat="1" ht="16.5" customHeight="1" x14ac:dyDescent="0.25">
      <c r="B125" s="413"/>
      <c r="C125" s="414" t="s">
        <v>655</v>
      </c>
      <c r="D125" s="414" t="s">
        <v>607</v>
      </c>
      <c r="E125" s="415" t="s">
        <v>656</v>
      </c>
      <c r="F125" s="609" t="s">
        <v>657</v>
      </c>
      <c r="G125" s="417" t="s">
        <v>141</v>
      </c>
      <c r="H125" s="418">
        <v>6.1</v>
      </c>
      <c r="I125" s="608"/>
      <c r="J125" s="419">
        <f>ROUND(I125*H125,2)</f>
        <v>0</v>
      </c>
      <c r="K125" s="416" t="s">
        <v>611</v>
      </c>
      <c r="L125" s="350"/>
      <c r="M125" s="476" t="s">
        <v>541</v>
      </c>
      <c r="N125" s="420" t="s">
        <v>553</v>
      </c>
      <c r="O125" s="477"/>
      <c r="P125" s="421">
        <f>O125*H125</f>
        <v>0</v>
      </c>
      <c r="Q125" s="421">
        <v>0</v>
      </c>
      <c r="R125" s="421">
        <f>Q125*H125</f>
        <v>0</v>
      </c>
      <c r="S125" s="421">
        <v>0</v>
      </c>
      <c r="T125" s="422">
        <f>S125*H125</f>
        <v>0</v>
      </c>
      <c r="AR125" s="353" t="s">
        <v>612</v>
      </c>
      <c r="AT125" s="353" t="s">
        <v>607</v>
      </c>
      <c r="AU125" s="353" t="s">
        <v>534</v>
      </c>
      <c r="AY125" s="353" t="s">
        <v>604</v>
      </c>
      <c r="BE125" s="423">
        <f>IF(N125="základní",J125,0)</f>
        <v>0</v>
      </c>
      <c r="BF125" s="423">
        <f>IF(N125="snížená",J125,0)</f>
        <v>0</v>
      </c>
      <c r="BG125" s="423">
        <f>IF(N125="zákl. přenesená",J125,0)</f>
        <v>0</v>
      </c>
      <c r="BH125" s="423">
        <f>IF(N125="sníž. přenesená",J125,0)</f>
        <v>0</v>
      </c>
      <c r="BI125" s="423">
        <f>IF(N125="nulová",J125,0)</f>
        <v>0</v>
      </c>
      <c r="BJ125" s="353" t="s">
        <v>95</v>
      </c>
      <c r="BK125" s="423">
        <f>ROUND(I125*H125,2)</f>
        <v>0</v>
      </c>
      <c r="BL125" s="353" t="s">
        <v>612</v>
      </c>
      <c r="BM125" s="353" t="s">
        <v>658</v>
      </c>
    </row>
    <row r="126" spans="2:65" s="425" customFormat="1" x14ac:dyDescent="0.25">
      <c r="B126" s="424"/>
      <c r="D126" s="426" t="s">
        <v>622</v>
      </c>
      <c r="E126" s="427" t="s">
        <v>541</v>
      </c>
      <c r="F126" s="428" t="s">
        <v>659</v>
      </c>
      <c r="H126" s="427" t="s">
        <v>541</v>
      </c>
      <c r="I126" s="478"/>
      <c r="L126" s="424"/>
      <c r="M126" s="429"/>
      <c r="N126" s="430"/>
      <c r="O126" s="430"/>
      <c r="P126" s="430"/>
      <c r="Q126" s="430"/>
      <c r="R126" s="430"/>
      <c r="S126" s="430"/>
      <c r="T126" s="431"/>
      <c r="AT126" s="427" t="s">
        <v>622</v>
      </c>
      <c r="AU126" s="427" t="s">
        <v>534</v>
      </c>
      <c r="AV126" s="425" t="s">
        <v>95</v>
      </c>
      <c r="AW126" s="425" t="s">
        <v>624</v>
      </c>
      <c r="AX126" s="425" t="s">
        <v>603</v>
      </c>
      <c r="AY126" s="427" t="s">
        <v>604</v>
      </c>
    </row>
    <row r="127" spans="2:65" s="433" customFormat="1" x14ac:dyDescent="0.25">
      <c r="B127" s="432"/>
      <c r="D127" s="426" t="s">
        <v>622</v>
      </c>
      <c r="E127" s="434" t="s">
        <v>541</v>
      </c>
      <c r="F127" s="435" t="s">
        <v>660</v>
      </c>
      <c r="H127" s="436">
        <v>0.8</v>
      </c>
      <c r="I127" s="479"/>
      <c r="L127" s="432"/>
      <c r="M127" s="437"/>
      <c r="N127" s="438"/>
      <c r="O127" s="438"/>
      <c r="P127" s="438"/>
      <c r="Q127" s="438"/>
      <c r="R127" s="438"/>
      <c r="S127" s="438"/>
      <c r="T127" s="439"/>
      <c r="AT127" s="434" t="s">
        <v>622</v>
      </c>
      <c r="AU127" s="434" t="s">
        <v>534</v>
      </c>
      <c r="AV127" s="433" t="s">
        <v>534</v>
      </c>
      <c r="AW127" s="433" t="s">
        <v>624</v>
      </c>
      <c r="AX127" s="433" t="s">
        <v>603</v>
      </c>
      <c r="AY127" s="434" t="s">
        <v>604</v>
      </c>
    </row>
    <row r="128" spans="2:65" s="425" customFormat="1" x14ac:dyDescent="0.25">
      <c r="B128" s="424"/>
      <c r="D128" s="426" t="s">
        <v>622</v>
      </c>
      <c r="E128" s="427" t="s">
        <v>541</v>
      </c>
      <c r="F128" s="428" t="s">
        <v>661</v>
      </c>
      <c r="H128" s="427" t="s">
        <v>541</v>
      </c>
      <c r="I128" s="478"/>
      <c r="L128" s="424"/>
      <c r="M128" s="429"/>
      <c r="N128" s="430"/>
      <c r="O128" s="430"/>
      <c r="P128" s="430"/>
      <c r="Q128" s="430"/>
      <c r="R128" s="430"/>
      <c r="S128" s="430"/>
      <c r="T128" s="431"/>
      <c r="AT128" s="427" t="s">
        <v>622</v>
      </c>
      <c r="AU128" s="427" t="s">
        <v>534</v>
      </c>
      <c r="AV128" s="425" t="s">
        <v>95</v>
      </c>
      <c r="AW128" s="425" t="s">
        <v>624</v>
      </c>
      <c r="AX128" s="425" t="s">
        <v>603</v>
      </c>
      <c r="AY128" s="427" t="s">
        <v>604</v>
      </c>
    </row>
    <row r="129" spans="2:65" s="433" customFormat="1" x14ac:dyDescent="0.25">
      <c r="B129" s="432"/>
      <c r="D129" s="426" t="s">
        <v>622</v>
      </c>
      <c r="E129" s="434" t="s">
        <v>541</v>
      </c>
      <c r="F129" s="435" t="s">
        <v>662</v>
      </c>
      <c r="H129" s="436">
        <v>5</v>
      </c>
      <c r="I129" s="479"/>
      <c r="L129" s="432"/>
      <c r="M129" s="437"/>
      <c r="N129" s="438"/>
      <c r="O129" s="438"/>
      <c r="P129" s="438"/>
      <c r="Q129" s="438"/>
      <c r="R129" s="438"/>
      <c r="S129" s="438"/>
      <c r="T129" s="439"/>
      <c r="AT129" s="434" t="s">
        <v>622</v>
      </c>
      <c r="AU129" s="434" t="s">
        <v>534</v>
      </c>
      <c r="AV129" s="433" t="s">
        <v>534</v>
      </c>
      <c r="AW129" s="433" t="s">
        <v>624</v>
      </c>
      <c r="AX129" s="433" t="s">
        <v>603</v>
      </c>
      <c r="AY129" s="434" t="s">
        <v>604</v>
      </c>
    </row>
    <row r="130" spans="2:65" s="425" customFormat="1" x14ac:dyDescent="0.25">
      <c r="B130" s="424"/>
      <c r="D130" s="426" t="s">
        <v>622</v>
      </c>
      <c r="E130" s="427" t="s">
        <v>541</v>
      </c>
      <c r="F130" s="611" t="s">
        <v>1375</v>
      </c>
      <c r="H130" s="427" t="s">
        <v>541</v>
      </c>
      <c r="I130" s="478"/>
      <c r="L130" s="424"/>
      <c r="M130" s="429"/>
      <c r="N130" s="430"/>
      <c r="O130" s="430"/>
      <c r="P130" s="430"/>
      <c r="Q130" s="430"/>
      <c r="R130" s="430"/>
      <c r="S130" s="430"/>
      <c r="T130" s="431"/>
      <c r="AT130" s="427" t="s">
        <v>622</v>
      </c>
      <c r="AU130" s="427" t="s">
        <v>534</v>
      </c>
      <c r="AV130" s="425" t="s">
        <v>95</v>
      </c>
      <c r="AW130" s="425" t="s">
        <v>624</v>
      </c>
      <c r="AX130" s="425" t="s">
        <v>603</v>
      </c>
      <c r="AY130" s="427" t="s">
        <v>604</v>
      </c>
    </row>
    <row r="131" spans="2:65" s="433" customFormat="1" x14ac:dyDescent="0.25">
      <c r="B131" s="432"/>
      <c r="D131" s="426" t="s">
        <v>622</v>
      </c>
      <c r="E131" s="434" t="s">
        <v>541</v>
      </c>
      <c r="F131" s="611" t="s">
        <v>1376</v>
      </c>
      <c r="H131" s="436">
        <v>0.3</v>
      </c>
      <c r="I131" s="479"/>
      <c r="L131" s="432"/>
      <c r="M131" s="437"/>
      <c r="N131" s="438"/>
      <c r="O131" s="438"/>
      <c r="P131" s="438"/>
      <c r="Q131" s="438"/>
      <c r="R131" s="438"/>
      <c r="S131" s="438"/>
      <c r="T131" s="439"/>
      <c r="AT131" s="434" t="s">
        <v>622</v>
      </c>
      <c r="AU131" s="434" t="s">
        <v>534</v>
      </c>
      <c r="AV131" s="433" t="s">
        <v>534</v>
      </c>
      <c r="AW131" s="433" t="s">
        <v>624</v>
      </c>
      <c r="AX131" s="433" t="s">
        <v>603</v>
      </c>
      <c r="AY131" s="434" t="s">
        <v>604</v>
      </c>
    </row>
    <row r="132" spans="2:65" s="441" customFormat="1" x14ac:dyDescent="0.25">
      <c r="B132" s="440"/>
      <c r="D132" s="426" t="s">
        <v>622</v>
      </c>
      <c r="E132" s="442" t="s">
        <v>541</v>
      </c>
      <c r="F132" s="443" t="s">
        <v>626</v>
      </c>
      <c r="H132" s="444">
        <v>6.1</v>
      </c>
      <c r="I132" s="480"/>
      <c r="L132" s="440"/>
      <c r="M132" s="445"/>
      <c r="N132" s="446"/>
      <c r="O132" s="446"/>
      <c r="P132" s="446"/>
      <c r="Q132" s="446"/>
      <c r="R132" s="446"/>
      <c r="S132" s="446"/>
      <c r="T132" s="447"/>
      <c r="AT132" s="442" t="s">
        <v>622</v>
      </c>
      <c r="AU132" s="442" t="s">
        <v>534</v>
      </c>
      <c r="AV132" s="441" t="s">
        <v>612</v>
      </c>
      <c r="AW132" s="441" t="s">
        <v>624</v>
      </c>
      <c r="AX132" s="441" t="s">
        <v>95</v>
      </c>
      <c r="AY132" s="442" t="s">
        <v>604</v>
      </c>
    </row>
    <row r="133" spans="2:65" s="604" customFormat="1" ht="16.5" customHeight="1" x14ac:dyDescent="0.25">
      <c r="B133" s="413"/>
      <c r="C133" s="414" t="s">
        <v>663</v>
      </c>
      <c r="D133" s="414" t="s">
        <v>607</v>
      </c>
      <c r="E133" s="415" t="s">
        <v>664</v>
      </c>
      <c r="F133" s="416" t="s">
        <v>665</v>
      </c>
      <c r="G133" s="417" t="s">
        <v>141</v>
      </c>
      <c r="H133" s="418">
        <v>6.1</v>
      </c>
      <c r="I133" s="608"/>
      <c r="J133" s="419">
        <f>ROUND(I133*H133,2)</f>
        <v>0</v>
      </c>
      <c r="K133" s="416" t="s">
        <v>611</v>
      </c>
      <c r="L133" s="350"/>
      <c r="M133" s="476" t="s">
        <v>541</v>
      </c>
      <c r="N133" s="420" t="s">
        <v>553</v>
      </c>
      <c r="O133" s="477"/>
      <c r="P133" s="421">
        <f>O133*H133</f>
        <v>0</v>
      </c>
      <c r="Q133" s="421">
        <v>0</v>
      </c>
      <c r="R133" s="421">
        <f>Q133*H133</f>
        <v>0</v>
      </c>
      <c r="S133" s="421">
        <v>0</v>
      </c>
      <c r="T133" s="422">
        <f>S133*H133</f>
        <v>0</v>
      </c>
      <c r="AR133" s="353" t="s">
        <v>612</v>
      </c>
      <c r="AT133" s="353" t="s">
        <v>607</v>
      </c>
      <c r="AU133" s="353" t="s">
        <v>534</v>
      </c>
      <c r="AY133" s="353" t="s">
        <v>604</v>
      </c>
      <c r="BE133" s="423">
        <f>IF(N133="základní",J133,0)</f>
        <v>0</v>
      </c>
      <c r="BF133" s="423">
        <f>IF(N133="snížená",J133,0)</f>
        <v>0</v>
      </c>
      <c r="BG133" s="423">
        <f>IF(N133="zákl. přenesená",J133,0)</f>
        <v>0</v>
      </c>
      <c r="BH133" s="423">
        <f>IF(N133="sníž. přenesená",J133,0)</f>
        <v>0</v>
      </c>
      <c r="BI133" s="423">
        <f>IF(N133="nulová",J133,0)</f>
        <v>0</v>
      </c>
      <c r="BJ133" s="353" t="s">
        <v>95</v>
      </c>
      <c r="BK133" s="423">
        <f>ROUND(I133*H133,2)</f>
        <v>0</v>
      </c>
      <c r="BL133" s="353" t="s">
        <v>612</v>
      </c>
      <c r="BM133" s="353" t="s">
        <v>666</v>
      </c>
    </row>
    <row r="134" spans="2:65" s="604" customFormat="1" ht="16.5" customHeight="1" x14ac:dyDescent="0.25">
      <c r="B134" s="413"/>
      <c r="C134" s="414" t="s">
        <v>667</v>
      </c>
      <c r="D134" s="414" t="s">
        <v>607</v>
      </c>
      <c r="E134" s="415" t="s">
        <v>668</v>
      </c>
      <c r="F134" s="416" t="s">
        <v>669</v>
      </c>
      <c r="G134" s="417" t="s">
        <v>141</v>
      </c>
      <c r="H134" s="418">
        <v>36.700000000000003</v>
      </c>
      <c r="I134" s="608"/>
      <c r="J134" s="419">
        <f>ROUND(I134*H134,2)</f>
        <v>0</v>
      </c>
      <c r="K134" s="416" t="s">
        <v>611</v>
      </c>
      <c r="L134" s="350"/>
      <c r="M134" s="476" t="s">
        <v>541</v>
      </c>
      <c r="N134" s="420" t="s">
        <v>553</v>
      </c>
      <c r="O134" s="477"/>
      <c r="P134" s="421">
        <f>O134*H134</f>
        <v>0</v>
      </c>
      <c r="Q134" s="421">
        <v>0</v>
      </c>
      <c r="R134" s="421">
        <f>Q134*H134</f>
        <v>0</v>
      </c>
      <c r="S134" s="421">
        <v>0</v>
      </c>
      <c r="T134" s="422">
        <f>S134*H134</f>
        <v>0</v>
      </c>
      <c r="AR134" s="353" t="s">
        <v>612</v>
      </c>
      <c r="AT134" s="353" t="s">
        <v>607</v>
      </c>
      <c r="AU134" s="353" t="s">
        <v>534</v>
      </c>
      <c r="AY134" s="353" t="s">
        <v>604</v>
      </c>
      <c r="BE134" s="423">
        <f>IF(N134="základní",J134,0)</f>
        <v>0</v>
      </c>
      <c r="BF134" s="423">
        <f>IF(N134="snížená",J134,0)</f>
        <v>0</v>
      </c>
      <c r="BG134" s="423">
        <f>IF(N134="zákl. přenesená",J134,0)</f>
        <v>0</v>
      </c>
      <c r="BH134" s="423">
        <f>IF(N134="sníž. přenesená",J134,0)</f>
        <v>0</v>
      </c>
      <c r="BI134" s="423">
        <f>IF(N134="nulová",J134,0)</f>
        <v>0</v>
      </c>
      <c r="BJ134" s="353" t="s">
        <v>95</v>
      </c>
      <c r="BK134" s="423">
        <f>ROUND(I134*H134,2)</f>
        <v>0</v>
      </c>
      <c r="BL134" s="353" t="s">
        <v>612</v>
      </c>
      <c r="BM134" s="353" t="s">
        <v>670</v>
      </c>
    </row>
    <row r="135" spans="2:65" s="425" customFormat="1" x14ac:dyDescent="0.25">
      <c r="B135" s="424"/>
      <c r="D135" s="426" t="s">
        <v>622</v>
      </c>
      <c r="E135" s="427" t="s">
        <v>541</v>
      </c>
      <c r="F135" s="428" t="s">
        <v>671</v>
      </c>
      <c r="H135" s="427" t="s">
        <v>541</v>
      </c>
      <c r="I135" s="478"/>
      <c r="L135" s="424"/>
      <c r="M135" s="429"/>
      <c r="N135" s="430"/>
      <c r="O135" s="430"/>
      <c r="P135" s="430"/>
      <c r="Q135" s="430"/>
      <c r="R135" s="430"/>
      <c r="S135" s="430"/>
      <c r="T135" s="431"/>
      <c r="AT135" s="427" t="s">
        <v>622</v>
      </c>
      <c r="AU135" s="427" t="s">
        <v>534</v>
      </c>
      <c r="AV135" s="425" t="s">
        <v>95</v>
      </c>
      <c r="AW135" s="425" t="s">
        <v>624</v>
      </c>
      <c r="AX135" s="425" t="s">
        <v>603</v>
      </c>
      <c r="AY135" s="427" t="s">
        <v>604</v>
      </c>
    </row>
    <row r="136" spans="2:65" s="433" customFormat="1" x14ac:dyDescent="0.25">
      <c r="B136" s="432"/>
      <c r="D136" s="426" t="s">
        <v>622</v>
      </c>
      <c r="E136" s="434" t="s">
        <v>541</v>
      </c>
      <c r="F136" s="435" t="s">
        <v>672</v>
      </c>
      <c r="H136" s="436">
        <v>8.9</v>
      </c>
      <c r="I136" s="479"/>
      <c r="L136" s="432"/>
      <c r="M136" s="437"/>
      <c r="N136" s="438"/>
      <c r="O136" s="438"/>
      <c r="P136" s="438"/>
      <c r="Q136" s="438"/>
      <c r="R136" s="438"/>
      <c r="S136" s="438"/>
      <c r="T136" s="439"/>
      <c r="AT136" s="434" t="s">
        <v>622</v>
      </c>
      <c r="AU136" s="434" t="s">
        <v>534</v>
      </c>
      <c r="AV136" s="433" t="s">
        <v>534</v>
      </c>
      <c r="AW136" s="433" t="s">
        <v>624</v>
      </c>
      <c r="AX136" s="433" t="s">
        <v>603</v>
      </c>
      <c r="AY136" s="434" t="s">
        <v>604</v>
      </c>
    </row>
    <row r="137" spans="2:65" s="433" customFormat="1" x14ac:dyDescent="0.25">
      <c r="B137" s="432"/>
      <c r="D137" s="426" t="s">
        <v>622</v>
      </c>
      <c r="E137" s="434" t="s">
        <v>541</v>
      </c>
      <c r="F137" s="435" t="s">
        <v>673</v>
      </c>
      <c r="H137" s="436">
        <v>5.3</v>
      </c>
      <c r="I137" s="479"/>
      <c r="L137" s="432"/>
      <c r="M137" s="437"/>
      <c r="N137" s="438"/>
      <c r="O137" s="438"/>
      <c r="P137" s="438"/>
      <c r="Q137" s="438"/>
      <c r="R137" s="438"/>
      <c r="S137" s="438"/>
      <c r="T137" s="439"/>
      <c r="AT137" s="434" t="s">
        <v>622</v>
      </c>
      <c r="AU137" s="434" t="s">
        <v>534</v>
      </c>
      <c r="AV137" s="433" t="s">
        <v>534</v>
      </c>
      <c r="AW137" s="433" t="s">
        <v>624</v>
      </c>
      <c r="AX137" s="433" t="s">
        <v>603</v>
      </c>
      <c r="AY137" s="434" t="s">
        <v>604</v>
      </c>
    </row>
    <row r="138" spans="2:65" s="425" customFormat="1" x14ac:dyDescent="0.25">
      <c r="B138" s="424"/>
      <c r="D138" s="426" t="s">
        <v>622</v>
      </c>
      <c r="E138" s="427" t="s">
        <v>541</v>
      </c>
      <c r="F138" s="428" t="s">
        <v>674</v>
      </c>
      <c r="H138" s="427" t="s">
        <v>541</v>
      </c>
      <c r="I138" s="478"/>
      <c r="L138" s="424"/>
      <c r="M138" s="429"/>
      <c r="N138" s="430"/>
      <c r="O138" s="430"/>
      <c r="P138" s="430"/>
      <c r="Q138" s="430"/>
      <c r="R138" s="430"/>
      <c r="S138" s="430"/>
      <c r="T138" s="431"/>
      <c r="AT138" s="427" t="s">
        <v>622</v>
      </c>
      <c r="AU138" s="427" t="s">
        <v>534</v>
      </c>
      <c r="AV138" s="425" t="s">
        <v>95</v>
      </c>
      <c r="AW138" s="425" t="s">
        <v>624</v>
      </c>
      <c r="AX138" s="425" t="s">
        <v>603</v>
      </c>
      <c r="AY138" s="427" t="s">
        <v>604</v>
      </c>
    </row>
    <row r="139" spans="2:65" s="433" customFormat="1" x14ac:dyDescent="0.25">
      <c r="B139" s="432"/>
      <c r="D139" s="426" t="s">
        <v>622</v>
      </c>
      <c r="E139" s="434" t="s">
        <v>541</v>
      </c>
      <c r="F139" s="435" t="s">
        <v>675</v>
      </c>
      <c r="H139" s="436">
        <v>22.5</v>
      </c>
      <c r="I139" s="479"/>
      <c r="L139" s="432"/>
      <c r="M139" s="437"/>
      <c r="N139" s="438"/>
      <c r="O139" s="438"/>
      <c r="P139" s="438"/>
      <c r="Q139" s="438"/>
      <c r="R139" s="438"/>
      <c r="S139" s="438"/>
      <c r="T139" s="439"/>
      <c r="AT139" s="434" t="s">
        <v>622</v>
      </c>
      <c r="AU139" s="434" t="s">
        <v>534</v>
      </c>
      <c r="AV139" s="433" t="s">
        <v>534</v>
      </c>
      <c r="AW139" s="433" t="s">
        <v>624</v>
      </c>
      <c r="AX139" s="433" t="s">
        <v>603</v>
      </c>
      <c r="AY139" s="434" t="s">
        <v>604</v>
      </c>
    </row>
    <row r="140" spans="2:65" s="441" customFormat="1" x14ac:dyDescent="0.25">
      <c r="B140" s="440"/>
      <c r="D140" s="426" t="s">
        <v>622</v>
      </c>
      <c r="E140" s="442" t="s">
        <v>541</v>
      </c>
      <c r="F140" s="443" t="s">
        <v>626</v>
      </c>
      <c r="H140" s="444">
        <v>36.700000000000003</v>
      </c>
      <c r="I140" s="480"/>
      <c r="L140" s="440"/>
      <c r="M140" s="445"/>
      <c r="N140" s="446"/>
      <c r="O140" s="446"/>
      <c r="P140" s="446"/>
      <c r="Q140" s="446"/>
      <c r="R140" s="446"/>
      <c r="S140" s="446"/>
      <c r="T140" s="447"/>
      <c r="AT140" s="442" t="s">
        <v>622</v>
      </c>
      <c r="AU140" s="442" t="s">
        <v>534</v>
      </c>
      <c r="AV140" s="441" t="s">
        <v>612</v>
      </c>
      <c r="AW140" s="441" t="s">
        <v>624</v>
      </c>
      <c r="AX140" s="441" t="s">
        <v>95</v>
      </c>
      <c r="AY140" s="442" t="s">
        <v>604</v>
      </c>
    </row>
    <row r="141" spans="2:65" s="604" customFormat="1" ht="16.5" customHeight="1" x14ac:dyDescent="0.25">
      <c r="B141" s="413"/>
      <c r="C141" s="414" t="s">
        <v>676</v>
      </c>
      <c r="D141" s="414" t="s">
        <v>607</v>
      </c>
      <c r="E141" s="415" t="s">
        <v>677</v>
      </c>
      <c r="F141" s="416" t="s">
        <v>678</v>
      </c>
      <c r="G141" s="417" t="s">
        <v>141</v>
      </c>
      <c r="H141" s="418">
        <v>36.700000000000003</v>
      </c>
      <c r="I141" s="608"/>
      <c r="J141" s="419">
        <f>ROUND(I141*H141,2)</f>
        <v>0</v>
      </c>
      <c r="K141" s="416" t="s">
        <v>611</v>
      </c>
      <c r="L141" s="350"/>
      <c r="M141" s="476" t="s">
        <v>541</v>
      </c>
      <c r="N141" s="420" t="s">
        <v>553</v>
      </c>
      <c r="O141" s="477"/>
      <c r="P141" s="421">
        <f>O141*H141</f>
        <v>0</v>
      </c>
      <c r="Q141" s="421">
        <v>0</v>
      </c>
      <c r="R141" s="421">
        <f>Q141*H141</f>
        <v>0</v>
      </c>
      <c r="S141" s="421">
        <v>0</v>
      </c>
      <c r="T141" s="422">
        <f>S141*H141</f>
        <v>0</v>
      </c>
      <c r="AR141" s="353" t="s">
        <v>612</v>
      </c>
      <c r="AT141" s="353" t="s">
        <v>607</v>
      </c>
      <c r="AU141" s="353" t="s">
        <v>534</v>
      </c>
      <c r="AY141" s="353" t="s">
        <v>604</v>
      </c>
      <c r="BE141" s="423">
        <f>IF(N141="základní",J141,0)</f>
        <v>0</v>
      </c>
      <c r="BF141" s="423">
        <f>IF(N141="snížená",J141,0)</f>
        <v>0</v>
      </c>
      <c r="BG141" s="423">
        <f>IF(N141="zákl. přenesená",J141,0)</f>
        <v>0</v>
      </c>
      <c r="BH141" s="423">
        <f>IF(N141="sníž. přenesená",J141,0)</f>
        <v>0</v>
      </c>
      <c r="BI141" s="423">
        <f>IF(N141="nulová",J141,0)</f>
        <v>0</v>
      </c>
      <c r="BJ141" s="353" t="s">
        <v>95</v>
      </c>
      <c r="BK141" s="423">
        <f>ROUND(I141*H141,2)</f>
        <v>0</v>
      </c>
      <c r="BL141" s="353" t="s">
        <v>612</v>
      </c>
      <c r="BM141" s="353" t="s">
        <v>679</v>
      </c>
    </row>
    <row r="142" spans="2:65" s="604" customFormat="1" ht="16.5" customHeight="1" x14ac:dyDescent="0.25">
      <c r="B142" s="413"/>
      <c r="C142" s="414" t="s">
        <v>680</v>
      </c>
      <c r="D142" s="414" t="s">
        <v>607</v>
      </c>
      <c r="E142" s="415" t="s">
        <v>681</v>
      </c>
      <c r="F142" s="416" t="s">
        <v>682</v>
      </c>
      <c r="G142" s="417" t="s">
        <v>138</v>
      </c>
      <c r="H142" s="418">
        <v>60</v>
      </c>
      <c r="I142" s="608"/>
      <c r="J142" s="419">
        <f>ROUND(I142*H142,2)</f>
        <v>0</v>
      </c>
      <c r="K142" s="416" t="s">
        <v>611</v>
      </c>
      <c r="L142" s="350"/>
      <c r="M142" s="476" t="s">
        <v>541</v>
      </c>
      <c r="N142" s="420" t="s">
        <v>553</v>
      </c>
      <c r="O142" s="477"/>
      <c r="P142" s="421">
        <f>O142*H142</f>
        <v>0</v>
      </c>
      <c r="Q142" s="421">
        <v>6.9999999999999999E-4</v>
      </c>
      <c r="R142" s="421">
        <f>Q142*H142</f>
        <v>4.2000000000000003E-2</v>
      </c>
      <c r="S142" s="421">
        <v>0</v>
      </c>
      <c r="T142" s="422">
        <f>S142*H142</f>
        <v>0</v>
      </c>
      <c r="AR142" s="353" t="s">
        <v>612</v>
      </c>
      <c r="AT142" s="353" t="s">
        <v>607</v>
      </c>
      <c r="AU142" s="353" t="s">
        <v>534</v>
      </c>
      <c r="AY142" s="353" t="s">
        <v>604</v>
      </c>
      <c r="BE142" s="423">
        <f>IF(N142="základní",J142,0)</f>
        <v>0</v>
      </c>
      <c r="BF142" s="423">
        <f>IF(N142="snížená",J142,0)</f>
        <v>0</v>
      </c>
      <c r="BG142" s="423">
        <f>IF(N142="zákl. přenesená",J142,0)</f>
        <v>0</v>
      </c>
      <c r="BH142" s="423">
        <f>IF(N142="sníž. přenesená",J142,0)</f>
        <v>0</v>
      </c>
      <c r="BI142" s="423">
        <f>IF(N142="nulová",J142,0)</f>
        <v>0</v>
      </c>
      <c r="BJ142" s="353" t="s">
        <v>95</v>
      </c>
      <c r="BK142" s="423">
        <f>ROUND(I142*H142,2)</f>
        <v>0</v>
      </c>
      <c r="BL142" s="353" t="s">
        <v>612</v>
      </c>
      <c r="BM142" s="353" t="s">
        <v>683</v>
      </c>
    </row>
    <row r="143" spans="2:65" s="433" customFormat="1" x14ac:dyDescent="0.25">
      <c r="B143" s="432"/>
      <c r="D143" s="426" t="s">
        <v>622</v>
      </c>
      <c r="E143" s="434" t="s">
        <v>541</v>
      </c>
      <c r="F143" s="435" t="s">
        <v>684</v>
      </c>
      <c r="H143" s="436">
        <v>60</v>
      </c>
      <c r="I143" s="479"/>
      <c r="L143" s="432"/>
      <c r="M143" s="437"/>
      <c r="N143" s="438"/>
      <c r="O143" s="438"/>
      <c r="P143" s="438"/>
      <c r="Q143" s="438"/>
      <c r="R143" s="438"/>
      <c r="S143" s="438"/>
      <c r="T143" s="439"/>
      <c r="AT143" s="434" t="s">
        <v>622</v>
      </c>
      <c r="AU143" s="434" t="s">
        <v>534</v>
      </c>
      <c r="AV143" s="433" t="s">
        <v>534</v>
      </c>
      <c r="AW143" s="433" t="s">
        <v>624</v>
      </c>
      <c r="AX143" s="433" t="s">
        <v>603</v>
      </c>
      <c r="AY143" s="434" t="s">
        <v>604</v>
      </c>
    </row>
    <row r="144" spans="2:65" s="441" customFormat="1" x14ac:dyDescent="0.25">
      <c r="B144" s="440"/>
      <c r="D144" s="426" t="s">
        <v>622</v>
      </c>
      <c r="E144" s="442" t="s">
        <v>541</v>
      </c>
      <c r="F144" s="443" t="s">
        <v>626</v>
      </c>
      <c r="H144" s="444">
        <v>60</v>
      </c>
      <c r="I144" s="480"/>
      <c r="L144" s="440"/>
      <c r="M144" s="445"/>
      <c r="N144" s="446"/>
      <c r="O144" s="446"/>
      <c r="P144" s="446"/>
      <c r="Q144" s="446"/>
      <c r="R144" s="446"/>
      <c r="S144" s="446"/>
      <c r="T144" s="447"/>
      <c r="AT144" s="442" t="s">
        <v>622</v>
      </c>
      <c r="AU144" s="442" t="s">
        <v>534</v>
      </c>
      <c r="AV144" s="441" t="s">
        <v>612</v>
      </c>
      <c r="AW144" s="441" t="s">
        <v>624</v>
      </c>
      <c r="AX144" s="441" t="s">
        <v>95</v>
      </c>
      <c r="AY144" s="442" t="s">
        <v>604</v>
      </c>
    </row>
    <row r="145" spans="2:65" s="604" customFormat="1" ht="16.5" customHeight="1" x14ac:dyDescent="0.25">
      <c r="B145" s="413"/>
      <c r="C145" s="414" t="s">
        <v>685</v>
      </c>
      <c r="D145" s="414" t="s">
        <v>607</v>
      </c>
      <c r="E145" s="415" t="s">
        <v>686</v>
      </c>
      <c r="F145" s="416" t="s">
        <v>687</v>
      </c>
      <c r="G145" s="417" t="s">
        <v>138</v>
      </c>
      <c r="H145" s="418">
        <v>60</v>
      </c>
      <c r="I145" s="608"/>
      <c r="J145" s="419">
        <f>ROUND(I145*H145,2)</f>
        <v>0</v>
      </c>
      <c r="K145" s="416" t="s">
        <v>611</v>
      </c>
      <c r="L145" s="350"/>
      <c r="M145" s="476" t="s">
        <v>541</v>
      </c>
      <c r="N145" s="420" t="s">
        <v>553</v>
      </c>
      <c r="O145" s="477"/>
      <c r="P145" s="421">
        <f>O145*H145</f>
        <v>0</v>
      </c>
      <c r="Q145" s="421">
        <v>0</v>
      </c>
      <c r="R145" s="421">
        <f>Q145*H145</f>
        <v>0</v>
      </c>
      <c r="S145" s="421">
        <v>0</v>
      </c>
      <c r="T145" s="422">
        <f>S145*H145</f>
        <v>0</v>
      </c>
      <c r="AR145" s="353" t="s">
        <v>612</v>
      </c>
      <c r="AT145" s="353" t="s">
        <v>607</v>
      </c>
      <c r="AU145" s="353" t="s">
        <v>534</v>
      </c>
      <c r="AY145" s="353" t="s">
        <v>604</v>
      </c>
      <c r="BE145" s="423">
        <f>IF(N145="základní",J145,0)</f>
        <v>0</v>
      </c>
      <c r="BF145" s="423">
        <f>IF(N145="snížená",J145,0)</f>
        <v>0</v>
      </c>
      <c r="BG145" s="423">
        <f>IF(N145="zákl. přenesená",J145,0)</f>
        <v>0</v>
      </c>
      <c r="BH145" s="423">
        <f>IF(N145="sníž. přenesená",J145,0)</f>
        <v>0</v>
      </c>
      <c r="BI145" s="423">
        <f>IF(N145="nulová",J145,0)</f>
        <v>0</v>
      </c>
      <c r="BJ145" s="353" t="s">
        <v>95</v>
      </c>
      <c r="BK145" s="423">
        <f>ROUND(I145*H145,2)</f>
        <v>0</v>
      </c>
      <c r="BL145" s="353" t="s">
        <v>612</v>
      </c>
      <c r="BM145" s="353" t="s">
        <v>688</v>
      </c>
    </row>
    <row r="146" spans="2:65" s="604" customFormat="1" ht="16.5" customHeight="1" x14ac:dyDescent="0.25">
      <c r="B146" s="413"/>
      <c r="C146" s="414" t="s">
        <v>689</v>
      </c>
      <c r="D146" s="414" t="s">
        <v>607</v>
      </c>
      <c r="E146" s="415" t="s">
        <v>690</v>
      </c>
      <c r="F146" s="416" t="s">
        <v>691</v>
      </c>
      <c r="G146" s="417" t="s">
        <v>141</v>
      </c>
      <c r="H146" s="418">
        <v>30</v>
      </c>
      <c r="I146" s="608"/>
      <c r="J146" s="419">
        <f>ROUND(I146*H146,2)</f>
        <v>0</v>
      </c>
      <c r="K146" s="416" t="s">
        <v>611</v>
      </c>
      <c r="L146" s="350"/>
      <c r="M146" s="476" t="s">
        <v>541</v>
      </c>
      <c r="N146" s="420" t="s">
        <v>553</v>
      </c>
      <c r="O146" s="477"/>
      <c r="P146" s="421">
        <f>O146*H146</f>
        <v>0</v>
      </c>
      <c r="Q146" s="421">
        <v>4.6000000000000001E-4</v>
      </c>
      <c r="R146" s="421">
        <f>Q146*H146</f>
        <v>1.38E-2</v>
      </c>
      <c r="S146" s="421">
        <v>0</v>
      </c>
      <c r="T146" s="422">
        <f>S146*H146</f>
        <v>0</v>
      </c>
      <c r="AR146" s="353" t="s">
        <v>612</v>
      </c>
      <c r="AT146" s="353" t="s">
        <v>607</v>
      </c>
      <c r="AU146" s="353" t="s">
        <v>534</v>
      </c>
      <c r="AY146" s="353" t="s">
        <v>604</v>
      </c>
      <c r="BE146" s="423">
        <f>IF(N146="základní",J146,0)</f>
        <v>0</v>
      </c>
      <c r="BF146" s="423">
        <f>IF(N146="snížená",J146,0)</f>
        <v>0</v>
      </c>
      <c r="BG146" s="423">
        <f>IF(N146="zákl. přenesená",J146,0)</f>
        <v>0</v>
      </c>
      <c r="BH146" s="423">
        <f>IF(N146="sníž. přenesená",J146,0)</f>
        <v>0</v>
      </c>
      <c r="BI146" s="423">
        <f>IF(N146="nulová",J146,0)</f>
        <v>0</v>
      </c>
      <c r="BJ146" s="353" t="s">
        <v>95</v>
      </c>
      <c r="BK146" s="423">
        <f>ROUND(I146*H146,2)</f>
        <v>0</v>
      </c>
      <c r="BL146" s="353" t="s">
        <v>612</v>
      </c>
      <c r="BM146" s="353" t="s">
        <v>692</v>
      </c>
    </row>
    <row r="147" spans="2:65" s="604" customFormat="1" ht="16.5" customHeight="1" x14ac:dyDescent="0.25">
      <c r="B147" s="413"/>
      <c r="C147" s="414" t="s">
        <v>693</v>
      </c>
      <c r="D147" s="414" t="s">
        <v>607</v>
      </c>
      <c r="E147" s="415" t="s">
        <v>694</v>
      </c>
      <c r="F147" s="416" t="s">
        <v>695</v>
      </c>
      <c r="G147" s="417" t="s">
        <v>141</v>
      </c>
      <c r="H147" s="418">
        <v>30</v>
      </c>
      <c r="I147" s="608"/>
      <c r="J147" s="419">
        <f>ROUND(I147*H147,2)</f>
        <v>0</v>
      </c>
      <c r="K147" s="416" t="s">
        <v>611</v>
      </c>
      <c r="L147" s="350"/>
      <c r="M147" s="476" t="s">
        <v>541</v>
      </c>
      <c r="N147" s="420" t="s">
        <v>553</v>
      </c>
      <c r="O147" s="477"/>
      <c r="P147" s="421">
        <f>O147*H147</f>
        <v>0</v>
      </c>
      <c r="Q147" s="421">
        <v>0</v>
      </c>
      <c r="R147" s="421">
        <f>Q147*H147</f>
        <v>0</v>
      </c>
      <c r="S147" s="421">
        <v>0</v>
      </c>
      <c r="T147" s="422">
        <f>S147*H147</f>
        <v>0</v>
      </c>
      <c r="AR147" s="353" t="s">
        <v>612</v>
      </c>
      <c r="AT147" s="353" t="s">
        <v>607</v>
      </c>
      <c r="AU147" s="353" t="s">
        <v>534</v>
      </c>
      <c r="AY147" s="353" t="s">
        <v>604</v>
      </c>
      <c r="BE147" s="423">
        <f>IF(N147="základní",J147,0)</f>
        <v>0</v>
      </c>
      <c r="BF147" s="423">
        <f>IF(N147="snížená",J147,0)</f>
        <v>0</v>
      </c>
      <c r="BG147" s="423">
        <f>IF(N147="zákl. přenesená",J147,0)</f>
        <v>0</v>
      </c>
      <c r="BH147" s="423">
        <f>IF(N147="sníž. přenesená",J147,0)</f>
        <v>0</v>
      </c>
      <c r="BI147" s="423">
        <f>IF(N147="nulová",J147,0)</f>
        <v>0</v>
      </c>
      <c r="BJ147" s="353" t="s">
        <v>95</v>
      </c>
      <c r="BK147" s="423">
        <f>ROUND(I147*H147,2)</f>
        <v>0</v>
      </c>
      <c r="BL147" s="353" t="s">
        <v>612</v>
      </c>
      <c r="BM147" s="353" t="s">
        <v>696</v>
      </c>
    </row>
    <row r="148" spans="2:65" s="604" customFormat="1" ht="16.5" customHeight="1" x14ac:dyDescent="0.25">
      <c r="B148" s="413"/>
      <c r="C148" s="414" t="s">
        <v>697</v>
      </c>
      <c r="D148" s="414" t="s">
        <v>607</v>
      </c>
      <c r="E148" s="415" t="s">
        <v>698</v>
      </c>
      <c r="F148" s="416" t="s">
        <v>699</v>
      </c>
      <c r="G148" s="417" t="s">
        <v>141</v>
      </c>
      <c r="H148" s="418">
        <v>50.7</v>
      </c>
      <c r="I148" s="608"/>
      <c r="J148" s="419">
        <f>ROUND(I148*H148,2)</f>
        <v>0</v>
      </c>
      <c r="K148" s="416" t="s">
        <v>611</v>
      </c>
      <c r="L148" s="350"/>
      <c r="M148" s="476" t="s">
        <v>541</v>
      </c>
      <c r="N148" s="420" t="s">
        <v>553</v>
      </c>
      <c r="O148" s="477"/>
      <c r="P148" s="421">
        <f>O148*H148</f>
        <v>0</v>
      </c>
      <c r="Q148" s="421">
        <v>0</v>
      </c>
      <c r="R148" s="421">
        <f>Q148*H148</f>
        <v>0</v>
      </c>
      <c r="S148" s="421">
        <v>0</v>
      </c>
      <c r="T148" s="422">
        <f>S148*H148</f>
        <v>0</v>
      </c>
      <c r="AR148" s="353" t="s">
        <v>612</v>
      </c>
      <c r="AT148" s="353" t="s">
        <v>607</v>
      </c>
      <c r="AU148" s="353" t="s">
        <v>534</v>
      </c>
      <c r="AY148" s="353" t="s">
        <v>604</v>
      </c>
      <c r="BE148" s="423">
        <f>IF(N148="základní",J148,0)</f>
        <v>0</v>
      </c>
      <c r="BF148" s="423">
        <f>IF(N148="snížená",J148,0)</f>
        <v>0</v>
      </c>
      <c r="BG148" s="423">
        <f>IF(N148="zákl. přenesená",J148,0)</f>
        <v>0</v>
      </c>
      <c r="BH148" s="423">
        <f>IF(N148="sníž. přenesená",J148,0)</f>
        <v>0</v>
      </c>
      <c r="BI148" s="423">
        <f>IF(N148="nulová",J148,0)</f>
        <v>0</v>
      </c>
      <c r="BJ148" s="353" t="s">
        <v>95</v>
      </c>
      <c r="BK148" s="423">
        <f>ROUND(I148*H148,2)</f>
        <v>0</v>
      </c>
      <c r="BL148" s="353" t="s">
        <v>612</v>
      </c>
      <c r="BM148" s="353" t="s">
        <v>700</v>
      </c>
    </row>
    <row r="149" spans="2:65" s="433" customFormat="1" x14ac:dyDescent="0.25">
      <c r="B149" s="432"/>
      <c r="D149" s="426" t="s">
        <v>622</v>
      </c>
      <c r="E149" s="434" t="s">
        <v>541</v>
      </c>
      <c r="F149" s="435" t="s">
        <v>701</v>
      </c>
      <c r="H149" s="436">
        <v>50.7</v>
      </c>
      <c r="I149" s="479"/>
      <c r="L149" s="432"/>
      <c r="M149" s="437"/>
      <c r="N149" s="438"/>
      <c r="O149" s="438"/>
      <c r="P149" s="438"/>
      <c r="Q149" s="438"/>
      <c r="R149" s="438"/>
      <c r="S149" s="438"/>
      <c r="T149" s="439"/>
      <c r="AT149" s="434" t="s">
        <v>622</v>
      </c>
      <c r="AU149" s="434" t="s">
        <v>534</v>
      </c>
      <c r="AV149" s="433" t="s">
        <v>534</v>
      </c>
      <c r="AW149" s="433" t="s">
        <v>624</v>
      </c>
      <c r="AX149" s="433" t="s">
        <v>603</v>
      </c>
      <c r="AY149" s="434" t="s">
        <v>604</v>
      </c>
    </row>
    <row r="150" spans="2:65" s="441" customFormat="1" x14ac:dyDescent="0.25">
      <c r="B150" s="440"/>
      <c r="D150" s="426" t="s">
        <v>622</v>
      </c>
      <c r="E150" s="442" t="s">
        <v>541</v>
      </c>
      <c r="F150" s="443" t="s">
        <v>626</v>
      </c>
      <c r="H150" s="444">
        <v>50.7</v>
      </c>
      <c r="I150" s="480"/>
      <c r="L150" s="440"/>
      <c r="M150" s="445"/>
      <c r="N150" s="446"/>
      <c r="O150" s="446"/>
      <c r="P150" s="446"/>
      <c r="Q150" s="446"/>
      <c r="R150" s="446"/>
      <c r="S150" s="446"/>
      <c r="T150" s="447"/>
      <c r="AT150" s="442" t="s">
        <v>622</v>
      </c>
      <c r="AU150" s="442" t="s">
        <v>534</v>
      </c>
      <c r="AV150" s="441" t="s">
        <v>612</v>
      </c>
      <c r="AW150" s="441" t="s">
        <v>624</v>
      </c>
      <c r="AX150" s="441" t="s">
        <v>95</v>
      </c>
      <c r="AY150" s="442" t="s">
        <v>604</v>
      </c>
    </row>
    <row r="151" spans="2:65" s="604" customFormat="1" ht="16.5" customHeight="1" x14ac:dyDescent="0.25">
      <c r="B151" s="413"/>
      <c r="C151" s="414" t="s">
        <v>702</v>
      </c>
      <c r="D151" s="414" t="s">
        <v>607</v>
      </c>
      <c r="E151" s="415" t="s">
        <v>703</v>
      </c>
      <c r="F151" s="609" t="s">
        <v>704</v>
      </c>
      <c r="G151" s="417" t="s">
        <v>138</v>
      </c>
      <c r="H151" s="418">
        <v>506.4</v>
      </c>
      <c r="I151" s="608"/>
      <c r="J151" s="419">
        <f>ROUND(I151*H151,2)</f>
        <v>0</v>
      </c>
      <c r="K151" s="416" t="s">
        <v>541</v>
      </c>
      <c r="L151" s="350"/>
      <c r="M151" s="476" t="s">
        <v>541</v>
      </c>
      <c r="N151" s="420" t="s">
        <v>553</v>
      </c>
      <c r="O151" s="477"/>
      <c r="P151" s="421">
        <f>O151*H151</f>
        <v>0</v>
      </c>
      <c r="Q151" s="421">
        <v>0</v>
      </c>
      <c r="R151" s="421">
        <f>Q151*H151</f>
        <v>0</v>
      </c>
      <c r="S151" s="421">
        <v>0</v>
      </c>
      <c r="T151" s="422">
        <f>S151*H151</f>
        <v>0</v>
      </c>
      <c r="AR151" s="353" t="s">
        <v>612</v>
      </c>
      <c r="AT151" s="353" t="s">
        <v>607</v>
      </c>
      <c r="AU151" s="353" t="s">
        <v>534</v>
      </c>
      <c r="AY151" s="353" t="s">
        <v>604</v>
      </c>
      <c r="BE151" s="423">
        <f>IF(N151="základní",J151,0)</f>
        <v>0</v>
      </c>
      <c r="BF151" s="423">
        <f>IF(N151="snížená",J151,0)</f>
        <v>0</v>
      </c>
      <c r="BG151" s="423">
        <f>IF(N151="zákl. přenesená",J151,0)</f>
        <v>0</v>
      </c>
      <c r="BH151" s="423">
        <f>IF(N151="sníž. přenesená",J151,0)</f>
        <v>0</v>
      </c>
      <c r="BI151" s="423">
        <f>IF(N151="nulová",J151,0)</f>
        <v>0</v>
      </c>
      <c r="BJ151" s="353" t="s">
        <v>95</v>
      </c>
      <c r="BK151" s="423">
        <f>ROUND(I151*H151,2)</f>
        <v>0</v>
      </c>
      <c r="BL151" s="353" t="s">
        <v>612</v>
      </c>
      <c r="BM151" s="353" t="s">
        <v>705</v>
      </c>
    </row>
    <row r="152" spans="2:65" s="433" customFormat="1" x14ac:dyDescent="0.25">
      <c r="B152" s="432"/>
      <c r="D152" s="426" t="s">
        <v>622</v>
      </c>
      <c r="E152" s="434" t="s">
        <v>541</v>
      </c>
      <c r="F152" s="435" t="s">
        <v>706</v>
      </c>
      <c r="H152" s="436">
        <v>497.9</v>
      </c>
      <c r="I152" s="479"/>
      <c r="L152" s="432"/>
      <c r="M152" s="437"/>
      <c r="N152" s="438"/>
      <c r="O152" s="438"/>
      <c r="P152" s="438"/>
      <c r="Q152" s="438"/>
      <c r="R152" s="438"/>
      <c r="S152" s="438"/>
      <c r="T152" s="439"/>
      <c r="AT152" s="434" t="s">
        <v>622</v>
      </c>
      <c r="AU152" s="434" t="s">
        <v>534</v>
      </c>
      <c r="AV152" s="433" t="s">
        <v>534</v>
      </c>
      <c r="AW152" s="433" t="s">
        <v>624</v>
      </c>
      <c r="AX152" s="433" t="s">
        <v>603</v>
      </c>
      <c r="AY152" s="434" t="s">
        <v>604</v>
      </c>
    </row>
    <row r="153" spans="2:65" s="433" customFormat="1" x14ac:dyDescent="0.25">
      <c r="B153" s="432"/>
      <c r="D153" s="426" t="s">
        <v>622</v>
      </c>
      <c r="E153" s="434" t="s">
        <v>541</v>
      </c>
      <c r="F153" s="611" t="s">
        <v>1377</v>
      </c>
      <c r="H153" s="436">
        <v>8.5</v>
      </c>
      <c r="I153" s="479"/>
      <c r="L153" s="432"/>
      <c r="M153" s="437"/>
      <c r="N153" s="438"/>
      <c r="O153" s="438"/>
      <c r="P153" s="438"/>
      <c r="Q153" s="438"/>
      <c r="R153" s="438"/>
      <c r="S153" s="438"/>
      <c r="T153" s="439"/>
      <c r="AT153" s="434" t="s">
        <v>622</v>
      </c>
      <c r="AU153" s="434" t="s">
        <v>534</v>
      </c>
      <c r="AV153" s="433" t="s">
        <v>534</v>
      </c>
      <c r="AW153" s="433" t="s">
        <v>624</v>
      </c>
      <c r="AX153" s="433" t="s">
        <v>603</v>
      </c>
      <c r="AY153" s="434" t="s">
        <v>604</v>
      </c>
    </row>
    <row r="154" spans="2:65" s="441" customFormat="1" x14ac:dyDescent="0.25">
      <c r="B154" s="440"/>
      <c r="D154" s="426" t="s">
        <v>622</v>
      </c>
      <c r="E154" s="442" t="s">
        <v>541</v>
      </c>
      <c r="F154" s="443" t="s">
        <v>626</v>
      </c>
      <c r="H154" s="444">
        <v>506.4</v>
      </c>
      <c r="I154" s="480"/>
      <c r="L154" s="440"/>
      <c r="M154" s="445"/>
      <c r="N154" s="446"/>
      <c r="O154" s="446"/>
      <c r="P154" s="446"/>
      <c r="Q154" s="446"/>
      <c r="R154" s="446"/>
      <c r="S154" s="446"/>
      <c r="T154" s="447"/>
      <c r="AT154" s="442" t="s">
        <v>622</v>
      </c>
      <c r="AU154" s="442" t="s">
        <v>534</v>
      </c>
      <c r="AV154" s="441" t="s">
        <v>612</v>
      </c>
      <c r="AW154" s="441" t="s">
        <v>624</v>
      </c>
      <c r="AX154" s="441" t="s">
        <v>95</v>
      </c>
      <c r="AY154" s="442" t="s">
        <v>604</v>
      </c>
    </row>
    <row r="155" spans="2:65" s="604" customFormat="1" ht="16.5" customHeight="1" x14ac:dyDescent="0.25">
      <c r="B155" s="413"/>
      <c r="C155" s="414" t="s">
        <v>707</v>
      </c>
      <c r="D155" s="414" t="s">
        <v>607</v>
      </c>
      <c r="E155" s="415" t="s">
        <v>708</v>
      </c>
      <c r="F155" s="609" t="s">
        <v>709</v>
      </c>
      <c r="G155" s="417" t="s">
        <v>141</v>
      </c>
      <c r="H155" s="418">
        <v>321.16000000000003</v>
      </c>
      <c r="I155" s="608"/>
      <c r="J155" s="419">
        <f>ROUND(I155*H155,2)</f>
        <v>0</v>
      </c>
      <c r="K155" s="416" t="s">
        <v>611</v>
      </c>
      <c r="L155" s="350"/>
      <c r="M155" s="476" t="s">
        <v>541</v>
      </c>
      <c r="N155" s="420" t="s">
        <v>553</v>
      </c>
      <c r="O155" s="477"/>
      <c r="P155" s="421">
        <f>O155*H155</f>
        <v>0</v>
      </c>
      <c r="Q155" s="421">
        <v>0</v>
      </c>
      <c r="R155" s="421">
        <f>Q155*H155</f>
        <v>0</v>
      </c>
      <c r="S155" s="421">
        <v>0</v>
      </c>
      <c r="T155" s="422">
        <f>S155*H155</f>
        <v>0</v>
      </c>
      <c r="AR155" s="353" t="s">
        <v>612</v>
      </c>
      <c r="AT155" s="353" t="s">
        <v>607</v>
      </c>
      <c r="AU155" s="353" t="s">
        <v>534</v>
      </c>
      <c r="AY155" s="353" t="s">
        <v>604</v>
      </c>
      <c r="BE155" s="423">
        <f>IF(N155="základní",J155,0)</f>
        <v>0</v>
      </c>
      <c r="BF155" s="423">
        <f>IF(N155="snížená",J155,0)</f>
        <v>0</v>
      </c>
      <c r="BG155" s="423">
        <f>IF(N155="zákl. přenesená",J155,0)</f>
        <v>0</v>
      </c>
      <c r="BH155" s="423">
        <f>IF(N155="sníž. přenesená",J155,0)</f>
        <v>0</v>
      </c>
      <c r="BI155" s="423">
        <f>IF(N155="nulová",J155,0)</f>
        <v>0</v>
      </c>
      <c r="BJ155" s="353" t="s">
        <v>95</v>
      </c>
      <c r="BK155" s="423">
        <f>ROUND(I155*H155,2)</f>
        <v>0</v>
      </c>
      <c r="BL155" s="353" t="s">
        <v>612</v>
      </c>
      <c r="BM155" s="353" t="s">
        <v>710</v>
      </c>
    </row>
    <row r="156" spans="2:65" s="433" customFormat="1" x14ac:dyDescent="0.25">
      <c r="B156" s="432"/>
      <c r="D156" s="426" t="s">
        <v>622</v>
      </c>
      <c r="E156" s="434" t="s">
        <v>541</v>
      </c>
      <c r="F156" s="611" t="s">
        <v>1378</v>
      </c>
      <c r="H156" s="436">
        <v>371.86</v>
      </c>
      <c r="I156" s="479"/>
      <c r="L156" s="432"/>
      <c r="M156" s="437"/>
      <c r="N156" s="438"/>
      <c r="O156" s="438"/>
      <c r="P156" s="438"/>
      <c r="Q156" s="438"/>
      <c r="R156" s="438"/>
      <c r="S156" s="438"/>
      <c r="T156" s="439"/>
      <c r="AT156" s="434" t="s">
        <v>622</v>
      </c>
      <c r="AU156" s="434" t="s">
        <v>534</v>
      </c>
      <c r="AV156" s="433" t="s">
        <v>534</v>
      </c>
      <c r="AW156" s="433" t="s">
        <v>624</v>
      </c>
      <c r="AX156" s="433" t="s">
        <v>603</v>
      </c>
      <c r="AY156" s="434" t="s">
        <v>604</v>
      </c>
    </row>
    <row r="157" spans="2:65" s="433" customFormat="1" x14ac:dyDescent="0.25">
      <c r="B157" s="432"/>
      <c r="D157" s="426" t="s">
        <v>622</v>
      </c>
      <c r="E157" s="434" t="s">
        <v>541</v>
      </c>
      <c r="F157" s="435" t="s">
        <v>711</v>
      </c>
      <c r="H157" s="436">
        <v>-50.7</v>
      </c>
      <c r="I157" s="479"/>
      <c r="L157" s="432"/>
      <c r="M157" s="437"/>
      <c r="N157" s="438"/>
      <c r="O157" s="438"/>
      <c r="P157" s="438"/>
      <c r="Q157" s="438"/>
      <c r="R157" s="438"/>
      <c r="S157" s="438"/>
      <c r="T157" s="439"/>
      <c r="AT157" s="434" t="s">
        <v>622</v>
      </c>
      <c r="AU157" s="434" t="s">
        <v>534</v>
      </c>
      <c r="AV157" s="433" t="s">
        <v>534</v>
      </c>
      <c r="AW157" s="433" t="s">
        <v>624</v>
      </c>
      <c r="AX157" s="433" t="s">
        <v>603</v>
      </c>
      <c r="AY157" s="434" t="s">
        <v>604</v>
      </c>
    </row>
    <row r="158" spans="2:65" s="441" customFormat="1" x14ac:dyDescent="0.25">
      <c r="B158" s="440"/>
      <c r="D158" s="426" t="s">
        <v>622</v>
      </c>
      <c r="E158" s="442" t="s">
        <v>541</v>
      </c>
      <c r="F158" s="443" t="s">
        <v>626</v>
      </c>
      <c r="H158" s="444">
        <v>321.16000000000003</v>
      </c>
      <c r="I158" s="480"/>
      <c r="L158" s="440"/>
      <c r="M158" s="445"/>
      <c r="N158" s="446"/>
      <c r="O158" s="446"/>
      <c r="P158" s="446"/>
      <c r="Q158" s="446"/>
      <c r="R158" s="446"/>
      <c r="S158" s="446"/>
      <c r="T158" s="447"/>
      <c r="AT158" s="442" t="s">
        <v>622</v>
      </c>
      <c r="AU158" s="442" t="s">
        <v>534</v>
      </c>
      <c r="AV158" s="441" t="s">
        <v>612</v>
      </c>
      <c r="AW158" s="441" t="s">
        <v>624</v>
      </c>
      <c r="AX158" s="441" t="s">
        <v>95</v>
      </c>
      <c r="AY158" s="442" t="s">
        <v>604</v>
      </c>
    </row>
    <row r="159" spans="2:65" s="604" customFormat="1" ht="16.5" customHeight="1" x14ac:dyDescent="0.25">
      <c r="B159" s="413"/>
      <c r="C159" s="414" t="s">
        <v>712</v>
      </c>
      <c r="D159" s="414" t="s">
        <v>607</v>
      </c>
      <c r="E159" s="415" t="s">
        <v>713</v>
      </c>
      <c r="F159" s="609" t="s">
        <v>714</v>
      </c>
      <c r="G159" s="417" t="s">
        <v>141</v>
      </c>
      <c r="H159" s="418">
        <v>321.16000000000003</v>
      </c>
      <c r="I159" s="608"/>
      <c r="J159" s="419">
        <f>ROUND(I159*H159,2)</f>
        <v>0</v>
      </c>
      <c r="K159" s="416" t="s">
        <v>611</v>
      </c>
      <c r="L159" s="350"/>
      <c r="M159" s="476" t="s">
        <v>541</v>
      </c>
      <c r="N159" s="420" t="s">
        <v>553</v>
      </c>
      <c r="O159" s="477"/>
      <c r="P159" s="421">
        <f>O159*H159</f>
        <v>0</v>
      </c>
      <c r="Q159" s="421">
        <v>0</v>
      </c>
      <c r="R159" s="421">
        <f>Q159*H159</f>
        <v>0</v>
      </c>
      <c r="S159" s="421">
        <v>0</v>
      </c>
      <c r="T159" s="422">
        <f>S159*H159</f>
        <v>0</v>
      </c>
      <c r="AR159" s="353" t="s">
        <v>612</v>
      </c>
      <c r="AT159" s="353" t="s">
        <v>607</v>
      </c>
      <c r="AU159" s="353" t="s">
        <v>534</v>
      </c>
      <c r="AY159" s="353" t="s">
        <v>604</v>
      </c>
      <c r="BE159" s="423">
        <f>IF(N159="základní",J159,0)</f>
        <v>0</v>
      </c>
      <c r="BF159" s="423">
        <f>IF(N159="snížená",J159,0)</f>
        <v>0</v>
      </c>
      <c r="BG159" s="423">
        <f>IF(N159="zákl. přenesená",J159,0)</f>
        <v>0</v>
      </c>
      <c r="BH159" s="423">
        <f>IF(N159="sníž. přenesená",J159,0)</f>
        <v>0</v>
      </c>
      <c r="BI159" s="423">
        <f>IF(N159="nulová",J159,0)</f>
        <v>0</v>
      </c>
      <c r="BJ159" s="353" t="s">
        <v>95</v>
      </c>
      <c r="BK159" s="423">
        <f>ROUND(I159*H159,2)</f>
        <v>0</v>
      </c>
      <c r="BL159" s="353" t="s">
        <v>612</v>
      </c>
      <c r="BM159" s="353" t="s">
        <v>715</v>
      </c>
    </row>
    <row r="160" spans="2:65" s="604" customFormat="1" ht="16.5" customHeight="1" x14ac:dyDescent="0.25">
      <c r="B160" s="413"/>
      <c r="C160" s="414" t="s">
        <v>716</v>
      </c>
      <c r="D160" s="414" t="s">
        <v>607</v>
      </c>
      <c r="E160" s="415" t="s">
        <v>717</v>
      </c>
      <c r="F160" s="609" t="s">
        <v>718</v>
      </c>
      <c r="G160" s="417" t="s">
        <v>332</v>
      </c>
      <c r="H160" s="418">
        <v>578.08799999999997</v>
      </c>
      <c r="I160" s="608"/>
      <c r="J160" s="419">
        <f>ROUND(I160*H160,2)</f>
        <v>0</v>
      </c>
      <c r="K160" s="416" t="s">
        <v>611</v>
      </c>
      <c r="L160" s="350"/>
      <c r="M160" s="476" t="s">
        <v>541</v>
      </c>
      <c r="N160" s="420" t="s">
        <v>553</v>
      </c>
      <c r="O160" s="477"/>
      <c r="P160" s="421">
        <f>O160*H160</f>
        <v>0</v>
      </c>
      <c r="Q160" s="421">
        <v>0</v>
      </c>
      <c r="R160" s="421">
        <f>Q160*H160</f>
        <v>0</v>
      </c>
      <c r="S160" s="421">
        <v>0</v>
      </c>
      <c r="T160" s="422">
        <f>S160*H160</f>
        <v>0</v>
      </c>
      <c r="AR160" s="353" t="s">
        <v>612</v>
      </c>
      <c r="AT160" s="353" t="s">
        <v>607</v>
      </c>
      <c r="AU160" s="353" t="s">
        <v>534</v>
      </c>
      <c r="AY160" s="353" t="s">
        <v>604</v>
      </c>
      <c r="BE160" s="423">
        <f>IF(N160="základní",J160,0)</f>
        <v>0</v>
      </c>
      <c r="BF160" s="423">
        <f>IF(N160="snížená",J160,0)</f>
        <v>0</v>
      </c>
      <c r="BG160" s="423">
        <f>IF(N160="zákl. přenesená",J160,0)</f>
        <v>0</v>
      </c>
      <c r="BH160" s="423">
        <f>IF(N160="sníž. přenesená",J160,0)</f>
        <v>0</v>
      </c>
      <c r="BI160" s="423">
        <f>IF(N160="nulová",J160,0)</f>
        <v>0</v>
      </c>
      <c r="BJ160" s="353" t="s">
        <v>95</v>
      </c>
      <c r="BK160" s="423">
        <f>ROUND(I160*H160,2)</f>
        <v>0</v>
      </c>
      <c r="BL160" s="353" t="s">
        <v>612</v>
      </c>
      <c r="BM160" s="353" t="s">
        <v>719</v>
      </c>
    </row>
    <row r="161" spans="2:65" s="433" customFormat="1" x14ac:dyDescent="0.25">
      <c r="B161" s="432"/>
      <c r="D161" s="426" t="s">
        <v>622</v>
      </c>
      <c r="E161" s="434" t="s">
        <v>541</v>
      </c>
      <c r="F161" s="612" t="s">
        <v>1379</v>
      </c>
      <c r="H161" s="436">
        <v>578.08799999999997</v>
      </c>
      <c r="I161" s="479"/>
      <c r="L161" s="432"/>
      <c r="M161" s="437"/>
      <c r="N161" s="438"/>
      <c r="O161" s="438"/>
      <c r="P161" s="438"/>
      <c r="Q161" s="438"/>
      <c r="R161" s="438"/>
      <c r="S161" s="438"/>
      <c r="T161" s="439"/>
      <c r="AT161" s="434" t="s">
        <v>622</v>
      </c>
      <c r="AU161" s="434" t="s">
        <v>534</v>
      </c>
      <c r="AV161" s="433" t="s">
        <v>534</v>
      </c>
      <c r="AW161" s="433" t="s">
        <v>624</v>
      </c>
      <c r="AX161" s="433" t="s">
        <v>603</v>
      </c>
      <c r="AY161" s="434" t="s">
        <v>604</v>
      </c>
    </row>
    <row r="162" spans="2:65" s="441" customFormat="1" x14ac:dyDescent="0.25">
      <c r="B162" s="440"/>
      <c r="D162" s="426" t="s">
        <v>622</v>
      </c>
      <c r="E162" s="442" t="s">
        <v>541</v>
      </c>
      <c r="F162" s="443" t="s">
        <v>626</v>
      </c>
      <c r="H162" s="444">
        <v>578.08799999999997</v>
      </c>
      <c r="I162" s="480"/>
      <c r="L162" s="440"/>
      <c r="M162" s="445"/>
      <c r="N162" s="446"/>
      <c r="O162" s="446"/>
      <c r="P162" s="446"/>
      <c r="Q162" s="446"/>
      <c r="R162" s="446"/>
      <c r="S162" s="446"/>
      <c r="T162" s="447"/>
      <c r="AT162" s="442" t="s">
        <v>622</v>
      </c>
      <c r="AU162" s="442" t="s">
        <v>534</v>
      </c>
      <c r="AV162" s="441" t="s">
        <v>612</v>
      </c>
      <c r="AW162" s="441" t="s">
        <v>624</v>
      </c>
      <c r="AX162" s="441" t="s">
        <v>95</v>
      </c>
      <c r="AY162" s="442" t="s">
        <v>604</v>
      </c>
    </row>
    <row r="163" spans="2:65" s="604" customFormat="1" ht="16.5" customHeight="1" x14ac:dyDescent="0.25">
      <c r="B163" s="413"/>
      <c r="C163" s="414" t="s">
        <v>720</v>
      </c>
      <c r="D163" s="414" t="s">
        <v>607</v>
      </c>
      <c r="E163" s="415" t="s">
        <v>721</v>
      </c>
      <c r="F163" s="416" t="s">
        <v>722</v>
      </c>
      <c r="G163" s="417" t="s">
        <v>141</v>
      </c>
      <c r="H163" s="418">
        <v>2</v>
      </c>
      <c r="I163" s="608"/>
      <c r="J163" s="419">
        <f>ROUND(I163*H163,2)</f>
        <v>0</v>
      </c>
      <c r="K163" s="416" t="s">
        <v>541</v>
      </c>
      <c r="L163" s="350"/>
      <c r="M163" s="476" t="s">
        <v>541</v>
      </c>
      <c r="N163" s="420" t="s">
        <v>553</v>
      </c>
      <c r="O163" s="477"/>
      <c r="P163" s="421">
        <f>O163*H163</f>
        <v>0</v>
      </c>
      <c r="Q163" s="421">
        <v>0</v>
      </c>
      <c r="R163" s="421">
        <f>Q163*H163</f>
        <v>0</v>
      </c>
      <c r="S163" s="421">
        <v>0</v>
      </c>
      <c r="T163" s="422">
        <f>S163*H163</f>
        <v>0</v>
      </c>
      <c r="AR163" s="353" t="s">
        <v>612</v>
      </c>
      <c r="AT163" s="353" t="s">
        <v>607</v>
      </c>
      <c r="AU163" s="353" t="s">
        <v>534</v>
      </c>
      <c r="AY163" s="353" t="s">
        <v>604</v>
      </c>
      <c r="BE163" s="423">
        <f>IF(N163="základní",J163,0)</f>
        <v>0</v>
      </c>
      <c r="BF163" s="423">
        <f>IF(N163="snížená",J163,0)</f>
        <v>0</v>
      </c>
      <c r="BG163" s="423">
        <f>IF(N163="zákl. přenesená",J163,0)</f>
        <v>0</v>
      </c>
      <c r="BH163" s="423">
        <f>IF(N163="sníž. přenesená",J163,0)</f>
        <v>0</v>
      </c>
      <c r="BI163" s="423">
        <f>IF(N163="nulová",J163,0)</f>
        <v>0</v>
      </c>
      <c r="BJ163" s="353" t="s">
        <v>95</v>
      </c>
      <c r="BK163" s="423">
        <f>ROUND(I163*H163,2)</f>
        <v>0</v>
      </c>
      <c r="BL163" s="353" t="s">
        <v>612</v>
      </c>
      <c r="BM163" s="353" t="s">
        <v>723</v>
      </c>
    </row>
    <row r="164" spans="2:65" s="433" customFormat="1" x14ac:dyDescent="0.25">
      <c r="B164" s="432"/>
      <c r="D164" s="426" t="s">
        <v>622</v>
      </c>
      <c r="E164" s="434" t="s">
        <v>541</v>
      </c>
      <c r="F164" s="435" t="s">
        <v>724</v>
      </c>
      <c r="H164" s="436">
        <v>2</v>
      </c>
      <c r="I164" s="479"/>
      <c r="L164" s="432"/>
      <c r="M164" s="437"/>
      <c r="N164" s="438"/>
      <c r="O164" s="438"/>
      <c r="P164" s="438"/>
      <c r="Q164" s="438"/>
      <c r="R164" s="438"/>
      <c r="S164" s="438"/>
      <c r="T164" s="439"/>
      <c r="AT164" s="434" t="s">
        <v>622</v>
      </c>
      <c r="AU164" s="434" t="s">
        <v>534</v>
      </c>
      <c r="AV164" s="433" t="s">
        <v>534</v>
      </c>
      <c r="AW164" s="433" t="s">
        <v>624</v>
      </c>
      <c r="AX164" s="433" t="s">
        <v>603</v>
      </c>
      <c r="AY164" s="434" t="s">
        <v>604</v>
      </c>
    </row>
    <row r="165" spans="2:65" s="441" customFormat="1" x14ac:dyDescent="0.25">
      <c r="B165" s="440"/>
      <c r="D165" s="426" t="s">
        <v>622</v>
      </c>
      <c r="E165" s="442" t="s">
        <v>541</v>
      </c>
      <c r="F165" s="443" t="s">
        <v>626</v>
      </c>
      <c r="H165" s="444">
        <v>2</v>
      </c>
      <c r="I165" s="480"/>
      <c r="L165" s="440"/>
      <c r="M165" s="445"/>
      <c r="N165" s="446"/>
      <c r="O165" s="446"/>
      <c r="P165" s="446"/>
      <c r="Q165" s="446"/>
      <c r="R165" s="446"/>
      <c r="S165" s="446"/>
      <c r="T165" s="447"/>
      <c r="AT165" s="442" t="s">
        <v>622</v>
      </c>
      <c r="AU165" s="442" t="s">
        <v>534</v>
      </c>
      <c r="AV165" s="441" t="s">
        <v>612</v>
      </c>
      <c r="AW165" s="441" t="s">
        <v>624</v>
      </c>
      <c r="AX165" s="441" t="s">
        <v>95</v>
      </c>
      <c r="AY165" s="442" t="s">
        <v>604</v>
      </c>
    </row>
    <row r="166" spans="2:65" s="604" customFormat="1" ht="16.5" customHeight="1" x14ac:dyDescent="0.25">
      <c r="B166" s="413"/>
      <c r="C166" s="414" t="s">
        <v>725</v>
      </c>
      <c r="D166" s="414" t="s">
        <v>607</v>
      </c>
      <c r="E166" s="415" t="s">
        <v>726</v>
      </c>
      <c r="F166" s="416" t="s">
        <v>727</v>
      </c>
      <c r="G166" s="417" t="s">
        <v>610</v>
      </c>
      <c r="H166" s="418">
        <v>9</v>
      </c>
      <c r="I166" s="608"/>
      <c r="J166" s="419">
        <f>ROUND(I166*H166,2)</f>
        <v>0</v>
      </c>
      <c r="K166" s="416" t="s">
        <v>611</v>
      </c>
      <c r="L166" s="350"/>
      <c r="M166" s="476" t="s">
        <v>541</v>
      </c>
      <c r="N166" s="420" t="s">
        <v>553</v>
      </c>
      <c r="O166" s="477"/>
      <c r="P166" s="421">
        <f>O166*H166</f>
        <v>0</v>
      </c>
      <c r="Q166" s="421">
        <v>0</v>
      </c>
      <c r="R166" s="421">
        <f>Q166*H166</f>
        <v>0</v>
      </c>
      <c r="S166" s="421">
        <v>0</v>
      </c>
      <c r="T166" s="422">
        <f>S166*H166</f>
        <v>0</v>
      </c>
      <c r="AR166" s="353" t="s">
        <v>612</v>
      </c>
      <c r="AT166" s="353" t="s">
        <v>607</v>
      </c>
      <c r="AU166" s="353" t="s">
        <v>534</v>
      </c>
      <c r="AY166" s="353" t="s">
        <v>604</v>
      </c>
      <c r="BE166" s="423">
        <f>IF(N166="základní",J166,0)</f>
        <v>0</v>
      </c>
      <c r="BF166" s="423">
        <f>IF(N166="snížená",J166,0)</f>
        <v>0</v>
      </c>
      <c r="BG166" s="423">
        <f>IF(N166="zákl. přenesená",J166,0)</f>
        <v>0</v>
      </c>
      <c r="BH166" s="423">
        <f>IF(N166="sníž. přenesená",J166,0)</f>
        <v>0</v>
      </c>
      <c r="BI166" s="423">
        <f>IF(N166="nulová",J166,0)</f>
        <v>0</v>
      </c>
      <c r="BJ166" s="353" t="s">
        <v>95</v>
      </c>
      <c r="BK166" s="423">
        <f>ROUND(I166*H166,2)</f>
        <v>0</v>
      </c>
      <c r="BL166" s="353" t="s">
        <v>612</v>
      </c>
      <c r="BM166" s="353" t="s">
        <v>728</v>
      </c>
    </row>
    <row r="167" spans="2:65" s="604" customFormat="1" ht="16.5" customHeight="1" x14ac:dyDescent="0.25">
      <c r="B167" s="413"/>
      <c r="C167" s="414" t="s">
        <v>729</v>
      </c>
      <c r="D167" s="414" t="s">
        <v>607</v>
      </c>
      <c r="E167" s="415" t="s">
        <v>730</v>
      </c>
      <c r="F167" s="416" t="s">
        <v>731</v>
      </c>
      <c r="G167" s="417" t="s">
        <v>102</v>
      </c>
      <c r="H167" s="418">
        <v>75</v>
      </c>
      <c r="I167" s="608"/>
      <c r="J167" s="419">
        <f>ROUND(I167*H167,2)</f>
        <v>0</v>
      </c>
      <c r="K167" s="416" t="s">
        <v>611</v>
      </c>
      <c r="L167" s="350"/>
      <c r="M167" s="476" t="s">
        <v>541</v>
      </c>
      <c r="N167" s="420" t="s">
        <v>553</v>
      </c>
      <c r="O167" s="477"/>
      <c r="P167" s="421">
        <f>O167*H167</f>
        <v>0</v>
      </c>
      <c r="Q167" s="421">
        <v>0.22656999999999999</v>
      </c>
      <c r="R167" s="421">
        <f>Q167*H167</f>
        <v>16.992750000000001</v>
      </c>
      <c r="S167" s="421">
        <v>0</v>
      </c>
      <c r="T167" s="422">
        <f>S167*H167</f>
        <v>0</v>
      </c>
      <c r="AR167" s="353" t="s">
        <v>612</v>
      </c>
      <c r="AT167" s="353" t="s">
        <v>607</v>
      </c>
      <c r="AU167" s="353" t="s">
        <v>534</v>
      </c>
      <c r="AY167" s="353" t="s">
        <v>604</v>
      </c>
      <c r="BE167" s="423">
        <f>IF(N167="základní",J167,0)</f>
        <v>0</v>
      </c>
      <c r="BF167" s="423">
        <f>IF(N167="snížená",J167,0)</f>
        <v>0</v>
      </c>
      <c r="BG167" s="423">
        <f>IF(N167="zákl. přenesená",J167,0)</f>
        <v>0</v>
      </c>
      <c r="BH167" s="423">
        <f>IF(N167="sníž. přenesená",J167,0)</f>
        <v>0</v>
      </c>
      <c r="BI167" s="423">
        <f>IF(N167="nulová",J167,0)</f>
        <v>0</v>
      </c>
      <c r="BJ167" s="353" t="s">
        <v>95</v>
      </c>
      <c r="BK167" s="423">
        <f>ROUND(I167*H167,2)</f>
        <v>0</v>
      </c>
      <c r="BL167" s="353" t="s">
        <v>612</v>
      </c>
      <c r="BM167" s="353" t="s">
        <v>732</v>
      </c>
    </row>
    <row r="168" spans="2:65" s="425" customFormat="1" x14ac:dyDescent="0.25">
      <c r="B168" s="424"/>
      <c r="D168" s="426" t="s">
        <v>622</v>
      </c>
      <c r="E168" s="427" t="s">
        <v>541</v>
      </c>
      <c r="F168" s="428" t="s">
        <v>733</v>
      </c>
      <c r="H168" s="427" t="s">
        <v>541</v>
      </c>
      <c r="I168" s="478"/>
      <c r="L168" s="424"/>
      <c r="M168" s="429"/>
      <c r="N168" s="430"/>
      <c r="O168" s="430"/>
      <c r="P168" s="430"/>
      <c r="Q168" s="430"/>
      <c r="R168" s="430"/>
      <c r="S168" s="430"/>
      <c r="T168" s="431"/>
      <c r="AT168" s="427" t="s">
        <v>622</v>
      </c>
      <c r="AU168" s="427" t="s">
        <v>534</v>
      </c>
      <c r="AV168" s="425" t="s">
        <v>95</v>
      </c>
      <c r="AW168" s="425" t="s">
        <v>624</v>
      </c>
      <c r="AX168" s="425" t="s">
        <v>603</v>
      </c>
      <c r="AY168" s="427" t="s">
        <v>604</v>
      </c>
    </row>
    <row r="169" spans="2:65" s="433" customFormat="1" x14ac:dyDescent="0.25">
      <c r="B169" s="432"/>
      <c r="D169" s="426" t="s">
        <v>622</v>
      </c>
      <c r="E169" s="434" t="s">
        <v>541</v>
      </c>
      <c r="F169" s="435" t="s">
        <v>734</v>
      </c>
      <c r="H169" s="436">
        <v>75</v>
      </c>
      <c r="I169" s="479"/>
      <c r="L169" s="432"/>
      <c r="M169" s="437"/>
      <c r="N169" s="438"/>
      <c r="O169" s="438"/>
      <c r="P169" s="438"/>
      <c r="Q169" s="438"/>
      <c r="R169" s="438"/>
      <c r="S169" s="438"/>
      <c r="T169" s="439"/>
      <c r="AT169" s="434" t="s">
        <v>622</v>
      </c>
      <c r="AU169" s="434" t="s">
        <v>534</v>
      </c>
      <c r="AV169" s="433" t="s">
        <v>534</v>
      </c>
      <c r="AW169" s="433" t="s">
        <v>624</v>
      </c>
      <c r="AX169" s="433" t="s">
        <v>603</v>
      </c>
      <c r="AY169" s="434" t="s">
        <v>604</v>
      </c>
    </row>
    <row r="170" spans="2:65" s="441" customFormat="1" x14ac:dyDescent="0.25">
      <c r="B170" s="440"/>
      <c r="D170" s="426" t="s">
        <v>622</v>
      </c>
      <c r="E170" s="442" t="s">
        <v>541</v>
      </c>
      <c r="F170" s="443" t="s">
        <v>626</v>
      </c>
      <c r="H170" s="444">
        <v>75</v>
      </c>
      <c r="I170" s="480"/>
      <c r="L170" s="440"/>
      <c r="M170" s="445"/>
      <c r="N170" s="446"/>
      <c r="O170" s="446"/>
      <c r="P170" s="446"/>
      <c r="Q170" s="446"/>
      <c r="R170" s="446"/>
      <c r="S170" s="446"/>
      <c r="T170" s="447"/>
      <c r="AT170" s="442" t="s">
        <v>622</v>
      </c>
      <c r="AU170" s="442" t="s">
        <v>534</v>
      </c>
      <c r="AV170" s="441" t="s">
        <v>612</v>
      </c>
      <c r="AW170" s="441" t="s">
        <v>624</v>
      </c>
      <c r="AX170" s="441" t="s">
        <v>95</v>
      </c>
      <c r="AY170" s="442" t="s">
        <v>604</v>
      </c>
    </row>
    <row r="171" spans="2:65" s="604" customFormat="1" ht="16.5" customHeight="1" x14ac:dyDescent="0.25">
      <c r="B171" s="413"/>
      <c r="C171" s="414" t="s">
        <v>735</v>
      </c>
      <c r="D171" s="414" t="s">
        <v>607</v>
      </c>
      <c r="E171" s="415" t="s">
        <v>736</v>
      </c>
      <c r="F171" s="416" t="s">
        <v>737</v>
      </c>
      <c r="G171" s="417" t="s">
        <v>69</v>
      </c>
      <c r="H171" s="418">
        <v>1</v>
      </c>
      <c r="I171" s="608"/>
      <c r="J171" s="419">
        <f>ROUND(I171*H171,2)</f>
        <v>0</v>
      </c>
      <c r="K171" s="416" t="s">
        <v>541</v>
      </c>
      <c r="L171" s="350"/>
      <c r="M171" s="476" t="s">
        <v>541</v>
      </c>
      <c r="N171" s="420" t="s">
        <v>553</v>
      </c>
      <c r="O171" s="477"/>
      <c r="P171" s="421">
        <f>O171*H171</f>
        <v>0</v>
      </c>
      <c r="Q171" s="421">
        <v>0</v>
      </c>
      <c r="R171" s="421">
        <f>Q171*H171</f>
        <v>0</v>
      </c>
      <c r="S171" s="421">
        <v>0</v>
      </c>
      <c r="T171" s="422">
        <f>S171*H171</f>
        <v>0</v>
      </c>
      <c r="AR171" s="353" t="s">
        <v>612</v>
      </c>
      <c r="AT171" s="353" t="s">
        <v>607</v>
      </c>
      <c r="AU171" s="353" t="s">
        <v>534</v>
      </c>
      <c r="AY171" s="353" t="s">
        <v>604</v>
      </c>
      <c r="BE171" s="423">
        <f>IF(N171="základní",J171,0)</f>
        <v>0</v>
      </c>
      <c r="BF171" s="423">
        <f>IF(N171="snížená",J171,0)</f>
        <v>0</v>
      </c>
      <c r="BG171" s="423">
        <f>IF(N171="zákl. přenesená",J171,0)</f>
        <v>0</v>
      </c>
      <c r="BH171" s="423">
        <f>IF(N171="sníž. přenesená",J171,0)</f>
        <v>0</v>
      </c>
      <c r="BI171" s="423">
        <f>IF(N171="nulová",J171,0)</f>
        <v>0</v>
      </c>
      <c r="BJ171" s="353" t="s">
        <v>95</v>
      </c>
      <c r="BK171" s="423">
        <f>ROUND(I171*H171,2)</f>
        <v>0</v>
      </c>
      <c r="BL171" s="353" t="s">
        <v>612</v>
      </c>
      <c r="BM171" s="353" t="s">
        <v>738</v>
      </c>
    </row>
    <row r="172" spans="2:65" s="401" customFormat="1" ht="22.9" customHeight="1" x14ac:dyDescent="0.2">
      <c r="B172" s="400"/>
      <c r="D172" s="402" t="s">
        <v>600</v>
      </c>
      <c r="E172" s="411" t="s">
        <v>534</v>
      </c>
      <c r="F172" s="411" t="s">
        <v>739</v>
      </c>
      <c r="I172" s="475"/>
      <c r="J172" s="412">
        <f>BK172</f>
        <v>0</v>
      </c>
      <c r="L172" s="400"/>
      <c r="M172" s="405"/>
      <c r="N172" s="406"/>
      <c r="O172" s="406"/>
      <c r="P172" s="407">
        <f>SUM(P173:P225)</f>
        <v>0</v>
      </c>
      <c r="Q172" s="406"/>
      <c r="R172" s="407">
        <f>SUM(R173:R225)</f>
        <v>67.407133959999996</v>
      </c>
      <c r="S172" s="406"/>
      <c r="T172" s="408">
        <f>SUM(T173:T225)</f>
        <v>0</v>
      </c>
      <c r="AR172" s="402" t="s">
        <v>95</v>
      </c>
      <c r="AT172" s="409" t="s">
        <v>600</v>
      </c>
      <c r="AU172" s="409" t="s">
        <v>95</v>
      </c>
      <c r="AY172" s="402" t="s">
        <v>604</v>
      </c>
      <c r="BK172" s="410">
        <f>SUM(BK173:BK225)</f>
        <v>0</v>
      </c>
    </row>
    <row r="173" spans="2:65" s="604" customFormat="1" ht="16.5" customHeight="1" x14ac:dyDescent="0.25">
      <c r="B173" s="413"/>
      <c r="C173" s="414" t="s">
        <v>740</v>
      </c>
      <c r="D173" s="414" t="s">
        <v>607</v>
      </c>
      <c r="E173" s="415" t="s">
        <v>741</v>
      </c>
      <c r="F173" s="416" t="s">
        <v>742</v>
      </c>
      <c r="G173" s="417" t="s">
        <v>141</v>
      </c>
      <c r="H173" s="418">
        <v>6.4</v>
      </c>
      <c r="I173" s="608"/>
      <c r="J173" s="419">
        <f>ROUND(I173*H173,2)</f>
        <v>0</v>
      </c>
      <c r="K173" s="416" t="s">
        <v>611</v>
      </c>
      <c r="L173" s="350"/>
      <c r="M173" s="476" t="s">
        <v>541</v>
      </c>
      <c r="N173" s="420" t="s">
        <v>553</v>
      </c>
      <c r="O173" s="477"/>
      <c r="P173" s="421">
        <f>O173*H173</f>
        <v>0</v>
      </c>
      <c r="Q173" s="421">
        <v>2.45329</v>
      </c>
      <c r="R173" s="421">
        <f>Q173*H173</f>
        <v>15.701056000000001</v>
      </c>
      <c r="S173" s="421">
        <v>0</v>
      </c>
      <c r="T173" s="422">
        <f>S173*H173</f>
        <v>0</v>
      </c>
      <c r="AR173" s="353" t="s">
        <v>612</v>
      </c>
      <c r="AT173" s="353" t="s">
        <v>607</v>
      </c>
      <c r="AU173" s="353" t="s">
        <v>534</v>
      </c>
      <c r="AY173" s="353" t="s">
        <v>604</v>
      </c>
      <c r="BE173" s="423">
        <f>IF(N173="základní",J173,0)</f>
        <v>0</v>
      </c>
      <c r="BF173" s="423">
        <f>IF(N173="snížená",J173,0)</f>
        <v>0</v>
      </c>
      <c r="BG173" s="423">
        <f>IF(N173="zákl. přenesená",J173,0)</f>
        <v>0</v>
      </c>
      <c r="BH173" s="423">
        <f>IF(N173="sníž. přenesená",J173,0)</f>
        <v>0</v>
      </c>
      <c r="BI173" s="423">
        <f>IF(N173="nulová",J173,0)</f>
        <v>0</v>
      </c>
      <c r="BJ173" s="353" t="s">
        <v>95</v>
      </c>
      <c r="BK173" s="423">
        <f>ROUND(I173*H173,2)</f>
        <v>0</v>
      </c>
      <c r="BL173" s="353" t="s">
        <v>612</v>
      </c>
      <c r="BM173" s="353" t="s">
        <v>743</v>
      </c>
    </row>
    <row r="174" spans="2:65" s="425" customFormat="1" x14ac:dyDescent="0.25">
      <c r="B174" s="424"/>
      <c r="D174" s="426" t="s">
        <v>622</v>
      </c>
      <c r="E174" s="427" t="s">
        <v>541</v>
      </c>
      <c r="F174" s="428" t="s">
        <v>744</v>
      </c>
      <c r="H174" s="427" t="s">
        <v>541</v>
      </c>
      <c r="I174" s="478"/>
      <c r="L174" s="424"/>
      <c r="M174" s="429"/>
      <c r="N174" s="430"/>
      <c r="O174" s="430"/>
      <c r="P174" s="430"/>
      <c r="Q174" s="430"/>
      <c r="R174" s="430"/>
      <c r="S174" s="430"/>
      <c r="T174" s="431"/>
      <c r="AT174" s="427" t="s">
        <v>622</v>
      </c>
      <c r="AU174" s="427" t="s">
        <v>534</v>
      </c>
      <c r="AV174" s="425" t="s">
        <v>95</v>
      </c>
      <c r="AW174" s="425" t="s">
        <v>624</v>
      </c>
      <c r="AX174" s="425" t="s">
        <v>603</v>
      </c>
      <c r="AY174" s="427" t="s">
        <v>604</v>
      </c>
    </row>
    <row r="175" spans="2:65" s="433" customFormat="1" x14ac:dyDescent="0.25">
      <c r="B175" s="432"/>
      <c r="D175" s="426" t="s">
        <v>622</v>
      </c>
      <c r="E175" s="434" t="s">
        <v>541</v>
      </c>
      <c r="F175" s="435" t="s">
        <v>745</v>
      </c>
      <c r="H175" s="436">
        <v>6.4</v>
      </c>
      <c r="I175" s="479"/>
      <c r="L175" s="432"/>
      <c r="M175" s="437"/>
      <c r="N175" s="438"/>
      <c r="O175" s="438"/>
      <c r="P175" s="438"/>
      <c r="Q175" s="438"/>
      <c r="R175" s="438"/>
      <c r="S175" s="438"/>
      <c r="T175" s="439"/>
      <c r="AT175" s="434" t="s">
        <v>622</v>
      </c>
      <c r="AU175" s="434" t="s">
        <v>534</v>
      </c>
      <c r="AV175" s="433" t="s">
        <v>534</v>
      </c>
      <c r="AW175" s="433" t="s">
        <v>624</v>
      </c>
      <c r="AX175" s="433" t="s">
        <v>603</v>
      </c>
      <c r="AY175" s="434" t="s">
        <v>604</v>
      </c>
    </row>
    <row r="176" spans="2:65" s="441" customFormat="1" x14ac:dyDescent="0.25">
      <c r="B176" s="440"/>
      <c r="D176" s="426" t="s">
        <v>622</v>
      </c>
      <c r="E176" s="442" t="s">
        <v>541</v>
      </c>
      <c r="F176" s="443" t="s">
        <v>626</v>
      </c>
      <c r="H176" s="444">
        <v>6.4</v>
      </c>
      <c r="I176" s="480"/>
      <c r="L176" s="440"/>
      <c r="M176" s="445"/>
      <c r="N176" s="446"/>
      <c r="O176" s="446"/>
      <c r="P176" s="446"/>
      <c r="Q176" s="446"/>
      <c r="R176" s="446"/>
      <c r="S176" s="446"/>
      <c r="T176" s="447"/>
      <c r="AT176" s="442" t="s">
        <v>622</v>
      </c>
      <c r="AU176" s="442" t="s">
        <v>534</v>
      </c>
      <c r="AV176" s="441" t="s">
        <v>612</v>
      </c>
      <c r="AW176" s="441" t="s">
        <v>624</v>
      </c>
      <c r="AX176" s="441" t="s">
        <v>95</v>
      </c>
      <c r="AY176" s="442" t="s">
        <v>604</v>
      </c>
    </row>
    <row r="177" spans="2:65" s="604" customFormat="1" ht="16.5" customHeight="1" x14ac:dyDescent="0.25">
      <c r="B177" s="413"/>
      <c r="C177" s="414" t="s">
        <v>746</v>
      </c>
      <c r="D177" s="414" t="s">
        <v>607</v>
      </c>
      <c r="E177" s="415" t="s">
        <v>747</v>
      </c>
      <c r="F177" s="416" t="s">
        <v>748</v>
      </c>
      <c r="G177" s="417" t="s">
        <v>141</v>
      </c>
      <c r="H177" s="418">
        <v>8.6999999999999993</v>
      </c>
      <c r="I177" s="608"/>
      <c r="J177" s="419">
        <f>ROUND(I177*H177,2)</f>
        <v>0</v>
      </c>
      <c r="K177" s="416" t="s">
        <v>611</v>
      </c>
      <c r="L177" s="350"/>
      <c r="M177" s="476" t="s">
        <v>541</v>
      </c>
      <c r="N177" s="420" t="s">
        <v>553</v>
      </c>
      <c r="O177" s="477"/>
      <c r="P177" s="421">
        <f>O177*H177</f>
        <v>0</v>
      </c>
      <c r="Q177" s="421">
        <v>2.45329</v>
      </c>
      <c r="R177" s="421">
        <f>Q177*H177</f>
        <v>21.343622999999997</v>
      </c>
      <c r="S177" s="421">
        <v>0</v>
      </c>
      <c r="T177" s="422">
        <f>S177*H177</f>
        <v>0</v>
      </c>
      <c r="AR177" s="353" t="s">
        <v>612</v>
      </c>
      <c r="AT177" s="353" t="s">
        <v>607</v>
      </c>
      <c r="AU177" s="353" t="s">
        <v>534</v>
      </c>
      <c r="AY177" s="353" t="s">
        <v>604</v>
      </c>
      <c r="BE177" s="423">
        <f>IF(N177="základní",J177,0)</f>
        <v>0</v>
      </c>
      <c r="BF177" s="423">
        <f>IF(N177="snížená",J177,0)</f>
        <v>0</v>
      </c>
      <c r="BG177" s="423">
        <f>IF(N177="zákl. přenesená",J177,0)</f>
        <v>0</v>
      </c>
      <c r="BH177" s="423">
        <f>IF(N177="sníž. přenesená",J177,0)</f>
        <v>0</v>
      </c>
      <c r="BI177" s="423">
        <f>IF(N177="nulová",J177,0)</f>
        <v>0</v>
      </c>
      <c r="BJ177" s="353" t="s">
        <v>95</v>
      </c>
      <c r="BK177" s="423">
        <f>ROUND(I177*H177,2)</f>
        <v>0</v>
      </c>
      <c r="BL177" s="353" t="s">
        <v>612</v>
      </c>
      <c r="BM177" s="353" t="s">
        <v>749</v>
      </c>
    </row>
    <row r="178" spans="2:65" s="433" customFormat="1" x14ac:dyDescent="0.25">
      <c r="B178" s="432"/>
      <c r="D178" s="426" t="s">
        <v>622</v>
      </c>
      <c r="E178" s="434" t="s">
        <v>541</v>
      </c>
      <c r="F178" s="435" t="s">
        <v>750</v>
      </c>
      <c r="H178" s="436">
        <v>8.25</v>
      </c>
      <c r="I178" s="479"/>
      <c r="L178" s="432"/>
      <c r="M178" s="437"/>
      <c r="N178" s="438"/>
      <c r="O178" s="438"/>
      <c r="P178" s="438"/>
      <c r="Q178" s="438"/>
      <c r="R178" s="438"/>
      <c r="S178" s="438"/>
      <c r="T178" s="439"/>
      <c r="AT178" s="434" t="s">
        <v>622</v>
      </c>
      <c r="AU178" s="434" t="s">
        <v>534</v>
      </c>
      <c r="AV178" s="433" t="s">
        <v>534</v>
      </c>
      <c r="AW178" s="433" t="s">
        <v>624</v>
      </c>
      <c r="AX178" s="433" t="s">
        <v>603</v>
      </c>
      <c r="AY178" s="434" t="s">
        <v>604</v>
      </c>
    </row>
    <row r="179" spans="2:65" s="425" customFormat="1" x14ac:dyDescent="0.25">
      <c r="B179" s="424"/>
      <c r="D179" s="426" t="s">
        <v>622</v>
      </c>
      <c r="E179" s="427" t="s">
        <v>541</v>
      </c>
      <c r="F179" s="428" t="s">
        <v>751</v>
      </c>
      <c r="H179" s="427" t="s">
        <v>541</v>
      </c>
      <c r="I179" s="478"/>
      <c r="L179" s="424"/>
      <c r="M179" s="429"/>
      <c r="N179" s="430"/>
      <c r="O179" s="430"/>
      <c r="P179" s="430"/>
      <c r="Q179" s="430"/>
      <c r="R179" s="430"/>
      <c r="S179" s="430"/>
      <c r="T179" s="431"/>
      <c r="AT179" s="427" t="s">
        <v>622</v>
      </c>
      <c r="AU179" s="427" t="s">
        <v>534</v>
      </c>
      <c r="AV179" s="425" t="s">
        <v>95</v>
      </c>
      <c r="AW179" s="425" t="s">
        <v>624</v>
      </c>
      <c r="AX179" s="425" t="s">
        <v>603</v>
      </c>
      <c r="AY179" s="427" t="s">
        <v>604</v>
      </c>
    </row>
    <row r="180" spans="2:65" s="433" customFormat="1" x14ac:dyDescent="0.25">
      <c r="B180" s="432"/>
      <c r="D180" s="426" t="s">
        <v>622</v>
      </c>
      <c r="E180" s="434" t="s">
        <v>541</v>
      </c>
      <c r="F180" s="435" t="s">
        <v>752</v>
      </c>
      <c r="H180" s="436">
        <v>0.45</v>
      </c>
      <c r="I180" s="479"/>
      <c r="L180" s="432"/>
      <c r="M180" s="437"/>
      <c r="N180" s="438"/>
      <c r="O180" s="438"/>
      <c r="P180" s="438"/>
      <c r="Q180" s="438"/>
      <c r="R180" s="438"/>
      <c r="S180" s="438"/>
      <c r="T180" s="439"/>
      <c r="AT180" s="434" t="s">
        <v>622</v>
      </c>
      <c r="AU180" s="434" t="s">
        <v>534</v>
      </c>
      <c r="AV180" s="433" t="s">
        <v>534</v>
      </c>
      <c r="AW180" s="433" t="s">
        <v>624</v>
      </c>
      <c r="AX180" s="433" t="s">
        <v>603</v>
      </c>
      <c r="AY180" s="434" t="s">
        <v>604</v>
      </c>
    </row>
    <row r="181" spans="2:65" s="441" customFormat="1" x14ac:dyDescent="0.25">
      <c r="B181" s="440"/>
      <c r="D181" s="426" t="s">
        <v>622</v>
      </c>
      <c r="E181" s="442" t="s">
        <v>541</v>
      </c>
      <c r="F181" s="443" t="s">
        <v>626</v>
      </c>
      <c r="H181" s="444">
        <v>8.6999999999999993</v>
      </c>
      <c r="I181" s="480"/>
      <c r="L181" s="440"/>
      <c r="M181" s="445"/>
      <c r="N181" s="446"/>
      <c r="O181" s="446"/>
      <c r="P181" s="446"/>
      <c r="Q181" s="446"/>
      <c r="R181" s="446"/>
      <c r="S181" s="446"/>
      <c r="T181" s="447"/>
      <c r="AT181" s="442" t="s">
        <v>622</v>
      </c>
      <c r="AU181" s="442" t="s">
        <v>534</v>
      </c>
      <c r="AV181" s="441" t="s">
        <v>612</v>
      </c>
      <c r="AW181" s="441" t="s">
        <v>624</v>
      </c>
      <c r="AX181" s="441" t="s">
        <v>95</v>
      </c>
      <c r="AY181" s="442" t="s">
        <v>604</v>
      </c>
    </row>
    <row r="182" spans="2:65" s="604" customFormat="1" ht="16.5" customHeight="1" x14ac:dyDescent="0.25">
      <c r="B182" s="413"/>
      <c r="C182" s="414" t="s">
        <v>753</v>
      </c>
      <c r="D182" s="414" t="s">
        <v>607</v>
      </c>
      <c r="E182" s="415" t="s">
        <v>754</v>
      </c>
      <c r="F182" s="416" t="s">
        <v>755</v>
      </c>
      <c r="G182" s="417" t="s">
        <v>332</v>
      </c>
      <c r="H182" s="418">
        <v>0.65200000000000002</v>
      </c>
      <c r="I182" s="608"/>
      <c r="J182" s="419">
        <f>ROUND(I182*H182,2)</f>
        <v>0</v>
      </c>
      <c r="K182" s="416" t="s">
        <v>611</v>
      </c>
      <c r="L182" s="350"/>
      <c r="M182" s="476" t="s">
        <v>541</v>
      </c>
      <c r="N182" s="420" t="s">
        <v>553</v>
      </c>
      <c r="O182" s="477"/>
      <c r="P182" s="421">
        <f>O182*H182</f>
        <v>0</v>
      </c>
      <c r="Q182" s="421">
        <v>1.0601700000000001</v>
      </c>
      <c r="R182" s="421">
        <f>Q182*H182</f>
        <v>0.69123084000000001</v>
      </c>
      <c r="S182" s="421">
        <v>0</v>
      </c>
      <c r="T182" s="422">
        <f>S182*H182</f>
        <v>0</v>
      </c>
      <c r="AR182" s="353" t="s">
        <v>612</v>
      </c>
      <c r="AT182" s="353" t="s">
        <v>607</v>
      </c>
      <c r="AU182" s="353" t="s">
        <v>534</v>
      </c>
      <c r="AY182" s="353" t="s">
        <v>604</v>
      </c>
      <c r="BE182" s="423">
        <f>IF(N182="základní",J182,0)</f>
        <v>0</v>
      </c>
      <c r="BF182" s="423">
        <f>IF(N182="snížená",J182,0)</f>
        <v>0</v>
      </c>
      <c r="BG182" s="423">
        <f>IF(N182="zákl. přenesená",J182,0)</f>
        <v>0</v>
      </c>
      <c r="BH182" s="423">
        <f>IF(N182="sníž. přenesená",J182,0)</f>
        <v>0</v>
      </c>
      <c r="BI182" s="423">
        <f>IF(N182="nulová",J182,0)</f>
        <v>0</v>
      </c>
      <c r="BJ182" s="353" t="s">
        <v>95</v>
      </c>
      <c r="BK182" s="423">
        <f>ROUND(I182*H182,2)</f>
        <v>0</v>
      </c>
      <c r="BL182" s="353" t="s">
        <v>612</v>
      </c>
      <c r="BM182" s="353" t="s">
        <v>756</v>
      </c>
    </row>
    <row r="183" spans="2:65" s="604" customFormat="1" ht="16.5" customHeight="1" x14ac:dyDescent="0.25">
      <c r="B183" s="413"/>
      <c r="C183" s="414" t="s">
        <v>757</v>
      </c>
      <c r="D183" s="414" t="s">
        <v>607</v>
      </c>
      <c r="E183" s="415" t="s">
        <v>758</v>
      </c>
      <c r="F183" s="609" t="s">
        <v>759</v>
      </c>
      <c r="G183" s="417" t="s">
        <v>141</v>
      </c>
      <c r="H183" s="418">
        <v>3.4750000000000001</v>
      </c>
      <c r="I183" s="608"/>
      <c r="J183" s="419">
        <f>ROUND(I183*H183,2)</f>
        <v>0</v>
      </c>
      <c r="K183" s="416" t="s">
        <v>611</v>
      </c>
      <c r="L183" s="350"/>
      <c r="M183" s="476" t="s">
        <v>541</v>
      </c>
      <c r="N183" s="420" t="s">
        <v>553</v>
      </c>
      <c r="O183" s="477"/>
      <c r="P183" s="421">
        <f>O183*H183</f>
        <v>0</v>
      </c>
      <c r="Q183" s="421">
        <v>2.45329</v>
      </c>
      <c r="R183" s="421">
        <f>Q183*H183</f>
        <v>8.5251827500000008</v>
      </c>
      <c r="S183" s="421">
        <v>0</v>
      </c>
      <c r="T183" s="422">
        <f>S183*H183</f>
        <v>0</v>
      </c>
      <c r="AR183" s="353" t="s">
        <v>612</v>
      </c>
      <c r="AT183" s="353" t="s">
        <v>607</v>
      </c>
      <c r="AU183" s="353" t="s">
        <v>534</v>
      </c>
      <c r="AY183" s="353" t="s">
        <v>604</v>
      </c>
      <c r="BE183" s="423">
        <f>IF(N183="základní",J183,0)</f>
        <v>0</v>
      </c>
      <c r="BF183" s="423">
        <f>IF(N183="snížená",J183,0)</f>
        <v>0</v>
      </c>
      <c r="BG183" s="423">
        <f>IF(N183="zákl. přenesená",J183,0)</f>
        <v>0</v>
      </c>
      <c r="BH183" s="423">
        <f>IF(N183="sníž. přenesená",J183,0)</f>
        <v>0</v>
      </c>
      <c r="BI183" s="423">
        <f>IF(N183="nulová",J183,0)</f>
        <v>0</v>
      </c>
      <c r="BJ183" s="353" t="s">
        <v>95</v>
      </c>
      <c r="BK183" s="423">
        <f>ROUND(I183*H183,2)</f>
        <v>0</v>
      </c>
      <c r="BL183" s="353" t="s">
        <v>612</v>
      </c>
      <c r="BM183" s="353" t="s">
        <v>760</v>
      </c>
    </row>
    <row r="184" spans="2:65" s="425" customFormat="1" x14ac:dyDescent="0.25">
      <c r="B184" s="424"/>
      <c r="D184" s="426" t="s">
        <v>622</v>
      </c>
      <c r="E184" s="427" t="s">
        <v>541</v>
      </c>
      <c r="F184" s="428" t="s">
        <v>659</v>
      </c>
      <c r="H184" s="427" t="s">
        <v>541</v>
      </c>
      <c r="I184" s="478"/>
      <c r="L184" s="424"/>
      <c r="M184" s="429"/>
      <c r="N184" s="430"/>
      <c r="O184" s="430"/>
      <c r="P184" s="430"/>
      <c r="Q184" s="430"/>
      <c r="R184" s="430"/>
      <c r="S184" s="430"/>
      <c r="T184" s="431"/>
      <c r="AT184" s="427" t="s">
        <v>622</v>
      </c>
      <c r="AU184" s="427" t="s">
        <v>534</v>
      </c>
      <c r="AV184" s="425" t="s">
        <v>95</v>
      </c>
      <c r="AW184" s="425" t="s">
        <v>624</v>
      </c>
      <c r="AX184" s="425" t="s">
        <v>603</v>
      </c>
      <c r="AY184" s="427" t="s">
        <v>604</v>
      </c>
    </row>
    <row r="185" spans="2:65" s="433" customFormat="1" x14ac:dyDescent="0.25">
      <c r="B185" s="432"/>
      <c r="D185" s="426" t="s">
        <v>622</v>
      </c>
      <c r="E185" s="434" t="s">
        <v>541</v>
      </c>
      <c r="F185" s="435" t="s">
        <v>660</v>
      </c>
      <c r="H185" s="436">
        <v>0.8</v>
      </c>
      <c r="I185" s="479"/>
      <c r="L185" s="432"/>
      <c r="M185" s="437"/>
      <c r="N185" s="438"/>
      <c r="O185" s="438"/>
      <c r="P185" s="438"/>
      <c r="Q185" s="438"/>
      <c r="R185" s="438"/>
      <c r="S185" s="438"/>
      <c r="T185" s="439"/>
      <c r="AT185" s="434" t="s">
        <v>622</v>
      </c>
      <c r="AU185" s="434" t="s">
        <v>534</v>
      </c>
      <c r="AV185" s="433" t="s">
        <v>534</v>
      </c>
      <c r="AW185" s="433" t="s">
        <v>624</v>
      </c>
      <c r="AX185" s="433" t="s">
        <v>603</v>
      </c>
      <c r="AY185" s="434" t="s">
        <v>604</v>
      </c>
    </row>
    <row r="186" spans="2:65" s="425" customFormat="1" x14ac:dyDescent="0.25">
      <c r="B186" s="424"/>
      <c r="D186" s="426" t="s">
        <v>622</v>
      </c>
      <c r="E186" s="427" t="s">
        <v>541</v>
      </c>
      <c r="F186" s="428" t="s">
        <v>761</v>
      </c>
      <c r="H186" s="427" t="s">
        <v>541</v>
      </c>
      <c r="I186" s="478"/>
      <c r="L186" s="424"/>
      <c r="M186" s="429"/>
      <c r="N186" s="430"/>
      <c r="O186" s="430"/>
      <c r="P186" s="430"/>
      <c r="Q186" s="430"/>
      <c r="R186" s="430"/>
      <c r="S186" s="430"/>
      <c r="T186" s="431"/>
      <c r="AT186" s="427" t="s">
        <v>622</v>
      </c>
      <c r="AU186" s="427" t="s">
        <v>534</v>
      </c>
      <c r="AV186" s="425" t="s">
        <v>95</v>
      </c>
      <c r="AW186" s="425" t="s">
        <v>624</v>
      </c>
      <c r="AX186" s="425" t="s">
        <v>603</v>
      </c>
      <c r="AY186" s="427" t="s">
        <v>604</v>
      </c>
    </row>
    <row r="187" spans="2:65" s="433" customFormat="1" x14ac:dyDescent="0.25">
      <c r="B187" s="432"/>
      <c r="D187" s="426" t="s">
        <v>622</v>
      </c>
      <c r="E187" s="434" t="s">
        <v>541</v>
      </c>
      <c r="F187" s="435" t="s">
        <v>762</v>
      </c>
      <c r="H187" s="436">
        <v>0.2</v>
      </c>
      <c r="I187" s="479"/>
      <c r="L187" s="432"/>
      <c r="M187" s="437"/>
      <c r="N187" s="438"/>
      <c r="O187" s="438"/>
      <c r="P187" s="438"/>
      <c r="Q187" s="438"/>
      <c r="R187" s="438"/>
      <c r="S187" s="438"/>
      <c r="T187" s="439"/>
      <c r="AT187" s="434" t="s">
        <v>622</v>
      </c>
      <c r="AU187" s="434" t="s">
        <v>534</v>
      </c>
      <c r="AV187" s="433" t="s">
        <v>534</v>
      </c>
      <c r="AW187" s="433" t="s">
        <v>624</v>
      </c>
      <c r="AX187" s="433" t="s">
        <v>603</v>
      </c>
      <c r="AY187" s="434" t="s">
        <v>604</v>
      </c>
    </row>
    <row r="188" spans="2:65" s="425" customFormat="1" x14ac:dyDescent="0.25">
      <c r="B188" s="424"/>
      <c r="D188" s="426" t="s">
        <v>622</v>
      </c>
      <c r="E188" s="427" t="s">
        <v>541</v>
      </c>
      <c r="F188" s="428" t="s">
        <v>763</v>
      </c>
      <c r="H188" s="427" t="s">
        <v>541</v>
      </c>
      <c r="I188" s="478"/>
      <c r="L188" s="424"/>
      <c r="M188" s="429"/>
      <c r="N188" s="430"/>
      <c r="O188" s="430"/>
      <c r="P188" s="430"/>
      <c r="Q188" s="430"/>
      <c r="R188" s="430"/>
      <c r="S188" s="430"/>
      <c r="T188" s="431"/>
      <c r="AT188" s="427" t="s">
        <v>622</v>
      </c>
      <c r="AU188" s="427" t="s">
        <v>534</v>
      </c>
      <c r="AV188" s="425" t="s">
        <v>95</v>
      </c>
      <c r="AW188" s="425" t="s">
        <v>624</v>
      </c>
      <c r="AX188" s="425" t="s">
        <v>603</v>
      </c>
      <c r="AY188" s="427" t="s">
        <v>604</v>
      </c>
    </row>
    <row r="189" spans="2:65" s="433" customFormat="1" x14ac:dyDescent="0.25">
      <c r="B189" s="432"/>
      <c r="D189" s="426" t="s">
        <v>622</v>
      </c>
      <c r="E189" s="434" t="s">
        <v>541</v>
      </c>
      <c r="F189" s="435" t="s">
        <v>764</v>
      </c>
      <c r="H189" s="436">
        <v>7.4999999999999997E-2</v>
      </c>
      <c r="I189" s="479"/>
      <c r="L189" s="432"/>
      <c r="M189" s="437"/>
      <c r="N189" s="438"/>
      <c r="O189" s="438"/>
      <c r="P189" s="438"/>
      <c r="Q189" s="438"/>
      <c r="R189" s="438"/>
      <c r="S189" s="438"/>
      <c r="T189" s="439"/>
      <c r="AT189" s="434" t="s">
        <v>622</v>
      </c>
      <c r="AU189" s="434" t="s">
        <v>534</v>
      </c>
      <c r="AV189" s="433" t="s">
        <v>534</v>
      </c>
      <c r="AW189" s="433" t="s">
        <v>624</v>
      </c>
      <c r="AX189" s="433" t="s">
        <v>603</v>
      </c>
      <c r="AY189" s="434" t="s">
        <v>604</v>
      </c>
    </row>
    <row r="190" spans="2:65" s="425" customFormat="1" x14ac:dyDescent="0.25">
      <c r="B190" s="424"/>
      <c r="D190" s="426" t="s">
        <v>622</v>
      </c>
      <c r="E190" s="427" t="s">
        <v>541</v>
      </c>
      <c r="F190" s="428" t="s">
        <v>765</v>
      </c>
      <c r="H190" s="427" t="s">
        <v>541</v>
      </c>
      <c r="I190" s="478"/>
      <c r="L190" s="424"/>
      <c r="M190" s="429"/>
      <c r="N190" s="430"/>
      <c r="O190" s="430"/>
      <c r="P190" s="430"/>
      <c r="Q190" s="430"/>
      <c r="R190" s="430"/>
      <c r="S190" s="430"/>
      <c r="T190" s="431"/>
      <c r="AT190" s="427" t="s">
        <v>622</v>
      </c>
      <c r="AU190" s="427" t="s">
        <v>534</v>
      </c>
      <c r="AV190" s="425" t="s">
        <v>95</v>
      </c>
      <c r="AW190" s="425" t="s">
        <v>624</v>
      </c>
      <c r="AX190" s="425" t="s">
        <v>603</v>
      </c>
      <c r="AY190" s="427" t="s">
        <v>604</v>
      </c>
    </row>
    <row r="191" spans="2:65" s="433" customFormat="1" x14ac:dyDescent="0.25">
      <c r="B191" s="432"/>
      <c r="D191" s="426" t="s">
        <v>622</v>
      </c>
      <c r="E191" s="434" t="s">
        <v>541</v>
      </c>
      <c r="F191" s="435" t="s">
        <v>766</v>
      </c>
      <c r="H191" s="436">
        <v>0.9</v>
      </c>
      <c r="I191" s="479"/>
      <c r="L191" s="432"/>
      <c r="M191" s="437"/>
      <c r="N191" s="438"/>
      <c r="O191" s="438"/>
      <c r="P191" s="438"/>
      <c r="Q191" s="438"/>
      <c r="R191" s="438"/>
      <c r="S191" s="438"/>
      <c r="T191" s="439"/>
      <c r="AT191" s="434" t="s">
        <v>622</v>
      </c>
      <c r="AU191" s="434" t="s">
        <v>534</v>
      </c>
      <c r="AV191" s="433" t="s">
        <v>534</v>
      </c>
      <c r="AW191" s="433" t="s">
        <v>624</v>
      </c>
      <c r="AX191" s="433" t="s">
        <v>603</v>
      </c>
      <c r="AY191" s="434" t="s">
        <v>604</v>
      </c>
    </row>
    <row r="192" spans="2:65" s="425" customFormat="1" x14ac:dyDescent="0.25">
      <c r="B192" s="424"/>
      <c r="D192" s="426" t="s">
        <v>622</v>
      </c>
      <c r="E192" s="427" t="s">
        <v>541</v>
      </c>
      <c r="F192" s="428" t="s">
        <v>767</v>
      </c>
      <c r="H192" s="427" t="s">
        <v>541</v>
      </c>
      <c r="I192" s="478"/>
      <c r="L192" s="424"/>
      <c r="M192" s="429"/>
      <c r="N192" s="430"/>
      <c r="O192" s="430"/>
      <c r="P192" s="430"/>
      <c r="Q192" s="430"/>
      <c r="R192" s="430"/>
      <c r="S192" s="430"/>
      <c r="T192" s="431"/>
      <c r="AT192" s="427" t="s">
        <v>622</v>
      </c>
      <c r="AU192" s="427" t="s">
        <v>534</v>
      </c>
      <c r="AV192" s="425" t="s">
        <v>95</v>
      </c>
      <c r="AW192" s="425" t="s">
        <v>624</v>
      </c>
      <c r="AX192" s="425" t="s">
        <v>603</v>
      </c>
      <c r="AY192" s="427" t="s">
        <v>604</v>
      </c>
    </row>
    <row r="193" spans="2:65" s="433" customFormat="1" x14ac:dyDescent="0.25">
      <c r="B193" s="432"/>
      <c r="D193" s="426" t="s">
        <v>622</v>
      </c>
      <c r="E193" s="434" t="s">
        <v>541</v>
      </c>
      <c r="F193" s="435" t="s">
        <v>768</v>
      </c>
      <c r="H193" s="436">
        <v>1</v>
      </c>
      <c r="I193" s="479"/>
      <c r="L193" s="432"/>
      <c r="M193" s="437"/>
      <c r="N193" s="438"/>
      <c r="O193" s="438"/>
      <c r="P193" s="438"/>
      <c r="Q193" s="438"/>
      <c r="R193" s="438"/>
      <c r="S193" s="438"/>
      <c r="T193" s="439"/>
      <c r="AT193" s="434" t="s">
        <v>622</v>
      </c>
      <c r="AU193" s="434" t="s">
        <v>534</v>
      </c>
      <c r="AV193" s="433" t="s">
        <v>534</v>
      </c>
      <c r="AW193" s="433" t="s">
        <v>624</v>
      </c>
      <c r="AX193" s="433" t="s">
        <v>603</v>
      </c>
      <c r="AY193" s="434" t="s">
        <v>604</v>
      </c>
    </row>
    <row r="194" spans="2:65" s="425" customFormat="1" x14ac:dyDescent="0.25">
      <c r="B194" s="424"/>
      <c r="D194" s="426" t="s">
        <v>622</v>
      </c>
      <c r="E194" s="427" t="s">
        <v>541</v>
      </c>
      <c r="F194" s="611" t="s">
        <v>1380</v>
      </c>
      <c r="H194" s="427" t="s">
        <v>541</v>
      </c>
      <c r="I194" s="478"/>
      <c r="L194" s="424"/>
      <c r="M194" s="429"/>
      <c r="N194" s="430"/>
      <c r="O194" s="430"/>
      <c r="P194" s="430"/>
      <c r="Q194" s="430"/>
      <c r="R194" s="430"/>
      <c r="S194" s="430"/>
      <c r="T194" s="431"/>
      <c r="AT194" s="427" t="s">
        <v>622</v>
      </c>
      <c r="AU194" s="427" t="s">
        <v>534</v>
      </c>
      <c r="AV194" s="425" t="s">
        <v>95</v>
      </c>
      <c r="AW194" s="425" t="s">
        <v>624</v>
      </c>
      <c r="AX194" s="425" t="s">
        <v>603</v>
      </c>
      <c r="AY194" s="427" t="s">
        <v>604</v>
      </c>
    </row>
    <row r="195" spans="2:65" s="433" customFormat="1" x14ac:dyDescent="0.25">
      <c r="B195" s="432"/>
      <c r="D195" s="426" t="s">
        <v>622</v>
      </c>
      <c r="E195" s="434" t="s">
        <v>541</v>
      </c>
      <c r="F195" s="611" t="s">
        <v>1381</v>
      </c>
      <c r="H195" s="436">
        <v>0.5</v>
      </c>
      <c r="I195" s="479"/>
      <c r="L195" s="432"/>
      <c r="M195" s="437"/>
      <c r="N195" s="438"/>
      <c r="O195" s="438"/>
      <c r="P195" s="438"/>
      <c r="Q195" s="438"/>
      <c r="R195" s="438"/>
      <c r="S195" s="438"/>
      <c r="T195" s="439"/>
      <c r="AT195" s="434" t="s">
        <v>622</v>
      </c>
      <c r="AU195" s="434" t="s">
        <v>534</v>
      </c>
      <c r="AV195" s="433" t="s">
        <v>534</v>
      </c>
      <c r="AW195" s="433" t="s">
        <v>624</v>
      </c>
      <c r="AX195" s="433" t="s">
        <v>603</v>
      </c>
      <c r="AY195" s="434" t="s">
        <v>604</v>
      </c>
    </row>
    <row r="196" spans="2:65" s="441" customFormat="1" x14ac:dyDescent="0.25">
      <c r="B196" s="440"/>
      <c r="D196" s="426" t="s">
        <v>622</v>
      </c>
      <c r="E196" s="442" t="s">
        <v>541</v>
      </c>
      <c r="F196" s="443" t="s">
        <v>626</v>
      </c>
      <c r="H196" s="444">
        <v>3.4750000000000001</v>
      </c>
      <c r="I196" s="480"/>
      <c r="L196" s="440"/>
      <c r="M196" s="445"/>
      <c r="N196" s="446"/>
      <c r="O196" s="446"/>
      <c r="P196" s="446"/>
      <c r="Q196" s="446"/>
      <c r="R196" s="446"/>
      <c r="S196" s="446"/>
      <c r="T196" s="447"/>
      <c r="AT196" s="442" t="s">
        <v>622</v>
      </c>
      <c r="AU196" s="442" t="s">
        <v>534</v>
      </c>
      <c r="AV196" s="441" t="s">
        <v>612</v>
      </c>
      <c r="AW196" s="441" t="s">
        <v>624</v>
      </c>
      <c r="AX196" s="441" t="s">
        <v>95</v>
      </c>
      <c r="AY196" s="442" t="s">
        <v>604</v>
      </c>
    </row>
    <row r="197" spans="2:65" s="604" customFormat="1" ht="16.5" customHeight="1" x14ac:dyDescent="0.25">
      <c r="B197" s="413"/>
      <c r="C197" s="414" t="s">
        <v>769</v>
      </c>
      <c r="D197" s="414" t="s">
        <v>607</v>
      </c>
      <c r="E197" s="415" t="s">
        <v>770</v>
      </c>
      <c r="F197" s="416" t="s">
        <v>771</v>
      </c>
      <c r="G197" s="417" t="s">
        <v>141</v>
      </c>
      <c r="H197" s="418">
        <v>0.438</v>
      </c>
      <c r="I197" s="608"/>
      <c r="J197" s="419">
        <f>ROUND(I197*H197,2)</f>
        <v>0</v>
      </c>
      <c r="K197" s="416" t="s">
        <v>611</v>
      </c>
      <c r="L197" s="350"/>
      <c r="M197" s="476" t="s">
        <v>541</v>
      </c>
      <c r="N197" s="420" t="s">
        <v>553</v>
      </c>
      <c r="O197" s="477"/>
      <c r="P197" s="421">
        <f>O197*H197</f>
        <v>0</v>
      </c>
      <c r="Q197" s="421">
        <v>2.2563399999999998</v>
      </c>
      <c r="R197" s="421">
        <f>Q197*H197</f>
        <v>0.98827691999999989</v>
      </c>
      <c r="S197" s="421">
        <v>0</v>
      </c>
      <c r="T197" s="422">
        <f>S197*H197</f>
        <v>0</v>
      </c>
      <c r="AR197" s="353" t="s">
        <v>612</v>
      </c>
      <c r="AT197" s="353" t="s">
        <v>607</v>
      </c>
      <c r="AU197" s="353" t="s">
        <v>534</v>
      </c>
      <c r="AY197" s="353" t="s">
        <v>604</v>
      </c>
      <c r="BE197" s="423">
        <f>IF(N197="základní",J197,0)</f>
        <v>0</v>
      </c>
      <c r="BF197" s="423">
        <f>IF(N197="snížená",J197,0)</f>
        <v>0</v>
      </c>
      <c r="BG197" s="423">
        <f>IF(N197="zákl. přenesená",J197,0)</f>
        <v>0</v>
      </c>
      <c r="BH197" s="423">
        <f>IF(N197="sníž. přenesená",J197,0)</f>
        <v>0</v>
      </c>
      <c r="BI197" s="423">
        <f>IF(N197="nulová",J197,0)</f>
        <v>0</v>
      </c>
      <c r="BJ197" s="353" t="s">
        <v>95</v>
      </c>
      <c r="BK197" s="423">
        <f>ROUND(I197*H197,2)</f>
        <v>0</v>
      </c>
      <c r="BL197" s="353" t="s">
        <v>612</v>
      </c>
      <c r="BM197" s="353" t="s">
        <v>772</v>
      </c>
    </row>
    <row r="198" spans="2:65" s="425" customFormat="1" x14ac:dyDescent="0.25">
      <c r="B198" s="424"/>
      <c r="D198" s="426" t="s">
        <v>622</v>
      </c>
      <c r="E198" s="427" t="s">
        <v>541</v>
      </c>
      <c r="F198" s="428" t="s">
        <v>773</v>
      </c>
      <c r="H198" s="427" t="s">
        <v>541</v>
      </c>
      <c r="I198" s="478"/>
      <c r="L198" s="424"/>
      <c r="M198" s="429"/>
      <c r="N198" s="430"/>
      <c r="O198" s="430"/>
      <c r="P198" s="430"/>
      <c r="Q198" s="430"/>
      <c r="R198" s="430"/>
      <c r="S198" s="430"/>
      <c r="T198" s="431"/>
      <c r="AT198" s="427" t="s">
        <v>622</v>
      </c>
      <c r="AU198" s="427" t="s">
        <v>534</v>
      </c>
      <c r="AV198" s="425" t="s">
        <v>95</v>
      </c>
      <c r="AW198" s="425" t="s">
        <v>624</v>
      </c>
      <c r="AX198" s="425" t="s">
        <v>603</v>
      </c>
      <c r="AY198" s="427" t="s">
        <v>604</v>
      </c>
    </row>
    <row r="199" spans="2:65" s="433" customFormat="1" x14ac:dyDescent="0.25">
      <c r="B199" s="432"/>
      <c r="D199" s="426" t="s">
        <v>622</v>
      </c>
      <c r="E199" s="434" t="s">
        <v>541</v>
      </c>
      <c r="F199" s="435" t="s">
        <v>774</v>
      </c>
      <c r="H199" s="436">
        <v>0.438</v>
      </c>
      <c r="I199" s="479"/>
      <c r="L199" s="432"/>
      <c r="M199" s="437"/>
      <c r="N199" s="438"/>
      <c r="O199" s="438"/>
      <c r="P199" s="438"/>
      <c r="Q199" s="438"/>
      <c r="R199" s="438"/>
      <c r="S199" s="438"/>
      <c r="T199" s="439"/>
      <c r="AT199" s="434" t="s">
        <v>622</v>
      </c>
      <c r="AU199" s="434" t="s">
        <v>534</v>
      </c>
      <c r="AV199" s="433" t="s">
        <v>534</v>
      </c>
      <c r="AW199" s="433" t="s">
        <v>624</v>
      </c>
      <c r="AX199" s="433" t="s">
        <v>603</v>
      </c>
      <c r="AY199" s="434" t="s">
        <v>604</v>
      </c>
    </row>
    <row r="200" spans="2:65" s="441" customFormat="1" x14ac:dyDescent="0.25">
      <c r="B200" s="440"/>
      <c r="D200" s="426" t="s">
        <v>622</v>
      </c>
      <c r="E200" s="442" t="s">
        <v>541</v>
      </c>
      <c r="F200" s="443" t="s">
        <v>626</v>
      </c>
      <c r="H200" s="444">
        <v>0.438</v>
      </c>
      <c r="I200" s="480"/>
      <c r="L200" s="440"/>
      <c r="M200" s="445"/>
      <c r="N200" s="446"/>
      <c r="O200" s="446"/>
      <c r="P200" s="446"/>
      <c r="Q200" s="446"/>
      <c r="R200" s="446"/>
      <c r="S200" s="446"/>
      <c r="T200" s="447"/>
      <c r="AT200" s="442" t="s">
        <v>622</v>
      </c>
      <c r="AU200" s="442" t="s">
        <v>534</v>
      </c>
      <c r="AV200" s="441" t="s">
        <v>612</v>
      </c>
      <c r="AW200" s="441" t="s">
        <v>624</v>
      </c>
      <c r="AX200" s="441" t="s">
        <v>95</v>
      </c>
      <c r="AY200" s="442" t="s">
        <v>604</v>
      </c>
    </row>
    <row r="201" spans="2:65" s="604" customFormat="1" ht="16.5" customHeight="1" x14ac:dyDescent="0.25">
      <c r="B201" s="413"/>
      <c r="C201" s="414" t="s">
        <v>775</v>
      </c>
      <c r="D201" s="414" t="s">
        <v>607</v>
      </c>
      <c r="E201" s="415" t="s">
        <v>776</v>
      </c>
      <c r="F201" s="416" t="s">
        <v>777</v>
      </c>
      <c r="G201" s="417" t="s">
        <v>141</v>
      </c>
      <c r="H201" s="418">
        <v>5.75</v>
      </c>
      <c r="I201" s="608"/>
      <c r="J201" s="419">
        <f>ROUND(I201*H201,2)</f>
        <v>0</v>
      </c>
      <c r="K201" s="416" t="s">
        <v>611</v>
      </c>
      <c r="L201" s="350"/>
      <c r="M201" s="476" t="s">
        <v>541</v>
      </c>
      <c r="N201" s="420" t="s">
        <v>553</v>
      </c>
      <c r="O201" s="477"/>
      <c r="P201" s="421">
        <f>O201*H201</f>
        <v>0</v>
      </c>
      <c r="Q201" s="421">
        <v>2.45329</v>
      </c>
      <c r="R201" s="421">
        <f>Q201*H201</f>
        <v>14.106417499999999</v>
      </c>
      <c r="S201" s="421">
        <v>0</v>
      </c>
      <c r="T201" s="422">
        <f>S201*H201</f>
        <v>0</v>
      </c>
      <c r="AR201" s="353" t="s">
        <v>612</v>
      </c>
      <c r="AT201" s="353" t="s">
        <v>607</v>
      </c>
      <c r="AU201" s="353" t="s">
        <v>534</v>
      </c>
      <c r="AY201" s="353" t="s">
        <v>604</v>
      </c>
      <c r="BE201" s="423">
        <f>IF(N201="základní",J201,0)</f>
        <v>0</v>
      </c>
      <c r="BF201" s="423">
        <f>IF(N201="snížená",J201,0)</f>
        <v>0</v>
      </c>
      <c r="BG201" s="423">
        <f>IF(N201="zákl. přenesená",J201,0)</f>
        <v>0</v>
      </c>
      <c r="BH201" s="423">
        <f>IF(N201="sníž. přenesená",J201,0)</f>
        <v>0</v>
      </c>
      <c r="BI201" s="423">
        <f>IF(N201="nulová",J201,0)</f>
        <v>0</v>
      </c>
      <c r="BJ201" s="353" t="s">
        <v>95</v>
      </c>
      <c r="BK201" s="423">
        <f>ROUND(I201*H201,2)</f>
        <v>0</v>
      </c>
      <c r="BL201" s="353" t="s">
        <v>612</v>
      </c>
      <c r="BM201" s="353" t="s">
        <v>778</v>
      </c>
    </row>
    <row r="202" spans="2:65" s="425" customFormat="1" x14ac:dyDescent="0.25">
      <c r="B202" s="424"/>
      <c r="D202" s="426" t="s">
        <v>622</v>
      </c>
      <c r="E202" s="427" t="s">
        <v>541</v>
      </c>
      <c r="F202" s="428" t="s">
        <v>779</v>
      </c>
      <c r="H202" s="427" t="s">
        <v>541</v>
      </c>
      <c r="I202" s="478"/>
      <c r="L202" s="424"/>
      <c r="M202" s="429"/>
      <c r="N202" s="430"/>
      <c r="O202" s="430"/>
      <c r="P202" s="430"/>
      <c r="Q202" s="430"/>
      <c r="R202" s="430"/>
      <c r="S202" s="430"/>
      <c r="T202" s="431"/>
      <c r="AT202" s="427" t="s">
        <v>622</v>
      </c>
      <c r="AU202" s="427" t="s">
        <v>534</v>
      </c>
      <c r="AV202" s="425" t="s">
        <v>95</v>
      </c>
      <c r="AW202" s="425" t="s">
        <v>624</v>
      </c>
      <c r="AX202" s="425" t="s">
        <v>603</v>
      </c>
      <c r="AY202" s="427" t="s">
        <v>604</v>
      </c>
    </row>
    <row r="203" spans="2:65" s="433" customFormat="1" x14ac:dyDescent="0.25">
      <c r="B203" s="432"/>
      <c r="D203" s="426" t="s">
        <v>622</v>
      </c>
      <c r="E203" s="434" t="s">
        <v>541</v>
      </c>
      <c r="F203" s="435" t="s">
        <v>780</v>
      </c>
      <c r="H203" s="436">
        <v>5.25</v>
      </c>
      <c r="I203" s="479"/>
      <c r="L203" s="432"/>
      <c r="M203" s="437"/>
      <c r="N203" s="438"/>
      <c r="O203" s="438"/>
      <c r="P203" s="438"/>
      <c r="Q203" s="438"/>
      <c r="R203" s="438"/>
      <c r="S203" s="438"/>
      <c r="T203" s="439"/>
      <c r="AT203" s="434" t="s">
        <v>622</v>
      </c>
      <c r="AU203" s="434" t="s">
        <v>534</v>
      </c>
      <c r="AV203" s="433" t="s">
        <v>534</v>
      </c>
      <c r="AW203" s="433" t="s">
        <v>624</v>
      </c>
      <c r="AX203" s="433" t="s">
        <v>603</v>
      </c>
      <c r="AY203" s="434" t="s">
        <v>604</v>
      </c>
    </row>
    <row r="204" spans="2:65" s="433" customFormat="1" x14ac:dyDescent="0.25">
      <c r="B204" s="432"/>
      <c r="D204" s="426" t="s">
        <v>622</v>
      </c>
      <c r="E204" s="434" t="s">
        <v>541</v>
      </c>
      <c r="F204" s="435" t="s">
        <v>781</v>
      </c>
      <c r="H204" s="436">
        <v>0.5</v>
      </c>
      <c r="I204" s="479"/>
      <c r="L204" s="432"/>
      <c r="M204" s="437"/>
      <c r="N204" s="438"/>
      <c r="O204" s="438"/>
      <c r="P204" s="438"/>
      <c r="Q204" s="438"/>
      <c r="R204" s="438"/>
      <c r="S204" s="438"/>
      <c r="T204" s="439"/>
      <c r="AT204" s="434" t="s">
        <v>622</v>
      </c>
      <c r="AU204" s="434" t="s">
        <v>534</v>
      </c>
      <c r="AV204" s="433" t="s">
        <v>534</v>
      </c>
      <c r="AW204" s="433" t="s">
        <v>624</v>
      </c>
      <c r="AX204" s="433" t="s">
        <v>603</v>
      </c>
      <c r="AY204" s="434" t="s">
        <v>604</v>
      </c>
    </row>
    <row r="205" spans="2:65" s="441" customFormat="1" x14ac:dyDescent="0.25">
      <c r="B205" s="440"/>
      <c r="D205" s="426" t="s">
        <v>622</v>
      </c>
      <c r="E205" s="442" t="s">
        <v>541</v>
      </c>
      <c r="F205" s="443" t="s">
        <v>626</v>
      </c>
      <c r="H205" s="444">
        <v>5.75</v>
      </c>
      <c r="I205" s="480"/>
      <c r="L205" s="440"/>
      <c r="M205" s="445"/>
      <c r="N205" s="446"/>
      <c r="O205" s="446"/>
      <c r="P205" s="446"/>
      <c r="Q205" s="446"/>
      <c r="R205" s="446"/>
      <c r="S205" s="446"/>
      <c r="T205" s="447"/>
      <c r="AT205" s="442" t="s">
        <v>622</v>
      </c>
      <c r="AU205" s="442" t="s">
        <v>534</v>
      </c>
      <c r="AV205" s="441" t="s">
        <v>612</v>
      </c>
      <c r="AW205" s="441" t="s">
        <v>624</v>
      </c>
      <c r="AX205" s="441" t="s">
        <v>95</v>
      </c>
      <c r="AY205" s="442" t="s">
        <v>604</v>
      </c>
    </row>
    <row r="206" spans="2:65" s="604" customFormat="1" ht="16.5" customHeight="1" x14ac:dyDescent="0.25">
      <c r="B206" s="413"/>
      <c r="C206" s="414" t="s">
        <v>782</v>
      </c>
      <c r="D206" s="414" t="s">
        <v>607</v>
      </c>
      <c r="E206" s="415" t="s">
        <v>783</v>
      </c>
      <c r="F206" s="416" t="s">
        <v>784</v>
      </c>
      <c r="G206" s="417" t="s">
        <v>138</v>
      </c>
      <c r="H206" s="418">
        <v>23</v>
      </c>
      <c r="I206" s="608"/>
      <c r="J206" s="419">
        <f>ROUND(I206*H206,2)</f>
        <v>0</v>
      </c>
      <c r="K206" s="416" t="s">
        <v>611</v>
      </c>
      <c r="L206" s="350"/>
      <c r="M206" s="476" t="s">
        <v>541</v>
      </c>
      <c r="N206" s="420" t="s">
        <v>553</v>
      </c>
      <c r="O206" s="477"/>
      <c r="P206" s="421">
        <f>O206*H206</f>
        <v>0</v>
      </c>
      <c r="Q206" s="421">
        <v>3.46E-3</v>
      </c>
      <c r="R206" s="421">
        <f>Q206*H206</f>
        <v>7.9579999999999998E-2</v>
      </c>
      <c r="S206" s="421">
        <v>0</v>
      </c>
      <c r="T206" s="422">
        <f>S206*H206</f>
        <v>0</v>
      </c>
      <c r="AR206" s="353" t="s">
        <v>612</v>
      </c>
      <c r="AT206" s="353" t="s">
        <v>607</v>
      </c>
      <c r="AU206" s="353" t="s">
        <v>534</v>
      </c>
      <c r="AY206" s="353" t="s">
        <v>604</v>
      </c>
      <c r="BE206" s="423">
        <f>IF(N206="základní",J206,0)</f>
        <v>0</v>
      </c>
      <c r="BF206" s="423">
        <f>IF(N206="snížená",J206,0)</f>
        <v>0</v>
      </c>
      <c r="BG206" s="423">
        <f>IF(N206="zákl. přenesená",J206,0)</f>
        <v>0</v>
      </c>
      <c r="BH206" s="423">
        <f>IF(N206="sníž. přenesená",J206,0)</f>
        <v>0</v>
      </c>
      <c r="BI206" s="423">
        <f>IF(N206="nulová",J206,0)</f>
        <v>0</v>
      </c>
      <c r="BJ206" s="353" t="s">
        <v>95</v>
      </c>
      <c r="BK206" s="423">
        <f>ROUND(I206*H206,2)</f>
        <v>0</v>
      </c>
      <c r="BL206" s="353" t="s">
        <v>612</v>
      </c>
      <c r="BM206" s="353" t="s">
        <v>785</v>
      </c>
    </row>
    <row r="207" spans="2:65" s="425" customFormat="1" x14ac:dyDescent="0.25">
      <c r="B207" s="424"/>
      <c r="D207" s="426" t="s">
        <v>622</v>
      </c>
      <c r="E207" s="427" t="s">
        <v>541</v>
      </c>
      <c r="F207" s="428" t="s">
        <v>779</v>
      </c>
      <c r="H207" s="427" t="s">
        <v>541</v>
      </c>
      <c r="I207" s="478"/>
      <c r="L207" s="424"/>
      <c r="M207" s="429"/>
      <c r="N207" s="430"/>
      <c r="O207" s="430"/>
      <c r="P207" s="430"/>
      <c r="Q207" s="430"/>
      <c r="R207" s="430"/>
      <c r="S207" s="430"/>
      <c r="T207" s="431"/>
      <c r="AT207" s="427" t="s">
        <v>622</v>
      </c>
      <c r="AU207" s="427" t="s">
        <v>534</v>
      </c>
      <c r="AV207" s="425" t="s">
        <v>95</v>
      </c>
      <c r="AW207" s="425" t="s">
        <v>624</v>
      </c>
      <c r="AX207" s="425" t="s">
        <v>603</v>
      </c>
      <c r="AY207" s="427" t="s">
        <v>604</v>
      </c>
    </row>
    <row r="208" spans="2:65" s="433" customFormat="1" x14ac:dyDescent="0.25">
      <c r="B208" s="432"/>
      <c r="D208" s="426" t="s">
        <v>622</v>
      </c>
      <c r="E208" s="434" t="s">
        <v>541</v>
      </c>
      <c r="F208" s="435" t="s">
        <v>786</v>
      </c>
      <c r="H208" s="436">
        <v>21</v>
      </c>
      <c r="I208" s="479"/>
      <c r="L208" s="432"/>
      <c r="M208" s="437"/>
      <c r="N208" s="438"/>
      <c r="O208" s="438"/>
      <c r="P208" s="438"/>
      <c r="Q208" s="438"/>
      <c r="R208" s="438"/>
      <c r="S208" s="438"/>
      <c r="T208" s="439"/>
      <c r="AT208" s="434" t="s">
        <v>622</v>
      </c>
      <c r="AU208" s="434" t="s">
        <v>534</v>
      </c>
      <c r="AV208" s="433" t="s">
        <v>534</v>
      </c>
      <c r="AW208" s="433" t="s">
        <v>624</v>
      </c>
      <c r="AX208" s="433" t="s">
        <v>603</v>
      </c>
      <c r="AY208" s="434" t="s">
        <v>604</v>
      </c>
    </row>
    <row r="209" spans="2:65" s="433" customFormat="1" x14ac:dyDescent="0.25">
      <c r="B209" s="432"/>
      <c r="D209" s="426" t="s">
        <v>622</v>
      </c>
      <c r="E209" s="434" t="s">
        <v>541</v>
      </c>
      <c r="F209" s="435" t="s">
        <v>787</v>
      </c>
      <c r="H209" s="436">
        <v>2</v>
      </c>
      <c r="I209" s="479"/>
      <c r="L209" s="432"/>
      <c r="M209" s="437"/>
      <c r="N209" s="438"/>
      <c r="O209" s="438"/>
      <c r="P209" s="438"/>
      <c r="Q209" s="438"/>
      <c r="R209" s="438"/>
      <c r="S209" s="438"/>
      <c r="T209" s="439"/>
      <c r="AT209" s="434" t="s">
        <v>622</v>
      </c>
      <c r="AU209" s="434" t="s">
        <v>534</v>
      </c>
      <c r="AV209" s="433" t="s">
        <v>534</v>
      </c>
      <c r="AW209" s="433" t="s">
        <v>624</v>
      </c>
      <c r="AX209" s="433" t="s">
        <v>603</v>
      </c>
      <c r="AY209" s="434" t="s">
        <v>604</v>
      </c>
    </row>
    <row r="210" spans="2:65" s="441" customFormat="1" x14ac:dyDescent="0.25">
      <c r="B210" s="440"/>
      <c r="D210" s="426" t="s">
        <v>622</v>
      </c>
      <c r="E210" s="442" t="s">
        <v>541</v>
      </c>
      <c r="F210" s="443" t="s">
        <v>626</v>
      </c>
      <c r="H210" s="444">
        <v>23</v>
      </c>
      <c r="I210" s="480"/>
      <c r="L210" s="440"/>
      <c r="M210" s="445"/>
      <c r="N210" s="446"/>
      <c r="O210" s="446"/>
      <c r="P210" s="446"/>
      <c r="Q210" s="446"/>
      <c r="R210" s="446"/>
      <c r="S210" s="446"/>
      <c r="T210" s="447"/>
      <c r="AT210" s="442" t="s">
        <v>622</v>
      </c>
      <c r="AU210" s="442" t="s">
        <v>534</v>
      </c>
      <c r="AV210" s="441" t="s">
        <v>612</v>
      </c>
      <c r="AW210" s="441" t="s">
        <v>624</v>
      </c>
      <c r="AX210" s="441" t="s">
        <v>95</v>
      </c>
      <c r="AY210" s="442" t="s">
        <v>604</v>
      </c>
    </row>
    <row r="211" spans="2:65" s="604" customFormat="1" ht="16.5" customHeight="1" x14ac:dyDescent="0.25">
      <c r="B211" s="413"/>
      <c r="C211" s="414" t="s">
        <v>788</v>
      </c>
      <c r="D211" s="414" t="s">
        <v>607</v>
      </c>
      <c r="E211" s="415" t="s">
        <v>789</v>
      </c>
      <c r="F211" s="416" t="s">
        <v>790</v>
      </c>
      <c r="G211" s="417" t="s">
        <v>138</v>
      </c>
      <c r="H211" s="418">
        <v>23</v>
      </c>
      <c r="I211" s="608"/>
      <c r="J211" s="419">
        <f>ROUND(I211*H211,2)</f>
        <v>0</v>
      </c>
      <c r="K211" s="416" t="s">
        <v>611</v>
      </c>
      <c r="L211" s="350"/>
      <c r="M211" s="476" t="s">
        <v>541</v>
      </c>
      <c r="N211" s="420" t="s">
        <v>553</v>
      </c>
      <c r="O211" s="477"/>
      <c r="P211" s="421">
        <f>O211*H211</f>
        <v>0</v>
      </c>
      <c r="Q211" s="421">
        <v>0</v>
      </c>
      <c r="R211" s="421">
        <f>Q211*H211</f>
        <v>0</v>
      </c>
      <c r="S211" s="421">
        <v>0</v>
      </c>
      <c r="T211" s="422">
        <f>S211*H211</f>
        <v>0</v>
      </c>
      <c r="AR211" s="353" t="s">
        <v>612</v>
      </c>
      <c r="AT211" s="353" t="s">
        <v>607</v>
      </c>
      <c r="AU211" s="353" t="s">
        <v>534</v>
      </c>
      <c r="AY211" s="353" t="s">
        <v>604</v>
      </c>
      <c r="BE211" s="423">
        <f>IF(N211="základní",J211,0)</f>
        <v>0</v>
      </c>
      <c r="BF211" s="423">
        <f>IF(N211="snížená",J211,0)</f>
        <v>0</v>
      </c>
      <c r="BG211" s="423">
        <f>IF(N211="zákl. přenesená",J211,0)</f>
        <v>0</v>
      </c>
      <c r="BH211" s="423">
        <f>IF(N211="sníž. přenesená",J211,0)</f>
        <v>0</v>
      </c>
      <c r="BI211" s="423">
        <f>IF(N211="nulová",J211,0)</f>
        <v>0</v>
      </c>
      <c r="BJ211" s="353" t="s">
        <v>95</v>
      </c>
      <c r="BK211" s="423">
        <f>ROUND(I211*H211,2)</f>
        <v>0</v>
      </c>
      <c r="BL211" s="353" t="s">
        <v>612</v>
      </c>
      <c r="BM211" s="353" t="s">
        <v>791</v>
      </c>
    </row>
    <row r="212" spans="2:65" s="604" customFormat="1" ht="16.5" customHeight="1" x14ac:dyDescent="0.25">
      <c r="B212" s="413"/>
      <c r="C212" s="414" t="s">
        <v>792</v>
      </c>
      <c r="D212" s="414" t="s">
        <v>607</v>
      </c>
      <c r="E212" s="415" t="s">
        <v>793</v>
      </c>
      <c r="F212" s="416" t="s">
        <v>794</v>
      </c>
      <c r="G212" s="417" t="s">
        <v>332</v>
      </c>
      <c r="H212" s="418">
        <v>0.40500000000000003</v>
      </c>
      <c r="I212" s="608"/>
      <c r="J212" s="419">
        <f>ROUND(I212*H212,2)</f>
        <v>0</v>
      </c>
      <c r="K212" s="416" t="s">
        <v>611</v>
      </c>
      <c r="L212" s="350"/>
      <c r="M212" s="476" t="s">
        <v>541</v>
      </c>
      <c r="N212" s="420" t="s">
        <v>553</v>
      </c>
      <c r="O212" s="477"/>
      <c r="P212" s="421">
        <f>O212*H212</f>
        <v>0</v>
      </c>
      <c r="Q212" s="421">
        <v>1.06277</v>
      </c>
      <c r="R212" s="421">
        <f>Q212*H212</f>
        <v>0.43042185000000005</v>
      </c>
      <c r="S212" s="421">
        <v>0</v>
      </c>
      <c r="T212" s="422">
        <f>S212*H212</f>
        <v>0</v>
      </c>
      <c r="AR212" s="353" t="s">
        <v>612</v>
      </c>
      <c r="AT212" s="353" t="s">
        <v>607</v>
      </c>
      <c r="AU212" s="353" t="s">
        <v>534</v>
      </c>
      <c r="AY212" s="353" t="s">
        <v>604</v>
      </c>
      <c r="BE212" s="423">
        <f>IF(N212="základní",J212,0)</f>
        <v>0</v>
      </c>
      <c r="BF212" s="423">
        <f>IF(N212="snížená",J212,0)</f>
        <v>0</v>
      </c>
      <c r="BG212" s="423">
        <f>IF(N212="zákl. přenesená",J212,0)</f>
        <v>0</v>
      </c>
      <c r="BH212" s="423">
        <f>IF(N212="sníž. přenesená",J212,0)</f>
        <v>0</v>
      </c>
      <c r="BI212" s="423">
        <f>IF(N212="nulová",J212,0)</f>
        <v>0</v>
      </c>
      <c r="BJ212" s="353" t="s">
        <v>95</v>
      </c>
      <c r="BK212" s="423">
        <f>ROUND(I212*H212,2)</f>
        <v>0</v>
      </c>
      <c r="BL212" s="353" t="s">
        <v>612</v>
      </c>
      <c r="BM212" s="353" t="s">
        <v>795</v>
      </c>
    </row>
    <row r="213" spans="2:65" s="425" customFormat="1" x14ac:dyDescent="0.25">
      <c r="B213" s="424"/>
      <c r="D213" s="426" t="s">
        <v>622</v>
      </c>
      <c r="E213" s="427" t="s">
        <v>541</v>
      </c>
      <c r="F213" s="428" t="s">
        <v>779</v>
      </c>
      <c r="H213" s="427" t="s">
        <v>541</v>
      </c>
      <c r="I213" s="478"/>
      <c r="L213" s="424"/>
      <c r="M213" s="429"/>
      <c r="N213" s="430"/>
      <c r="O213" s="430"/>
      <c r="P213" s="430"/>
      <c r="Q213" s="430"/>
      <c r="R213" s="430"/>
      <c r="S213" s="430"/>
      <c r="T213" s="431"/>
      <c r="AT213" s="427" t="s">
        <v>622</v>
      </c>
      <c r="AU213" s="427" t="s">
        <v>534</v>
      </c>
      <c r="AV213" s="425" t="s">
        <v>95</v>
      </c>
      <c r="AW213" s="425" t="s">
        <v>624</v>
      </c>
      <c r="AX213" s="425" t="s">
        <v>603</v>
      </c>
      <c r="AY213" s="427" t="s">
        <v>604</v>
      </c>
    </row>
    <row r="214" spans="2:65" s="433" customFormat="1" x14ac:dyDescent="0.25">
      <c r="B214" s="432"/>
      <c r="D214" s="426" t="s">
        <v>622</v>
      </c>
      <c r="E214" s="434" t="s">
        <v>541</v>
      </c>
      <c r="F214" s="435" t="s">
        <v>796</v>
      </c>
      <c r="H214" s="436">
        <v>0.40500000000000003</v>
      </c>
      <c r="I214" s="479"/>
      <c r="L214" s="432"/>
      <c r="M214" s="437"/>
      <c r="N214" s="438"/>
      <c r="O214" s="438"/>
      <c r="P214" s="438"/>
      <c r="Q214" s="438"/>
      <c r="R214" s="438"/>
      <c r="S214" s="438"/>
      <c r="T214" s="439"/>
      <c r="AT214" s="434" t="s">
        <v>622</v>
      </c>
      <c r="AU214" s="434" t="s">
        <v>534</v>
      </c>
      <c r="AV214" s="433" t="s">
        <v>534</v>
      </c>
      <c r="AW214" s="433" t="s">
        <v>624</v>
      </c>
      <c r="AX214" s="433" t="s">
        <v>603</v>
      </c>
      <c r="AY214" s="434" t="s">
        <v>604</v>
      </c>
    </row>
    <row r="215" spans="2:65" s="441" customFormat="1" x14ac:dyDescent="0.25">
      <c r="B215" s="440"/>
      <c r="D215" s="426" t="s">
        <v>622</v>
      </c>
      <c r="E215" s="442" t="s">
        <v>541</v>
      </c>
      <c r="F215" s="443" t="s">
        <v>626</v>
      </c>
      <c r="H215" s="444">
        <v>0.40500000000000003</v>
      </c>
      <c r="I215" s="480"/>
      <c r="L215" s="440"/>
      <c r="M215" s="445"/>
      <c r="N215" s="446"/>
      <c r="O215" s="446"/>
      <c r="P215" s="446"/>
      <c r="Q215" s="446"/>
      <c r="R215" s="446"/>
      <c r="S215" s="446"/>
      <c r="T215" s="447"/>
      <c r="AT215" s="442" t="s">
        <v>622</v>
      </c>
      <c r="AU215" s="442" t="s">
        <v>534</v>
      </c>
      <c r="AV215" s="441" t="s">
        <v>612</v>
      </c>
      <c r="AW215" s="441" t="s">
        <v>624</v>
      </c>
      <c r="AX215" s="441" t="s">
        <v>95</v>
      </c>
      <c r="AY215" s="442" t="s">
        <v>604</v>
      </c>
    </row>
    <row r="216" spans="2:65" s="604" customFormat="1" ht="16.5" customHeight="1" x14ac:dyDescent="0.25">
      <c r="B216" s="413"/>
      <c r="C216" s="414" t="s">
        <v>797</v>
      </c>
      <c r="D216" s="414" t="s">
        <v>607</v>
      </c>
      <c r="E216" s="415" t="s">
        <v>798</v>
      </c>
      <c r="F216" s="416" t="s">
        <v>799</v>
      </c>
      <c r="G216" s="417" t="s">
        <v>141</v>
      </c>
      <c r="H216" s="418">
        <v>2.1880000000000002</v>
      </c>
      <c r="I216" s="608"/>
      <c r="J216" s="419">
        <f>ROUND(I216*H216,2)</f>
        <v>0</v>
      </c>
      <c r="K216" s="416" t="s">
        <v>611</v>
      </c>
      <c r="L216" s="350"/>
      <c r="M216" s="476" t="s">
        <v>541</v>
      </c>
      <c r="N216" s="420" t="s">
        <v>553</v>
      </c>
      <c r="O216" s="477"/>
      <c r="P216" s="421">
        <f>O216*H216</f>
        <v>0</v>
      </c>
      <c r="Q216" s="421">
        <v>2.45329</v>
      </c>
      <c r="R216" s="421">
        <f>Q216*H216</f>
        <v>5.36779852</v>
      </c>
      <c r="S216" s="421">
        <v>0</v>
      </c>
      <c r="T216" s="422">
        <f>S216*H216</f>
        <v>0</v>
      </c>
      <c r="AR216" s="353" t="s">
        <v>612</v>
      </c>
      <c r="AT216" s="353" t="s">
        <v>607</v>
      </c>
      <c r="AU216" s="353" t="s">
        <v>534</v>
      </c>
      <c r="AY216" s="353" t="s">
        <v>604</v>
      </c>
      <c r="BE216" s="423">
        <f>IF(N216="základní",J216,0)</f>
        <v>0</v>
      </c>
      <c r="BF216" s="423">
        <f>IF(N216="snížená",J216,0)</f>
        <v>0</v>
      </c>
      <c r="BG216" s="423">
        <f>IF(N216="zákl. přenesená",J216,0)</f>
        <v>0</v>
      </c>
      <c r="BH216" s="423">
        <f>IF(N216="sníž. přenesená",J216,0)</f>
        <v>0</v>
      </c>
      <c r="BI216" s="423">
        <f>IF(N216="nulová",J216,0)</f>
        <v>0</v>
      </c>
      <c r="BJ216" s="353" t="s">
        <v>95</v>
      </c>
      <c r="BK216" s="423">
        <f>ROUND(I216*H216,2)</f>
        <v>0</v>
      </c>
      <c r="BL216" s="353" t="s">
        <v>612</v>
      </c>
      <c r="BM216" s="353" t="s">
        <v>800</v>
      </c>
    </row>
    <row r="217" spans="2:65" s="433" customFormat="1" x14ac:dyDescent="0.25">
      <c r="B217" s="432"/>
      <c r="D217" s="426" t="s">
        <v>622</v>
      </c>
      <c r="E217" s="434" t="s">
        <v>541</v>
      </c>
      <c r="F217" s="435" t="s">
        <v>801</v>
      </c>
      <c r="H217" s="436">
        <v>2.1880000000000002</v>
      </c>
      <c r="I217" s="479"/>
      <c r="L217" s="432"/>
      <c r="M217" s="437"/>
      <c r="N217" s="438"/>
      <c r="O217" s="438"/>
      <c r="P217" s="438"/>
      <c r="Q217" s="438"/>
      <c r="R217" s="438"/>
      <c r="S217" s="438"/>
      <c r="T217" s="439"/>
      <c r="AT217" s="434" t="s">
        <v>622</v>
      </c>
      <c r="AU217" s="434" t="s">
        <v>534</v>
      </c>
      <c r="AV217" s="433" t="s">
        <v>534</v>
      </c>
      <c r="AW217" s="433" t="s">
        <v>624</v>
      </c>
      <c r="AX217" s="433" t="s">
        <v>603</v>
      </c>
      <c r="AY217" s="434" t="s">
        <v>604</v>
      </c>
    </row>
    <row r="218" spans="2:65" s="441" customFormat="1" x14ac:dyDescent="0.25">
      <c r="B218" s="440"/>
      <c r="D218" s="426" t="s">
        <v>622</v>
      </c>
      <c r="E218" s="442" t="s">
        <v>541</v>
      </c>
      <c r="F218" s="443" t="s">
        <v>626</v>
      </c>
      <c r="H218" s="444">
        <v>2.1880000000000002</v>
      </c>
      <c r="I218" s="480"/>
      <c r="L218" s="440"/>
      <c r="M218" s="445"/>
      <c r="N218" s="446"/>
      <c r="O218" s="446"/>
      <c r="P218" s="446"/>
      <c r="Q218" s="446"/>
      <c r="R218" s="446"/>
      <c r="S218" s="446"/>
      <c r="T218" s="447"/>
      <c r="AT218" s="442" t="s">
        <v>622</v>
      </c>
      <c r="AU218" s="442" t="s">
        <v>534</v>
      </c>
      <c r="AV218" s="441" t="s">
        <v>612</v>
      </c>
      <c r="AW218" s="441" t="s">
        <v>624</v>
      </c>
      <c r="AX218" s="441" t="s">
        <v>95</v>
      </c>
      <c r="AY218" s="442" t="s">
        <v>604</v>
      </c>
    </row>
    <row r="219" spans="2:65" s="604" customFormat="1" ht="16.5" customHeight="1" x14ac:dyDescent="0.25">
      <c r="B219" s="413"/>
      <c r="C219" s="414" t="s">
        <v>802</v>
      </c>
      <c r="D219" s="414" t="s">
        <v>607</v>
      </c>
      <c r="E219" s="415" t="s">
        <v>803</v>
      </c>
      <c r="F219" s="416" t="s">
        <v>804</v>
      </c>
      <c r="G219" s="417" t="s">
        <v>138</v>
      </c>
      <c r="H219" s="418">
        <v>4</v>
      </c>
      <c r="I219" s="608"/>
      <c r="J219" s="419">
        <f>ROUND(I219*H219,2)</f>
        <v>0</v>
      </c>
      <c r="K219" s="416" t="s">
        <v>611</v>
      </c>
      <c r="L219" s="350"/>
      <c r="M219" s="476" t="s">
        <v>541</v>
      </c>
      <c r="N219" s="420" t="s">
        <v>553</v>
      </c>
      <c r="O219" s="477"/>
      <c r="P219" s="421">
        <f>O219*H219</f>
        <v>0</v>
      </c>
      <c r="Q219" s="421">
        <v>2.47E-3</v>
      </c>
      <c r="R219" s="421">
        <f>Q219*H219</f>
        <v>9.8799999999999999E-3</v>
      </c>
      <c r="S219" s="421">
        <v>0</v>
      </c>
      <c r="T219" s="422">
        <f>S219*H219</f>
        <v>0</v>
      </c>
      <c r="AR219" s="353" t="s">
        <v>612</v>
      </c>
      <c r="AT219" s="353" t="s">
        <v>607</v>
      </c>
      <c r="AU219" s="353" t="s">
        <v>534</v>
      </c>
      <c r="AY219" s="353" t="s">
        <v>604</v>
      </c>
      <c r="BE219" s="423">
        <f>IF(N219="základní",J219,0)</f>
        <v>0</v>
      </c>
      <c r="BF219" s="423">
        <f>IF(N219="snížená",J219,0)</f>
        <v>0</v>
      </c>
      <c r="BG219" s="423">
        <f>IF(N219="zákl. přenesená",J219,0)</f>
        <v>0</v>
      </c>
      <c r="BH219" s="423">
        <f>IF(N219="sníž. přenesená",J219,0)</f>
        <v>0</v>
      </c>
      <c r="BI219" s="423">
        <f>IF(N219="nulová",J219,0)</f>
        <v>0</v>
      </c>
      <c r="BJ219" s="353" t="s">
        <v>95</v>
      </c>
      <c r="BK219" s="423">
        <f>ROUND(I219*H219,2)</f>
        <v>0</v>
      </c>
      <c r="BL219" s="353" t="s">
        <v>612</v>
      </c>
      <c r="BM219" s="353" t="s">
        <v>805</v>
      </c>
    </row>
    <row r="220" spans="2:65" s="433" customFormat="1" x14ac:dyDescent="0.25">
      <c r="B220" s="432"/>
      <c r="D220" s="426" t="s">
        <v>622</v>
      </c>
      <c r="E220" s="434" t="s">
        <v>541</v>
      </c>
      <c r="F220" s="435" t="s">
        <v>806</v>
      </c>
      <c r="H220" s="436">
        <v>4</v>
      </c>
      <c r="I220" s="479"/>
      <c r="L220" s="432"/>
      <c r="M220" s="437"/>
      <c r="N220" s="438"/>
      <c r="O220" s="438"/>
      <c r="P220" s="438"/>
      <c r="Q220" s="438"/>
      <c r="R220" s="438"/>
      <c r="S220" s="438"/>
      <c r="T220" s="439"/>
      <c r="AT220" s="434" t="s">
        <v>622</v>
      </c>
      <c r="AU220" s="434" t="s">
        <v>534</v>
      </c>
      <c r="AV220" s="433" t="s">
        <v>534</v>
      </c>
      <c r="AW220" s="433" t="s">
        <v>624</v>
      </c>
      <c r="AX220" s="433" t="s">
        <v>603</v>
      </c>
      <c r="AY220" s="434" t="s">
        <v>604</v>
      </c>
    </row>
    <row r="221" spans="2:65" s="441" customFormat="1" x14ac:dyDescent="0.25">
      <c r="B221" s="440"/>
      <c r="D221" s="426" t="s">
        <v>622</v>
      </c>
      <c r="E221" s="442" t="s">
        <v>541</v>
      </c>
      <c r="F221" s="443" t="s">
        <v>626</v>
      </c>
      <c r="H221" s="444">
        <v>4</v>
      </c>
      <c r="I221" s="480"/>
      <c r="L221" s="440"/>
      <c r="M221" s="445"/>
      <c r="N221" s="446"/>
      <c r="O221" s="446"/>
      <c r="P221" s="446"/>
      <c r="Q221" s="446"/>
      <c r="R221" s="446"/>
      <c r="S221" s="446"/>
      <c r="T221" s="447"/>
      <c r="AT221" s="442" t="s">
        <v>622</v>
      </c>
      <c r="AU221" s="442" t="s">
        <v>534</v>
      </c>
      <c r="AV221" s="441" t="s">
        <v>612</v>
      </c>
      <c r="AW221" s="441" t="s">
        <v>624</v>
      </c>
      <c r="AX221" s="441" t="s">
        <v>95</v>
      </c>
      <c r="AY221" s="442" t="s">
        <v>604</v>
      </c>
    </row>
    <row r="222" spans="2:65" s="604" customFormat="1" ht="16.5" customHeight="1" x14ac:dyDescent="0.25">
      <c r="B222" s="413"/>
      <c r="C222" s="414" t="s">
        <v>807</v>
      </c>
      <c r="D222" s="414" t="s">
        <v>607</v>
      </c>
      <c r="E222" s="415" t="s">
        <v>808</v>
      </c>
      <c r="F222" s="416" t="s">
        <v>809</v>
      </c>
      <c r="G222" s="417" t="s">
        <v>138</v>
      </c>
      <c r="H222" s="418">
        <v>4</v>
      </c>
      <c r="I222" s="608"/>
      <c r="J222" s="419">
        <f>ROUND(I222*H222,2)</f>
        <v>0</v>
      </c>
      <c r="K222" s="416" t="s">
        <v>611</v>
      </c>
      <c r="L222" s="350"/>
      <c r="M222" s="476" t="s">
        <v>541</v>
      </c>
      <c r="N222" s="420" t="s">
        <v>553</v>
      </c>
      <c r="O222" s="477"/>
      <c r="P222" s="421">
        <f>O222*H222</f>
        <v>0</v>
      </c>
      <c r="Q222" s="421">
        <v>0</v>
      </c>
      <c r="R222" s="421">
        <f>Q222*H222</f>
        <v>0</v>
      </c>
      <c r="S222" s="421">
        <v>0</v>
      </c>
      <c r="T222" s="422">
        <f>S222*H222</f>
        <v>0</v>
      </c>
      <c r="AR222" s="353" t="s">
        <v>612</v>
      </c>
      <c r="AT222" s="353" t="s">
        <v>607</v>
      </c>
      <c r="AU222" s="353" t="s">
        <v>534</v>
      </c>
      <c r="AY222" s="353" t="s">
        <v>604</v>
      </c>
      <c r="BE222" s="423">
        <f>IF(N222="základní",J222,0)</f>
        <v>0</v>
      </c>
      <c r="BF222" s="423">
        <f>IF(N222="snížená",J222,0)</f>
        <v>0</v>
      </c>
      <c r="BG222" s="423">
        <f>IF(N222="zákl. přenesená",J222,0)</f>
        <v>0</v>
      </c>
      <c r="BH222" s="423">
        <f>IF(N222="sníž. přenesená",J222,0)</f>
        <v>0</v>
      </c>
      <c r="BI222" s="423">
        <f>IF(N222="nulová",J222,0)</f>
        <v>0</v>
      </c>
      <c r="BJ222" s="353" t="s">
        <v>95</v>
      </c>
      <c r="BK222" s="423">
        <f>ROUND(I222*H222,2)</f>
        <v>0</v>
      </c>
      <c r="BL222" s="353" t="s">
        <v>612</v>
      </c>
      <c r="BM222" s="353" t="s">
        <v>810</v>
      </c>
    </row>
    <row r="223" spans="2:65" s="604" customFormat="1" ht="16.5" customHeight="1" x14ac:dyDescent="0.25">
      <c r="B223" s="413"/>
      <c r="C223" s="414" t="s">
        <v>811</v>
      </c>
      <c r="D223" s="414" t="s">
        <v>607</v>
      </c>
      <c r="E223" s="415" t="s">
        <v>812</v>
      </c>
      <c r="F223" s="416" t="s">
        <v>813</v>
      </c>
      <c r="G223" s="417" t="s">
        <v>332</v>
      </c>
      <c r="H223" s="418">
        <v>0.154</v>
      </c>
      <c r="I223" s="608"/>
      <c r="J223" s="419">
        <f>ROUND(I223*H223,2)</f>
        <v>0</v>
      </c>
      <c r="K223" s="416" t="s">
        <v>611</v>
      </c>
      <c r="L223" s="350"/>
      <c r="M223" s="476" t="s">
        <v>541</v>
      </c>
      <c r="N223" s="420" t="s">
        <v>553</v>
      </c>
      <c r="O223" s="477"/>
      <c r="P223" s="421">
        <f>O223*H223</f>
        <v>0</v>
      </c>
      <c r="Q223" s="421">
        <v>1.06277</v>
      </c>
      <c r="R223" s="421">
        <f>Q223*H223</f>
        <v>0.16366658000000001</v>
      </c>
      <c r="S223" s="421">
        <v>0</v>
      </c>
      <c r="T223" s="422">
        <f>S223*H223</f>
        <v>0</v>
      </c>
      <c r="AR223" s="353" t="s">
        <v>612</v>
      </c>
      <c r="AT223" s="353" t="s">
        <v>607</v>
      </c>
      <c r="AU223" s="353" t="s">
        <v>534</v>
      </c>
      <c r="AY223" s="353" t="s">
        <v>604</v>
      </c>
      <c r="BE223" s="423">
        <f>IF(N223="základní",J223,0)</f>
        <v>0</v>
      </c>
      <c r="BF223" s="423">
        <f>IF(N223="snížená",J223,0)</f>
        <v>0</v>
      </c>
      <c r="BG223" s="423">
        <f>IF(N223="zákl. přenesená",J223,0)</f>
        <v>0</v>
      </c>
      <c r="BH223" s="423">
        <f>IF(N223="sníž. přenesená",J223,0)</f>
        <v>0</v>
      </c>
      <c r="BI223" s="423">
        <f>IF(N223="nulová",J223,0)</f>
        <v>0</v>
      </c>
      <c r="BJ223" s="353" t="s">
        <v>95</v>
      </c>
      <c r="BK223" s="423">
        <f>ROUND(I223*H223,2)</f>
        <v>0</v>
      </c>
      <c r="BL223" s="353" t="s">
        <v>612</v>
      </c>
      <c r="BM223" s="353" t="s">
        <v>814</v>
      </c>
    </row>
    <row r="224" spans="2:65" s="433" customFormat="1" x14ac:dyDescent="0.25">
      <c r="B224" s="432"/>
      <c r="D224" s="426" t="s">
        <v>622</v>
      </c>
      <c r="E224" s="434" t="s">
        <v>541</v>
      </c>
      <c r="F224" s="435" t="s">
        <v>815</v>
      </c>
      <c r="H224" s="436">
        <v>0.154</v>
      </c>
      <c r="I224" s="479"/>
      <c r="L224" s="432"/>
      <c r="M224" s="437"/>
      <c r="N224" s="438"/>
      <c r="O224" s="438"/>
      <c r="P224" s="438"/>
      <c r="Q224" s="438"/>
      <c r="R224" s="438"/>
      <c r="S224" s="438"/>
      <c r="T224" s="439"/>
      <c r="AT224" s="434" t="s">
        <v>622</v>
      </c>
      <c r="AU224" s="434" t="s">
        <v>534</v>
      </c>
      <c r="AV224" s="433" t="s">
        <v>534</v>
      </c>
      <c r="AW224" s="433" t="s">
        <v>624</v>
      </c>
      <c r="AX224" s="433" t="s">
        <v>603</v>
      </c>
      <c r="AY224" s="434" t="s">
        <v>604</v>
      </c>
    </row>
    <row r="225" spans="2:65" s="441" customFormat="1" x14ac:dyDescent="0.25">
      <c r="B225" s="440"/>
      <c r="D225" s="426" t="s">
        <v>622</v>
      </c>
      <c r="E225" s="442" t="s">
        <v>541</v>
      </c>
      <c r="F225" s="443" t="s">
        <v>626</v>
      </c>
      <c r="H225" s="444">
        <v>0.154</v>
      </c>
      <c r="I225" s="480"/>
      <c r="L225" s="440"/>
      <c r="M225" s="445"/>
      <c r="N225" s="446"/>
      <c r="O225" s="446"/>
      <c r="P225" s="446"/>
      <c r="Q225" s="446"/>
      <c r="R225" s="446"/>
      <c r="S225" s="446"/>
      <c r="T225" s="447"/>
      <c r="AT225" s="442" t="s">
        <v>622</v>
      </c>
      <c r="AU225" s="442" t="s">
        <v>534</v>
      </c>
      <c r="AV225" s="441" t="s">
        <v>612</v>
      </c>
      <c r="AW225" s="441" t="s">
        <v>624</v>
      </c>
      <c r="AX225" s="441" t="s">
        <v>95</v>
      </c>
      <c r="AY225" s="442" t="s">
        <v>604</v>
      </c>
    </row>
    <row r="226" spans="2:65" s="401" customFormat="1" ht="22.9" customHeight="1" x14ac:dyDescent="0.2">
      <c r="B226" s="400"/>
      <c r="D226" s="402" t="s">
        <v>600</v>
      </c>
      <c r="E226" s="411" t="s">
        <v>816</v>
      </c>
      <c r="F226" s="411" t="s">
        <v>817</v>
      </c>
      <c r="I226" s="475"/>
      <c r="J226" s="412">
        <f>BK226</f>
        <v>0</v>
      </c>
      <c r="L226" s="400"/>
      <c r="M226" s="405"/>
      <c r="N226" s="406"/>
      <c r="O226" s="406"/>
      <c r="P226" s="407">
        <f>SUM(P227:P258)</f>
        <v>0</v>
      </c>
      <c r="Q226" s="406"/>
      <c r="R226" s="407">
        <f>SUM(R227:R258)</f>
        <v>12.91900154</v>
      </c>
      <c r="S226" s="406"/>
      <c r="T226" s="408">
        <f>SUM(T227:T258)</f>
        <v>0</v>
      </c>
      <c r="AR226" s="402" t="s">
        <v>95</v>
      </c>
      <c r="AT226" s="409" t="s">
        <v>600</v>
      </c>
      <c r="AU226" s="409" t="s">
        <v>95</v>
      </c>
      <c r="AY226" s="402" t="s">
        <v>604</v>
      </c>
      <c r="BK226" s="410">
        <f>SUM(BK227:BK258)</f>
        <v>0</v>
      </c>
    </row>
    <row r="227" spans="2:65" s="604" customFormat="1" ht="16.5" customHeight="1" x14ac:dyDescent="0.25">
      <c r="B227" s="413"/>
      <c r="C227" s="414" t="s">
        <v>818</v>
      </c>
      <c r="D227" s="414" t="s">
        <v>607</v>
      </c>
      <c r="E227" s="415" t="s">
        <v>819</v>
      </c>
      <c r="F227" s="416" t="s">
        <v>820</v>
      </c>
      <c r="G227" s="417" t="s">
        <v>138</v>
      </c>
      <c r="H227" s="418">
        <v>34</v>
      </c>
      <c r="I227" s="608"/>
      <c r="J227" s="419">
        <f>ROUND(I227*H227,2)</f>
        <v>0</v>
      </c>
      <c r="K227" s="416" t="s">
        <v>541</v>
      </c>
      <c r="L227" s="350"/>
      <c r="M227" s="476" t="s">
        <v>541</v>
      </c>
      <c r="N227" s="420" t="s">
        <v>553</v>
      </c>
      <c r="O227" s="477"/>
      <c r="P227" s="421">
        <f>O227*H227</f>
        <v>0</v>
      </c>
      <c r="Q227" s="421">
        <v>0.22241</v>
      </c>
      <c r="R227" s="421">
        <f>Q227*H227</f>
        <v>7.5619399999999999</v>
      </c>
      <c r="S227" s="421">
        <v>0</v>
      </c>
      <c r="T227" s="422">
        <f>S227*H227</f>
        <v>0</v>
      </c>
      <c r="AR227" s="353" t="s">
        <v>612</v>
      </c>
      <c r="AT227" s="353" t="s">
        <v>607</v>
      </c>
      <c r="AU227" s="353" t="s">
        <v>534</v>
      </c>
      <c r="AY227" s="353" t="s">
        <v>604</v>
      </c>
      <c r="BE227" s="423">
        <f>IF(N227="základní",J227,0)</f>
        <v>0</v>
      </c>
      <c r="BF227" s="423">
        <f>IF(N227="snížená",J227,0)</f>
        <v>0</v>
      </c>
      <c r="BG227" s="423">
        <f>IF(N227="zákl. přenesená",J227,0)</f>
        <v>0</v>
      </c>
      <c r="BH227" s="423">
        <f>IF(N227="sníž. přenesená",J227,0)</f>
        <v>0</v>
      </c>
      <c r="BI227" s="423">
        <f>IF(N227="nulová",J227,0)</f>
        <v>0</v>
      </c>
      <c r="BJ227" s="353" t="s">
        <v>95</v>
      </c>
      <c r="BK227" s="423">
        <f>ROUND(I227*H227,2)</f>
        <v>0</v>
      </c>
      <c r="BL227" s="353" t="s">
        <v>612</v>
      </c>
      <c r="BM227" s="353" t="s">
        <v>821</v>
      </c>
    </row>
    <row r="228" spans="2:65" s="433" customFormat="1" x14ac:dyDescent="0.25">
      <c r="B228" s="432"/>
      <c r="D228" s="426" t="s">
        <v>622</v>
      </c>
      <c r="E228" s="434" t="s">
        <v>541</v>
      </c>
      <c r="F228" s="435" t="s">
        <v>822</v>
      </c>
      <c r="H228" s="436">
        <v>32</v>
      </c>
      <c r="I228" s="479"/>
      <c r="L228" s="432"/>
      <c r="M228" s="437"/>
      <c r="N228" s="438"/>
      <c r="O228" s="438"/>
      <c r="P228" s="438"/>
      <c r="Q228" s="438"/>
      <c r="R228" s="438"/>
      <c r="S228" s="438"/>
      <c r="T228" s="439"/>
      <c r="AT228" s="434" t="s">
        <v>622</v>
      </c>
      <c r="AU228" s="434" t="s">
        <v>534</v>
      </c>
      <c r="AV228" s="433" t="s">
        <v>534</v>
      </c>
      <c r="AW228" s="433" t="s">
        <v>624</v>
      </c>
      <c r="AX228" s="433" t="s">
        <v>603</v>
      </c>
      <c r="AY228" s="434" t="s">
        <v>604</v>
      </c>
    </row>
    <row r="229" spans="2:65" s="425" customFormat="1" x14ac:dyDescent="0.25">
      <c r="B229" s="424"/>
      <c r="D229" s="426" t="s">
        <v>622</v>
      </c>
      <c r="E229" s="427" t="s">
        <v>541</v>
      </c>
      <c r="F229" s="428" t="s">
        <v>823</v>
      </c>
      <c r="H229" s="427" t="s">
        <v>541</v>
      </c>
      <c r="I229" s="478"/>
      <c r="L229" s="424"/>
      <c r="M229" s="429"/>
      <c r="N229" s="430"/>
      <c r="O229" s="430"/>
      <c r="P229" s="430"/>
      <c r="Q229" s="430"/>
      <c r="R229" s="430"/>
      <c r="S229" s="430"/>
      <c r="T229" s="431"/>
      <c r="AT229" s="427" t="s">
        <v>622</v>
      </c>
      <c r="AU229" s="427" t="s">
        <v>534</v>
      </c>
      <c r="AV229" s="425" t="s">
        <v>95</v>
      </c>
      <c r="AW229" s="425" t="s">
        <v>624</v>
      </c>
      <c r="AX229" s="425" t="s">
        <v>603</v>
      </c>
      <c r="AY229" s="427" t="s">
        <v>604</v>
      </c>
    </row>
    <row r="230" spans="2:65" s="433" customFormat="1" x14ac:dyDescent="0.25">
      <c r="B230" s="432"/>
      <c r="D230" s="426" t="s">
        <v>622</v>
      </c>
      <c r="E230" s="434" t="s">
        <v>541</v>
      </c>
      <c r="F230" s="435" t="s">
        <v>824</v>
      </c>
      <c r="H230" s="436">
        <v>2</v>
      </c>
      <c r="I230" s="479"/>
      <c r="L230" s="432"/>
      <c r="M230" s="437"/>
      <c r="N230" s="438"/>
      <c r="O230" s="438"/>
      <c r="P230" s="438"/>
      <c r="Q230" s="438"/>
      <c r="R230" s="438"/>
      <c r="S230" s="438"/>
      <c r="T230" s="439"/>
      <c r="AT230" s="434" t="s">
        <v>622</v>
      </c>
      <c r="AU230" s="434" t="s">
        <v>534</v>
      </c>
      <c r="AV230" s="433" t="s">
        <v>534</v>
      </c>
      <c r="AW230" s="433" t="s">
        <v>624</v>
      </c>
      <c r="AX230" s="433" t="s">
        <v>603</v>
      </c>
      <c r="AY230" s="434" t="s">
        <v>604</v>
      </c>
    </row>
    <row r="231" spans="2:65" s="441" customFormat="1" x14ac:dyDescent="0.25">
      <c r="B231" s="440"/>
      <c r="D231" s="426" t="s">
        <v>622</v>
      </c>
      <c r="E231" s="442" t="s">
        <v>541</v>
      </c>
      <c r="F231" s="443" t="s">
        <v>626</v>
      </c>
      <c r="H231" s="444">
        <v>34</v>
      </c>
      <c r="I231" s="480"/>
      <c r="L231" s="440"/>
      <c r="M231" s="445"/>
      <c r="N231" s="446"/>
      <c r="O231" s="446"/>
      <c r="P231" s="446"/>
      <c r="Q231" s="446"/>
      <c r="R231" s="446"/>
      <c r="S231" s="446"/>
      <c r="T231" s="447"/>
      <c r="AT231" s="442" t="s">
        <v>622</v>
      </c>
      <c r="AU231" s="442" t="s">
        <v>534</v>
      </c>
      <c r="AV231" s="441" t="s">
        <v>612</v>
      </c>
      <c r="AW231" s="441" t="s">
        <v>624</v>
      </c>
      <c r="AX231" s="441" t="s">
        <v>95</v>
      </c>
      <c r="AY231" s="442" t="s">
        <v>604</v>
      </c>
    </row>
    <row r="232" spans="2:65" s="604" customFormat="1" ht="16.5" customHeight="1" x14ac:dyDescent="0.25">
      <c r="B232" s="413"/>
      <c r="C232" s="414" t="s">
        <v>825</v>
      </c>
      <c r="D232" s="414" t="s">
        <v>607</v>
      </c>
      <c r="E232" s="415" t="s">
        <v>826</v>
      </c>
      <c r="F232" s="416" t="s">
        <v>827</v>
      </c>
      <c r="G232" s="417" t="s">
        <v>138</v>
      </c>
      <c r="H232" s="418">
        <v>3</v>
      </c>
      <c r="I232" s="608"/>
      <c r="J232" s="419">
        <f>ROUND(I232*H232,2)</f>
        <v>0</v>
      </c>
      <c r="K232" s="416" t="s">
        <v>541</v>
      </c>
      <c r="L232" s="350"/>
      <c r="M232" s="476" t="s">
        <v>541</v>
      </c>
      <c r="N232" s="420" t="s">
        <v>553</v>
      </c>
      <c r="O232" s="477"/>
      <c r="P232" s="421">
        <f>O232*H232</f>
        <v>0</v>
      </c>
      <c r="Q232" s="421">
        <v>0.19705</v>
      </c>
      <c r="R232" s="421">
        <f>Q232*H232</f>
        <v>0.59115000000000006</v>
      </c>
      <c r="S232" s="421">
        <v>0</v>
      </c>
      <c r="T232" s="422">
        <f>S232*H232</f>
        <v>0</v>
      </c>
      <c r="AR232" s="353" t="s">
        <v>612</v>
      </c>
      <c r="AT232" s="353" t="s">
        <v>607</v>
      </c>
      <c r="AU232" s="353" t="s">
        <v>534</v>
      </c>
      <c r="AY232" s="353" t="s">
        <v>604</v>
      </c>
      <c r="BE232" s="423">
        <f>IF(N232="základní",J232,0)</f>
        <v>0</v>
      </c>
      <c r="BF232" s="423">
        <f>IF(N232="snížená",J232,0)</f>
        <v>0</v>
      </c>
      <c r="BG232" s="423">
        <f>IF(N232="zákl. přenesená",J232,0)</f>
        <v>0</v>
      </c>
      <c r="BH232" s="423">
        <f>IF(N232="sníž. přenesená",J232,0)</f>
        <v>0</v>
      </c>
      <c r="BI232" s="423">
        <f>IF(N232="nulová",J232,0)</f>
        <v>0</v>
      </c>
      <c r="BJ232" s="353" t="s">
        <v>95</v>
      </c>
      <c r="BK232" s="423">
        <f>ROUND(I232*H232,2)</f>
        <v>0</v>
      </c>
      <c r="BL232" s="353" t="s">
        <v>612</v>
      </c>
      <c r="BM232" s="353" t="s">
        <v>828</v>
      </c>
    </row>
    <row r="233" spans="2:65" s="425" customFormat="1" x14ac:dyDescent="0.25">
      <c r="B233" s="424"/>
      <c r="D233" s="426" t="s">
        <v>622</v>
      </c>
      <c r="E233" s="427" t="s">
        <v>541</v>
      </c>
      <c r="F233" s="428" t="s">
        <v>829</v>
      </c>
      <c r="H233" s="427" t="s">
        <v>541</v>
      </c>
      <c r="I233" s="478"/>
      <c r="L233" s="424"/>
      <c r="M233" s="429"/>
      <c r="N233" s="430"/>
      <c r="O233" s="430"/>
      <c r="P233" s="430"/>
      <c r="Q233" s="430"/>
      <c r="R233" s="430"/>
      <c r="S233" s="430"/>
      <c r="T233" s="431"/>
      <c r="AT233" s="427" t="s">
        <v>622</v>
      </c>
      <c r="AU233" s="427" t="s">
        <v>534</v>
      </c>
      <c r="AV233" s="425" t="s">
        <v>95</v>
      </c>
      <c r="AW233" s="425" t="s">
        <v>624</v>
      </c>
      <c r="AX233" s="425" t="s">
        <v>603</v>
      </c>
      <c r="AY233" s="427" t="s">
        <v>604</v>
      </c>
    </row>
    <row r="234" spans="2:65" s="433" customFormat="1" x14ac:dyDescent="0.25">
      <c r="B234" s="432"/>
      <c r="D234" s="426" t="s">
        <v>622</v>
      </c>
      <c r="E234" s="434" t="s">
        <v>541</v>
      </c>
      <c r="F234" s="435" t="s">
        <v>830</v>
      </c>
      <c r="H234" s="436">
        <v>3</v>
      </c>
      <c r="I234" s="479"/>
      <c r="L234" s="432"/>
      <c r="M234" s="437"/>
      <c r="N234" s="438"/>
      <c r="O234" s="438"/>
      <c r="P234" s="438"/>
      <c r="Q234" s="438"/>
      <c r="R234" s="438"/>
      <c r="S234" s="438"/>
      <c r="T234" s="439"/>
      <c r="AT234" s="434" t="s">
        <v>622</v>
      </c>
      <c r="AU234" s="434" t="s">
        <v>534</v>
      </c>
      <c r="AV234" s="433" t="s">
        <v>534</v>
      </c>
      <c r="AW234" s="433" t="s">
        <v>624</v>
      </c>
      <c r="AX234" s="433" t="s">
        <v>603</v>
      </c>
      <c r="AY234" s="434" t="s">
        <v>604</v>
      </c>
    </row>
    <row r="235" spans="2:65" s="441" customFormat="1" x14ac:dyDescent="0.25">
      <c r="B235" s="440"/>
      <c r="D235" s="426" t="s">
        <v>622</v>
      </c>
      <c r="E235" s="442" t="s">
        <v>541</v>
      </c>
      <c r="F235" s="443" t="s">
        <v>626</v>
      </c>
      <c r="H235" s="444">
        <v>3</v>
      </c>
      <c r="I235" s="480"/>
      <c r="L235" s="440"/>
      <c r="M235" s="445"/>
      <c r="N235" s="446"/>
      <c r="O235" s="446"/>
      <c r="P235" s="446"/>
      <c r="Q235" s="446"/>
      <c r="R235" s="446"/>
      <c r="S235" s="446"/>
      <c r="T235" s="447"/>
      <c r="AT235" s="442" t="s">
        <v>622</v>
      </c>
      <c r="AU235" s="442" t="s">
        <v>534</v>
      </c>
      <c r="AV235" s="441" t="s">
        <v>612</v>
      </c>
      <c r="AW235" s="441" t="s">
        <v>624</v>
      </c>
      <c r="AX235" s="441" t="s">
        <v>95</v>
      </c>
      <c r="AY235" s="442" t="s">
        <v>604</v>
      </c>
    </row>
    <row r="236" spans="2:65" s="604" customFormat="1" ht="16.5" customHeight="1" x14ac:dyDescent="0.25">
      <c r="B236" s="413"/>
      <c r="C236" s="414" t="s">
        <v>831</v>
      </c>
      <c r="D236" s="414" t="s">
        <v>607</v>
      </c>
      <c r="E236" s="415" t="s">
        <v>832</v>
      </c>
      <c r="F236" s="416" t="s">
        <v>833</v>
      </c>
      <c r="G236" s="417" t="s">
        <v>138</v>
      </c>
      <c r="H236" s="418">
        <v>3.4</v>
      </c>
      <c r="I236" s="608"/>
      <c r="J236" s="419">
        <f>ROUND(I236*H236,2)</f>
        <v>0</v>
      </c>
      <c r="K236" s="416" t="s">
        <v>541</v>
      </c>
      <c r="L236" s="350"/>
      <c r="M236" s="476" t="s">
        <v>541</v>
      </c>
      <c r="N236" s="420" t="s">
        <v>553</v>
      </c>
      <c r="O236" s="477"/>
      <c r="P236" s="421">
        <f>O236*H236</f>
        <v>0</v>
      </c>
      <c r="Q236" s="421">
        <v>0.29232999999999998</v>
      </c>
      <c r="R236" s="421">
        <f>Q236*H236</f>
        <v>0.99392199999999986</v>
      </c>
      <c r="S236" s="421">
        <v>0</v>
      </c>
      <c r="T236" s="422">
        <f>S236*H236</f>
        <v>0</v>
      </c>
      <c r="AR236" s="353" t="s">
        <v>612</v>
      </c>
      <c r="AT236" s="353" t="s">
        <v>607</v>
      </c>
      <c r="AU236" s="353" t="s">
        <v>534</v>
      </c>
      <c r="AY236" s="353" t="s">
        <v>604</v>
      </c>
      <c r="BE236" s="423">
        <f>IF(N236="základní",J236,0)</f>
        <v>0</v>
      </c>
      <c r="BF236" s="423">
        <f>IF(N236="snížená",J236,0)</f>
        <v>0</v>
      </c>
      <c r="BG236" s="423">
        <f>IF(N236="zákl. přenesená",J236,0)</f>
        <v>0</v>
      </c>
      <c r="BH236" s="423">
        <f>IF(N236="sníž. přenesená",J236,0)</f>
        <v>0</v>
      </c>
      <c r="BI236" s="423">
        <f>IF(N236="nulová",J236,0)</f>
        <v>0</v>
      </c>
      <c r="BJ236" s="353" t="s">
        <v>95</v>
      </c>
      <c r="BK236" s="423">
        <f>ROUND(I236*H236,2)</f>
        <v>0</v>
      </c>
      <c r="BL236" s="353" t="s">
        <v>612</v>
      </c>
      <c r="BM236" s="353" t="s">
        <v>834</v>
      </c>
    </row>
    <row r="237" spans="2:65" s="425" customFormat="1" x14ac:dyDescent="0.25">
      <c r="B237" s="424"/>
      <c r="D237" s="426" t="s">
        <v>622</v>
      </c>
      <c r="E237" s="427" t="s">
        <v>541</v>
      </c>
      <c r="F237" s="428" t="s">
        <v>829</v>
      </c>
      <c r="H237" s="427" t="s">
        <v>541</v>
      </c>
      <c r="I237" s="478"/>
      <c r="L237" s="424"/>
      <c r="M237" s="429"/>
      <c r="N237" s="430"/>
      <c r="O237" s="430"/>
      <c r="P237" s="430"/>
      <c r="Q237" s="430"/>
      <c r="R237" s="430"/>
      <c r="S237" s="430"/>
      <c r="T237" s="431"/>
      <c r="AT237" s="427" t="s">
        <v>622</v>
      </c>
      <c r="AU237" s="427" t="s">
        <v>534</v>
      </c>
      <c r="AV237" s="425" t="s">
        <v>95</v>
      </c>
      <c r="AW237" s="425" t="s">
        <v>624</v>
      </c>
      <c r="AX237" s="425" t="s">
        <v>603</v>
      </c>
      <c r="AY237" s="427" t="s">
        <v>604</v>
      </c>
    </row>
    <row r="238" spans="2:65" s="433" customFormat="1" x14ac:dyDescent="0.25">
      <c r="B238" s="432"/>
      <c r="D238" s="426" t="s">
        <v>622</v>
      </c>
      <c r="E238" s="434" t="s">
        <v>541</v>
      </c>
      <c r="F238" s="435" t="s">
        <v>835</v>
      </c>
      <c r="H238" s="436">
        <v>3</v>
      </c>
      <c r="I238" s="479"/>
      <c r="L238" s="432"/>
      <c r="M238" s="437"/>
      <c r="N238" s="438"/>
      <c r="O238" s="438"/>
      <c r="P238" s="438"/>
      <c r="Q238" s="438"/>
      <c r="R238" s="438"/>
      <c r="S238" s="438"/>
      <c r="T238" s="439"/>
      <c r="AT238" s="434" t="s">
        <v>622</v>
      </c>
      <c r="AU238" s="434" t="s">
        <v>534</v>
      </c>
      <c r="AV238" s="433" t="s">
        <v>534</v>
      </c>
      <c r="AW238" s="433" t="s">
        <v>624</v>
      </c>
      <c r="AX238" s="433" t="s">
        <v>603</v>
      </c>
      <c r="AY238" s="434" t="s">
        <v>604</v>
      </c>
    </row>
    <row r="239" spans="2:65" s="425" customFormat="1" x14ac:dyDescent="0.25">
      <c r="B239" s="424"/>
      <c r="D239" s="426" t="s">
        <v>622</v>
      </c>
      <c r="E239" s="427" t="s">
        <v>541</v>
      </c>
      <c r="F239" s="428" t="s">
        <v>823</v>
      </c>
      <c r="H239" s="427" t="s">
        <v>541</v>
      </c>
      <c r="I239" s="478"/>
      <c r="L239" s="424"/>
      <c r="M239" s="429"/>
      <c r="N239" s="430"/>
      <c r="O239" s="430"/>
      <c r="P239" s="430"/>
      <c r="Q239" s="430"/>
      <c r="R239" s="430"/>
      <c r="S239" s="430"/>
      <c r="T239" s="431"/>
      <c r="AT239" s="427" t="s">
        <v>622</v>
      </c>
      <c r="AU239" s="427" t="s">
        <v>534</v>
      </c>
      <c r="AV239" s="425" t="s">
        <v>95</v>
      </c>
      <c r="AW239" s="425" t="s">
        <v>624</v>
      </c>
      <c r="AX239" s="425" t="s">
        <v>603</v>
      </c>
      <c r="AY239" s="427" t="s">
        <v>604</v>
      </c>
    </row>
    <row r="240" spans="2:65" s="433" customFormat="1" x14ac:dyDescent="0.25">
      <c r="B240" s="432"/>
      <c r="D240" s="426" t="s">
        <v>622</v>
      </c>
      <c r="E240" s="434" t="s">
        <v>541</v>
      </c>
      <c r="F240" s="435" t="s">
        <v>836</v>
      </c>
      <c r="H240" s="436">
        <v>0.4</v>
      </c>
      <c r="I240" s="479"/>
      <c r="L240" s="432"/>
      <c r="M240" s="437"/>
      <c r="N240" s="438"/>
      <c r="O240" s="438"/>
      <c r="P240" s="438"/>
      <c r="Q240" s="438"/>
      <c r="R240" s="438"/>
      <c r="S240" s="438"/>
      <c r="T240" s="439"/>
      <c r="AT240" s="434" t="s">
        <v>622</v>
      </c>
      <c r="AU240" s="434" t="s">
        <v>534</v>
      </c>
      <c r="AV240" s="433" t="s">
        <v>534</v>
      </c>
      <c r="AW240" s="433" t="s">
        <v>624</v>
      </c>
      <c r="AX240" s="433" t="s">
        <v>603</v>
      </c>
      <c r="AY240" s="434" t="s">
        <v>604</v>
      </c>
    </row>
    <row r="241" spans="2:65" s="441" customFormat="1" x14ac:dyDescent="0.25">
      <c r="B241" s="440"/>
      <c r="D241" s="426" t="s">
        <v>622</v>
      </c>
      <c r="E241" s="442" t="s">
        <v>541</v>
      </c>
      <c r="F241" s="443" t="s">
        <v>626</v>
      </c>
      <c r="H241" s="444">
        <v>3.4</v>
      </c>
      <c r="I241" s="480"/>
      <c r="L241" s="440"/>
      <c r="M241" s="445"/>
      <c r="N241" s="446"/>
      <c r="O241" s="446"/>
      <c r="P241" s="446"/>
      <c r="Q241" s="446"/>
      <c r="R241" s="446"/>
      <c r="S241" s="446"/>
      <c r="T241" s="447"/>
      <c r="AT241" s="442" t="s">
        <v>622</v>
      </c>
      <c r="AU241" s="442" t="s">
        <v>534</v>
      </c>
      <c r="AV241" s="441" t="s">
        <v>612</v>
      </c>
      <c r="AW241" s="441" t="s">
        <v>624</v>
      </c>
      <c r="AX241" s="441" t="s">
        <v>95</v>
      </c>
      <c r="AY241" s="442" t="s">
        <v>604</v>
      </c>
    </row>
    <row r="242" spans="2:65" s="604" customFormat="1" ht="16.5" customHeight="1" x14ac:dyDescent="0.25">
      <c r="B242" s="413"/>
      <c r="C242" s="414" t="s">
        <v>837</v>
      </c>
      <c r="D242" s="414" t="s">
        <v>607</v>
      </c>
      <c r="E242" s="415" t="s">
        <v>838</v>
      </c>
      <c r="F242" s="416" t="s">
        <v>839</v>
      </c>
      <c r="G242" s="417" t="s">
        <v>102</v>
      </c>
      <c r="H242" s="418">
        <v>1.5</v>
      </c>
      <c r="I242" s="608"/>
      <c r="J242" s="419">
        <f>ROUND(I242*H242,2)</f>
        <v>0</v>
      </c>
      <c r="K242" s="416" t="s">
        <v>541</v>
      </c>
      <c r="L242" s="350"/>
      <c r="M242" s="476" t="s">
        <v>541</v>
      </c>
      <c r="N242" s="420" t="s">
        <v>553</v>
      </c>
      <c r="O242" s="477"/>
      <c r="P242" s="421">
        <f>O242*H242</f>
        <v>0</v>
      </c>
      <c r="Q242" s="421">
        <v>6.5780000000000005E-2</v>
      </c>
      <c r="R242" s="421">
        <f>Q242*H242</f>
        <v>9.8670000000000008E-2</v>
      </c>
      <c r="S242" s="421">
        <v>0</v>
      </c>
      <c r="T242" s="422">
        <f>S242*H242</f>
        <v>0</v>
      </c>
      <c r="AR242" s="353" t="s">
        <v>612</v>
      </c>
      <c r="AT242" s="353" t="s">
        <v>607</v>
      </c>
      <c r="AU242" s="353" t="s">
        <v>534</v>
      </c>
      <c r="AY242" s="353" t="s">
        <v>604</v>
      </c>
      <c r="BE242" s="423">
        <f>IF(N242="základní",J242,0)</f>
        <v>0</v>
      </c>
      <c r="BF242" s="423">
        <f>IF(N242="snížená",J242,0)</f>
        <v>0</v>
      </c>
      <c r="BG242" s="423">
        <f>IF(N242="zákl. přenesená",J242,0)</f>
        <v>0</v>
      </c>
      <c r="BH242" s="423">
        <f>IF(N242="sníž. přenesená",J242,0)</f>
        <v>0</v>
      </c>
      <c r="BI242" s="423">
        <f>IF(N242="nulová",J242,0)</f>
        <v>0</v>
      </c>
      <c r="BJ242" s="353" t="s">
        <v>95</v>
      </c>
      <c r="BK242" s="423">
        <f>ROUND(I242*H242,2)</f>
        <v>0</v>
      </c>
      <c r="BL242" s="353" t="s">
        <v>612</v>
      </c>
      <c r="BM242" s="353" t="s">
        <v>840</v>
      </c>
    </row>
    <row r="243" spans="2:65" s="604" customFormat="1" ht="16.5" customHeight="1" x14ac:dyDescent="0.25">
      <c r="B243" s="413"/>
      <c r="C243" s="414" t="s">
        <v>841</v>
      </c>
      <c r="D243" s="414" t="s">
        <v>607</v>
      </c>
      <c r="E243" s="415" t="s">
        <v>842</v>
      </c>
      <c r="F243" s="416" t="s">
        <v>843</v>
      </c>
      <c r="G243" s="417" t="s">
        <v>102</v>
      </c>
      <c r="H243" s="418">
        <v>2.5</v>
      </c>
      <c r="I243" s="608"/>
      <c r="J243" s="419">
        <f>ROUND(I243*H243,2)</f>
        <v>0</v>
      </c>
      <c r="K243" s="416" t="s">
        <v>541</v>
      </c>
      <c r="L243" s="350"/>
      <c r="M243" s="476" t="s">
        <v>541</v>
      </c>
      <c r="N243" s="420" t="s">
        <v>553</v>
      </c>
      <c r="O243" s="477"/>
      <c r="P243" s="421">
        <f>O243*H243</f>
        <v>0</v>
      </c>
      <c r="Q243" s="421">
        <v>0.11457000000000001</v>
      </c>
      <c r="R243" s="421">
        <f>Q243*H243</f>
        <v>0.28642500000000004</v>
      </c>
      <c r="S243" s="421">
        <v>0</v>
      </c>
      <c r="T243" s="422">
        <f>S243*H243</f>
        <v>0</v>
      </c>
      <c r="AR243" s="353" t="s">
        <v>612</v>
      </c>
      <c r="AT243" s="353" t="s">
        <v>607</v>
      </c>
      <c r="AU243" s="353" t="s">
        <v>534</v>
      </c>
      <c r="AY243" s="353" t="s">
        <v>604</v>
      </c>
      <c r="BE243" s="423">
        <f>IF(N243="základní",J243,0)</f>
        <v>0</v>
      </c>
      <c r="BF243" s="423">
        <f>IF(N243="snížená",J243,0)</f>
        <v>0</v>
      </c>
      <c r="BG243" s="423">
        <f>IF(N243="zákl. přenesená",J243,0)</f>
        <v>0</v>
      </c>
      <c r="BH243" s="423">
        <f>IF(N243="sníž. přenesená",J243,0)</f>
        <v>0</v>
      </c>
      <c r="BI243" s="423">
        <f>IF(N243="nulová",J243,0)</f>
        <v>0</v>
      </c>
      <c r="BJ243" s="353" t="s">
        <v>95</v>
      </c>
      <c r="BK243" s="423">
        <f>ROUND(I243*H243,2)</f>
        <v>0</v>
      </c>
      <c r="BL243" s="353" t="s">
        <v>612</v>
      </c>
      <c r="BM243" s="353" t="s">
        <v>844</v>
      </c>
    </row>
    <row r="244" spans="2:65" s="433" customFormat="1" x14ac:dyDescent="0.25">
      <c r="B244" s="432"/>
      <c r="D244" s="426" t="s">
        <v>622</v>
      </c>
      <c r="E244" s="434" t="s">
        <v>541</v>
      </c>
      <c r="F244" s="435" t="s">
        <v>845</v>
      </c>
      <c r="H244" s="436">
        <v>2.5</v>
      </c>
      <c r="I244" s="479"/>
      <c r="L244" s="432"/>
      <c r="M244" s="437"/>
      <c r="N244" s="438"/>
      <c r="O244" s="438"/>
      <c r="P244" s="438"/>
      <c r="Q244" s="438"/>
      <c r="R244" s="438"/>
      <c r="S244" s="438"/>
      <c r="T244" s="439"/>
      <c r="AT244" s="434" t="s">
        <v>622</v>
      </c>
      <c r="AU244" s="434" t="s">
        <v>534</v>
      </c>
      <c r="AV244" s="433" t="s">
        <v>534</v>
      </c>
      <c r="AW244" s="433" t="s">
        <v>624</v>
      </c>
      <c r="AX244" s="433" t="s">
        <v>603</v>
      </c>
      <c r="AY244" s="434" t="s">
        <v>604</v>
      </c>
    </row>
    <row r="245" spans="2:65" s="441" customFormat="1" x14ac:dyDescent="0.25">
      <c r="B245" s="440"/>
      <c r="D245" s="426" t="s">
        <v>622</v>
      </c>
      <c r="E245" s="442" t="s">
        <v>541</v>
      </c>
      <c r="F245" s="443" t="s">
        <v>626</v>
      </c>
      <c r="H245" s="444">
        <v>2.5</v>
      </c>
      <c r="I245" s="480"/>
      <c r="L245" s="440"/>
      <c r="M245" s="445"/>
      <c r="N245" s="446"/>
      <c r="O245" s="446"/>
      <c r="P245" s="446"/>
      <c r="Q245" s="446"/>
      <c r="R245" s="446"/>
      <c r="S245" s="446"/>
      <c r="T245" s="447"/>
      <c r="AT245" s="442" t="s">
        <v>622</v>
      </c>
      <c r="AU245" s="442" t="s">
        <v>534</v>
      </c>
      <c r="AV245" s="441" t="s">
        <v>612</v>
      </c>
      <c r="AW245" s="441" t="s">
        <v>624</v>
      </c>
      <c r="AX245" s="441" t="s">
        <v>95</v>
      </c>
      <c r="AY245" s="442" t="s">
        <v>604</v>
      </c>
    </row>
    <row r="246" spans="2:65" s="604" customFormat="1" ht="16.5" customHeight="1" x14ac:dyDescent="0.25">
      <c r="B246" s="413"/>
      <c r="C246" s="414" t="s">
        <v>846</v>
      </c>
      <c r="D246" s="414" t="s">
        <v>607</v>
      </c>
      <c r="E246" s="415" t="s">
        <v>847</v>
      </c>
      <c r="F246" s="416" t="s">
        <v>848</v>
      </c>
      <c r="G246" s="417" t="s">
        <v>102</v>
      </c>
      <c r="H246" s="418">
        <v>21</v>
      </c>
      <c r="I246" s="608"/>
      <c r="J246" s="419">
        <f>ROUND(I246*H246,2)</f>
        <v>0</v>
      </c>
      <c r="K246" s="416" t="s">
        <v>541</v>
      </c>
      <c r="L246" s="350"/>
      <c r="M246" s="476" t="s">
        <v>541</v>
      </c>
      <c r="N246" s="420" t="s">
        <v>553</v>
      </c>
      <c r="O246" s="477"/>
      <c r="P246" s="421">
        <f>O246*H246</f>
        <v>0</v>
      </c>
      <c r="Q246" s="421">
        <v>8.8940000000000005E-2</v>
      </c>
      <c r="R246" s="421">
        <f>Q246*H246</f>
        <v>1.8677400000000002</v>
      </c>
      <c r="S246" s="421">
        <v>0</v>
      </c>
      <c r="T246" s="422">
        <f>S246*H246</f>
        <v>0</v>
      </c>
      <c r="AR246" s="353" t="s">
        <v>612</v>
      </c>
      <c r="AT246" s="353" t="s">
        <v>607</v>
      </c>
      <c r="AU246" s="353" t="s">
        <v>534</v>
      </c>
      <c r="AY246" s="353" t="s">
        <v>604</v>
      </c>
      <c r="BE246" s="423">
        <f>IF(N246="základní",J246,0)</f>
        <v>0</v>
      </c>
      <c r="BF246" s="423">
        <f>IF(N246="snížená",J246,0)</f>
        <v>0</v>
      </c>
      <c r="BG246" s="423">
        <f>IF(N246="zákl. přenesená",J246,0)</f>
        <v>0</v>
      </c>
      <c r="BH246" s="423">
        <f>IF(N246="sníž. přenesená",J246,0)</f>
        <v>0</v>
      </c>
      <c r="BI246" s="423">
        <f>IF(N246="nulová",J246,0)</f>
        <v>0</v>
      </c>
      <c r="BJ246" s="353" t="s">
        <v>95</v>
      </c>
      <c r="BK246" s="423">
        <f>ROUND(I246*H246,2)</f>
        <v>0</v>
      </c>
      <c r="BL246" s="353" t="s">
        <v>612</v>
      </c>
      <c r="BM246" s="353" t="s">
        <v>849</v>
      </c>
    </row>
    <row r="247" spans="2:65" s="433" customFormat="1" x14ac:dyDescent="0.25">
      <c r="B247" s="432"/>
      <c r="D247" s="426" t="s">
        <v>622</v>
      </c>
      <c r="E247" s="434" t="s">
        <v>541</v>
      </c>
      <c r="F247" s="435" t="s">
        <v>850</v>
      </c>
      <c r="H247" s="436">
        <v>21</v>
      </c>
      <c r="I247" s="479"/>
      <c r="L247" s="432"/>
      <c r="M247" s="437"/>
      <c r="N247" s="438"/>
      <c r="O247" s="438"/>
      <c r="P247" s="438"/>
      <c r="Q247" s="438"/>
      <c r="R247" s="438"/>
      <c r="S247" s="438"/>
      <c r="T247" s="439"/>
      <c r="AT247" s="434" t="s">
        <v>622</v>
      </c>
      <c r="AU247" s="434" t="s">
        <v>534</v>
      </c>
      <c r="AV247" s="433" t="s">
        <v>534</v>
      </c>
      <c r="AW247" s="433" t="s">
        <v>624</v>
      </c>
      <c r="AX247" s="433" t="s">
        <v>603</v>
      </c>
      <c r="AY247" s="434" t="s">
        <v>604</v>
      </c>
    </row>
    <row r="248" spans="2:65" s="441" customFormat="1" x14ac:dyDescent="0.25">
      <c r="B248" s="440"/>
      <c r="D248" s="426" t="s">
        <v>622</v>
      </c>
      <c r="E248" s="442" t="s">
        <v>541</v>
      </c>
      <c r="F248" s="443" t="s">
        <v>626</v>
      </c>
      <c r="H248" s="444">
        <v>21</v>
      </c>
      <c r="I248" s="480"/>
      <c r="L248" s="440"/>
      <c r="M248" s="445"/>
      <c r="N248" s="446"/>
      <c r="O248" s="446"/>
      <c r="P248" s="446"/>
      <c r="Q248" s="446"/>
      <c r="R248" s="446"/>
      <c r="S248" s="446"/>
      <c r="T248" s="447"/>
      <c r="AT248" s="442" t="s">
        <v>622</v>
      </c>
      <c r="AU248" s="442" t="s">
        <v>534</v>
      </c>
      <c r="AV248" s="441" t="s">
        <v>612</v>
      </c>
      <c r="AW248" s="441" t="s">
        <v>624</v>
      </c>
      <c r="AX248" s="441" t="s">
        <v>95</v>
      </c>
      <c r="AY248" s="442" t="s">
        <v>604</v>
      </c>
    </row>
    <row r="249" spans="2:65" s="604" customFormat="1" ht="16.5" customHeight="1" x14ac:dyDescent="0.25">
      <c r="B249" s="413"/>
      <c r="C249" s="414" t="s">
        <v>851</v>
      </c>
      <c r="D249" s="414" t="s">
        <v>607</v>
      </c>
      <c r="E249" s="415" t="s">
        <v>852</v>
      </c>
      <c r="F249" s="416" t="s">
        <v>853</v>
      </c>
      <c r="G249" s="417" t="s">
        <v>102</v>
      </c>
      <c r="H249" s="418">
        <v>21</v>
      </c>
      <c r="I249" s="608"/>
      <c r="J249" s="419">
        <f>ROUND(I249*H249,2)</f>
        <v>0</v>
      </c>
      <c r="K249" s="416" t="s">
        <v>541</v>
      </c>
      <c r="L249" s="350"/>
      <c r="M249" s="476" t="s">
        <v>541</v>
      </c>
      <c r="N249" s="420" t="s">
        <v>553</v>
      </c>
      <c r="O249" s="477"/>
      <c r="P249" s="421">
        <f>O249*H249</f>
        <v>0</v>
      </c>
      <c r="Q249" s="421">
        <v>3.6400000000000002E-2</v>
      </c>
      <c r="R249" s="421">
        <f>Q249*H249</f>
        <v>0.76440000000000008</v>
      </c>
      <c r="S249" s="421">
        <v>0</v>
      </c>
      <c r="T249" s="422">
        <f>S249*H249</f>
        <v>0</v>
      </c>
      <c r="AR249" s="353" t="s">
        <v>612</v>
      </c>
      <c r="AT249" s="353" t="s">
        <v>607</v>
      </c>
      <c r="AU249" s="353" t="s">
        <v>534</v>
      </c>
      <c r="AY249" s="353" t="s">
        <v>604</v>
      </c>
      <c r="BE249" s="423">
        <f>IF(N249="základní",J249,0)</f>
        <v>0</v>
      </c>
      <c r="BF249" s="423">
        <f>IF(N249="snížená",J249,0)</f>
        <v>0</v>
      </c>
      <c r="BG249" s="423">
        <f>IF(N249="zákl. přenesená",J249,0)</f>
        <v>0</v>
      </c>
      <c r="BH249" s="423">
        <f>IF(N249="sníž. přenesená",J249,0)</f>
        <v>0</v>
      </c>
      <c r="BI249" s="423">
        <f>IF(N249="nulová",J249,0)</f>
        <v>0</v>
      </c>
      <c r="BJ249" s="353" t="s">
        <v>95</v>
      </c>
      <c r="BK249" s="423">
        <f>ROUND(I249*H249,2)</f>
        <v>0</v>
      </c>
      <c r="BL249" s="353" t="s">
        <v>612</v>
      </c>
      <c r="BM249" s="353" t="s">
        <v>854</v>
      </c>
    </row>
    <row r="250" spans="2:65" s="433" customFormat="1" x14ac:dyDescent="0.25">
      <c r="B250" s="432"/>
      <c r="D250" s="426" t="s">
        <v>622</v>
      </c>
      <c r="E250" s="434" t="s">
        <v>541</v>
      </c>
      <c r="F250" s="435" t="s">
        <v>850</v>
      </c>
      <c r="H250" s="436">
        <v>21</v>
      </c>
      <c r="I250" s="479"/>
      <c r="L250" s="432"/>
      <c r="M250" s="437"/>
      <c r="N250" s="438"/>
      <c r="O250" s="438"/>
      <c r="P250" s="438"/>
      <c r="Q250" s="438"/>
      <c r="R250" s="438"/>
      <c r="S250" s="438"/>
      <c r="T250" s="439"/>
      <c r="AT250" s="434" t="s">
        <v>622</v>
      </c>
      <c r="AU250" s="434" t="s">
        <v>534</v>
      </c>
      <c r="AV250" s="433" t="s">
        <v>534</v>
      </c>
      <c r="AW250" s="433" t="s">
        <v>624</v>
      </c>
      <c r="AX250" s="433" t="s">
        <v>603</v>
      </c>
      <c r="AY250" s="434" t="s">
        <v>604</v>
      </c>
    </row>
    <row r="251" spans="2:65" s="441" customFormat="1" x14ac:dyDescent="0.25">
      <c r="B251" s="440"/>
      <c r="D251" s="426" t="s">
        <v>622</v>
      </c>
      <c r="E251" s="442" t="s">
        <v>541</v>
      </c>
      <c r="F251" s="443" t="s">
        <v>626</v>
      </c>
      <c r="H251" s="444">
        <v>21</v>
      </c>
      <c r="I251" s="480"/>
      <c r="L251" s="440"/>
      <c r="M251" s="445"/>
      <c r="N251" s="446"/>
      <c r="O251" s="446"/>
      <c r="P251" s="446"/>
      <c r="Q251" s="446"/>
      <c r="R251" s="446"/>
      <c r="S251" s="446"/>
      <c r="T251" s="447"/>
      <c r="AT251" s="442" t="s">
        <v>622</v>
      </c>
      <c r="AU251" s="442" t="s">
        <v>534</v>
      </c>
      <c r="AV251" s="441" t="s">
        <v>612</v>
      </c>
      <c r="AW251" s="441" t="s">
        <v>624</v>
      </c>
      <c r="AX251" s="441" t="s">
        <v>95</v>
      </c>
      <c r="AY251" s="442" t="s">
        <v>604</v>
      </c>
    </row>
    <row r="252" spans="2:65" s="604" customFormat="1" ht="16.5" customHeight="1" x14ac:dyDescent="0.25">
      <c r="B252" s="413"/>
      <c r="C252" s="414" t="s">
        <v>855</v>
      </c>
      <c r="D252" s="414" t="s">
        <v>607</v>
      </c>
      <c r="E252" s="415" t="s">
        <v>856</v>
      </c>
      <c r="F252" s="416" t="s">
        <v>857</v>
      </c>
      <c r="G252" s="417" t="s">
        <v>102</v>
      </c>
      <c r="H252" s="418">
        <v>2.5</v>
      </c>
      <c r="I252" s="608"/>
      <c r="J252" s="419">
        <f>ROUND(I252*H252,2)</f>
        <v>0</v>
      </c>
      <c r="K252" s="416" t="s">
        <v>611</v>
      </c>
      <c r="L252" s="350"/>
      <c r="M252" s="476" t="s">
        <v>541</v>
      </c>
      <c r="N252" s="420" t="s">
        <v>553</v>
      </c>
      <c r="O252" s="477"/>
      <c r="P252" s="421">
        <f>O252*H252</f>
        <v>0</v>
      </c>
      <c r="Q252" s="421">
        <v>4.6339999999999999E-2</v>
      </c>
      <c r="R252" s="421">
        <f>Q252*H252</f>
        <v>0.11584999999999999</v>
      </c>
      <c r="S252" s="421">
        <v>0</v>
      </c>
      <c r="T252" s="422">
        <f>S252*H252</f>
        <v>0</v>
      </c>
      <c r="AR252" s="353" t="s">
        <v>612</v>
      </c>
      <c r="AT252" s="353" t="s">
        <v>607</v>
      </c>
      <c r="AU252" s="353" t="s">
        <v>534</v>
      </c>
      <c r="AY252" s="353" t="s">
        <v>604</v>
      </c>
      <c r="BE252" s="423">
        <f>IF(N252="základní",J252,0)</f>
        <v>0</v>
      </c>
      <c r="BF252" s="423">
        <f>IF(N252="snížená",J252,0)</f>
        <v>0</v>
      </c>
      <c r="BG252" s="423">
        <f>IF(N252="zákl. přenesená",J252,0)</f>
        <v>0</v>
      </c>
      <c r="BH252" s="423">
        <f>IF(N252="sníž. přenesená",J252,0)</f>
        <v>0</v>
      </c>
      <c r="BI252" s="423">
        <f>IF(N252="nulová",J252,0)</f>
        <v>0</v>
      </c>
      <c r="BJ252" s="353" t="s">
        <v>95</v>
      </c>
      <c r="BK252" s="423">
        <f>ROUND(I252*H252,2)</f>
        <v>0</v>
      </c>
      <c r="BL252" s="353" t="s">
        <v>612</v>
      </c>
      <c r="BM252" s="353" t="s">
        <v>858</v>
      </c>
    </row>
    <row r="253" spans="2:65" s="433" customFormat="1" x14ac:dyDescent="0.25">
      <c r="B253" s="432"/>
      <c r="D253" s="426" t="s">
        <v>622</v>
      </c>
      <c r="E253" s="434" t="s">
        <v>541</v>
      </c>
      <c r="F253" s="435" t="s">
        <v>845</v>
      </c>
      <c r="H253" s="436">
        <v>2.5</v>
      </c>
      <c r="I253" s="479"/>
      <c r="L253" s="432"/>
      <c r="M253" s="437"/>
      <c r="N253" s="438"/>
      <c r="O253" s="438"/>
      <c r="P253" s="438"/>
      <c r="Q253" s="438"/>
      <c r="R253" s="438"/>
      <c r="S253" s="438"/>
      <c r="T253" s="439"/>
      <c r="AT253" s="434" t="s">
        <v>622</v>
      </c>
      <c r="AU253" s="434" t="s">
        <v>534</v>
      </c>
      <c r="AV253" s="433" t="s">
        <v>534</v>
      </c>
      <c r="AW253" s="433" t="s">
        <v>624</v>
      </c>
      <c r="AX253" s="433" t="s">
        <v>603</v>
      </c>
      <c r="AY253" s="434" t="s">
        <v>604</v>
      </c>
    </row>
    <row r="254" spans="2:65" s="441" customFormat="1" x14ac:dyDescent="0.25">
      <c r="B254" s="440"/>
      <c r="D254" s="426" t="s">
        <v>622</v>
      </c>
      <c r="E254" s="442" t="s">
        <v>541</v>
      </c>
      <c r="F254" s="443" t="s">
        <v>626</v>
      </c>
      <c r="H254" s="444">
        <v>2.5</v>
      </c>
      <c r="I254" s="480"/>
      <c r="L254" s="440"/>
      <c r="M254" s="445"/>
      <c r="N254" s="446"/>
      <c r="O254" s="446"/>
      <c r="P254" s="446"/>
      <c r="Q254" s="446"/>
      <c r="R254" s="446"/>
      <c r="S254" s="446"/>
      <c r="T254" s="447"/>
      <c r="AT254" s="442" t="s">
        <v>622</v>
      </c>
      <c r="AU254" s="442" t="s">
        <v>534</v>
      </c>
      <c r="AV254" s="441" t="s">
        <v>612</v>
      </c>
      <c r="AW254" s="441" t="s">
        <v>624</v>
      </c>
      <c r="AX254" s="441" t="s">
        <v>95</v>
      </c>
      <c r="AY254" s="442" t="s">
        <v>604</v>
      </c>
    </row>
    <row r="255" spans="2:65" s="604" customFormat="1" ht="16.5" customHeight="1" x14ac:dyDescent="0.25">
      <c r="B255" s="413"/>
      <c r="C255" s="414" t="s">
        <v>859</v>
      </c>
      <c r="D255" s="414" t="s">
        <v>607</v>
      </c>
      <c r="E255" s="415" t="s">
        <v>860</v>
      </c>
      <c r="F255" s="416" t="s">
        <v>861</v>
      </c>
      <c r="G255" s="417" t="s">
        <v>102</v>
      </c>
      <c r="H255" s="418">
        <v>1.5</v>
      </c>
      <c r="I255" s="608"/>
      <c r="J255" s="419">
        <f>ROUND(I255*H255,2)</f>
        <v>0</v>
      </c>
      <c r="K255" s="416" t="s">
        <v>611</v>
      </c>
      <c r="L255" s="350"/>
      <c r="M255" s="476" t="s">
        <v>541</v>
      </c>
      <c r="N255" s="420" t="s">
        <v>553</v>
      </c>
      <c r="O255" s="477"/>
      <c r="P255" s="421">
        <f>O255*H255</f>
        <v>0</v>
      </c>
      <c r="Q255" s="421">
        <v>3.4680000000000002E-2</v>
      </c>
      <c r="R255" s="421">
        <f>Q255*H255</f>
        <v>5.2020000000000004E-2</v>
      </c>
      <c r="S255" s="421">
        <v>0</v>
      </c>
      <c r="T255" s="422">
        <f>S255*H255</f>
        <v>0</v>
      </c>
      <c r="AR255" s="353" t="s">
        <v>612</v>
      </c>
      <c r="AT255" s="353" t="s">
        <v>607</v>
      </c>
      <c r="AU255" s="353" t="s">
        <v>534</v>
      </c>
      <c r="AY255" s="353" t="s">
        <v>604</v>
      </c>
      <c r="BE255" s="423">
        <f>IF(N255="základní",J255,0)</f>
        <v>0</v>
      </c>
      <c r="BF255" s="423">
        <f>IF(N255="snížená",J255,0)</f>
        <v>0</v>
      </c>
      <c r="BG255" s="423">
        <f>IF(N255="zákl. přenesená",J255,0)</f>
        <v>0</v>
      </c>
      <c r="BH255" s="423">
        <f>IF(N255="sníž. přenesená",J255,0)</f>
        <v>0</v>
      </c>
      <c r="BI255" s="423">
        <f>IF(N255="nulová",J255,0)</f>
        <v>0</v>
      </c>
      <c r="BJ255" s="353" t="s">
        <v>95</v>
      </c>
      <c r="BK255" s="423">
        <f>ROUND(I255*H255,2)</f>
        <v>0</v>
      </c>
      <c r="BL255" s="353" t="s">
        <v>612</v>
      </c>
      <c r="BM255" s="353" t="s">
        <v>862</v>
      </c>
    </row>
    <row r="256" spans="2:65" s="433" customFormat="1" x14ac:dyDescent="0.25">
      <c r="B256" s="432"/>
      <c r="D256" s="426" t="s">
        <v>622</v>
      </c>
      <c r="E256" s="434" t="s">
        <v>541</v>
      </c>
      <c r="F256" s="435" t="s">
        <v>863</v>
      </c>
      <c r="H256" s="436">
        <v>1.5</v>
      </c>
      <c r="I256" s="479"/>
      <c r="L256" s="432"/>
      <c r="M256" s="437"/>
      <c r="N256" s="438"/>
      <c r="O256" s="438"/>
      <c r="P256" s="438"/>
      <c r="Q256" s="438"/>
      <c r="R256" s="438"/>
      <c r="S256" s="438"/>
      <c r="T256" s="439"/>
      <c r="AT256" s="434" t="s">
        <v>622</v>
      </c>
      <c r="AU256" s="434" t="s">
        <v>534</v>
      </c>
      <c r="AV256" s="433" t="s">
        <v>534</v>
      </c>
      <c r="AW256" s="433" t="s">
        <v>624</v>
      </c>
      <c r="AX256" s="433" t="s">
        <v>603</v>
      </c>
      <c r="AY256" s="434" t="s">
        <v>604</v>
      </c>
    </row>
    <row r="257" spans="2:65" s="441" customFormat="1" x14ac:dyDescent="0.25">
      <c r="B257" s="440"/>
      <c r="D257" s="426" t="s">
        <v>622</v>
      </c>
      <c r="E257" s="442" t="s">
        <v>541</v>
      </c>
      <c r="F257" s="443" t="s">
        <v>626</v>
      </c>
      <c r="H257" s="444">
        <v>1.5</v>
      </c>
      <c r="I257" s="480"/>
      <c r="L257" s="440"/>
      <c r="M257" s="445"/>
      <c r="N257" s="446"/>
      <c r="O257" s="446"/>
      <c r="P257" s="446"/>
      <c r="Q257" s="446"/>
      <c r="R257" s="446"/>
      <c r="S257" s="446"/>
      <c r="T257" s="447"/>
      <c r="AT257" s="442" t="s">
        <v>622</v>
      </c>
      <c r="AU257" s="442" t="s">
        <v>534</v>
      </c>
      <c r="AV257" s="441" t="s">
        <v>612</v>
      </c>
      <c r="AW257" s="441" t="s">
        <v>624</v>
      </c>
      <c r="AX257" s="441" t="s">
        <v>95</v>
      </c>
      <c r="AY257" s="442" t="s">
        <v>604</v>
      </c>
    </row>
    <row r="258" spans="2:65" s="604" customFormat="1" ht="16.5" customHeight="1" x14ac:dyDescent="0.25">
      <c r="B258" s="413"/>
      <c r="C258" s="414" t="s">
        <v>864</v>
      </c>
      <c r="D258" s="414" t="s">
        <v>607</v>
      </c>
      <c r="E258" s="415" t="s">
        <v>865</v>
      </c>
      <c r="F258" s="416" t="s">
        <v>866</v>
      </c>
      <c r="G258" s="417" t="s">
        <v>332</v>
      </c>
      <c r="H258" s="418">
        <v>0.56100000000000005</v>
      </c>
      <c r="I258" s="608"/>
      <c r="J258" s="419">
        <f>ROUND(I258*H258,2)</f>
        <v>0</v>
      </c>
      <c r="K258" s="416" t="s">
        <v>611</v>
      </c>
      <c r="L258" s="350"/>
      <c r="M258" s="476" t="s">
        <v>541</v>
      </c>
      <c r="N258" s="420" t="s">
        <v>553</v>
      </c>
      <c r="O258" s="477"/>
      <c r="P258" s="421">
        <f>O258*H258</f>
        <v>0</v>
      </c>
      <c r="Q258" s="421">
        <v>1.0461400000000001</v>
      </c>
      <c r="R258" s="421">
        <f>Q258*H258</f>
        <v>0.58688454000000012</v>
      </c>
      <c r="S258" s="421">
        <v>0</v>
      </c>
      <c r="T258" s="422">
        <f>S258*H258</f>
        <v>0</v>
      </c>
      <c r="AR258" s="353" t="s">
        <v>612</v>
      </c>
      <c r="AT258" s="353" t="s">
        <v>607</v>
      </c>
      <c r="AU258" s="353" t="s">
        <v>534</v>
      </c>
      <c r="AY258" s="353" t="s">
        <v>604</v>
      </c>
      <c r="BE258" s="423">
        <f>IF(N258="základní",J258,0)</f>
        <v>0</v>
      </c>
      <c r="BF258" s="423">
        <f>IF(N258="snížená",J258,0)</f>
        <v>0</v>
      </c>
      <c r="BG258" s="423">
        <f>IF(N258="zákl. přenesená",J258,0)</f>
        <v>0</v>
      </c>
      <c r="BH258" s="423">
        <f>IF(N258="sníž. přenesená",J258,0)</f>
        <v>0</v>
      </c>
      <c r="BI258" s="423">
        <f>IF(N258="nulová",J258,0)</f>
        <v>0</v>
      </c>
      <c r="BJ258" s="353" t="s">
        <v>95</v>
      </c>
      <c r="BK258" s="423">
        <f>ROUND(I258*H258,2)</f>
        <v>0</v>
      </c>
      <c r="BL258" s="353" t="s">
        <v>612</v>
      </c>
      <c r="BM258" s="353" t="s">
        <v>867</v>
      </c>
    </row>
    <row r="259" spans="2:65" s="401" customFormat="1" ht="22.9" customHeight="1" x14ac:dyDescent="0.2">
      <c r="B259" s="400"/>
      <c r="D259" s="402" t="s">
        <v>600</v>
      </c>
      <c r="E259" s="411" t="s">
        <v>612</v>
      </c>
      <c r="F259" s="411" t="s">
        <v>868</v>
      </c>
      <c r="I259" s="475"/>
      <c r="J259" s="412">
        <f>BK259</f>
        <v>0</v>
      </c>
      <c r="L259" s="400"/>
      <c r="M259" s="405"/>
      <c r="N259" s="406"/>
      <c r="O259" s="406"/>
      <c r="P259" s="407">
        <f>SUM(P260:P279)</f>
        <v>0</v>
      </c>
      <c r="Q259" s="406"/>
      <c r="R259" s="407">
        <f>SUM(R260:R279)</f>
        <v>5.8460605000000001</v>
      </c>
      <c r="S259" s="406"/>
      <c r="T259" s="408">
        <f>SUM(T260:T279)</f>
        <v>0</v>
      </c>
      <c r="AR259" s="402" t="s">
        <v>95</v>
      </c>
      <c r="AT259" s="409" t="s">
        <v>600</v>
      </c>
      <c r="AU259" s="409" t="s">
        <v>95</v>
      </c>
      <c r="AY259" s="402" t="s">
        <v>604</v>
      </c>
      <c r="BK259" s="410">
        <f>SUM(BK260:BK279)</f>
        <v>0</v>
      </c>
    </row>
    <row r="260" spans="2:65" s="604" customFormat="1" ht="16.5" customHeight="1" x14ac:dyDescent="0.25">
      <c r="B260" s="413"/>
      <c r="C260" s="414" t="s">
        <v>869</v>
      </c>
      <c r="D260" s="414" t="s">
        <v>607</v>
      </c>
      <c r="E260" s="415" t="s">
        <v>870</v>
      </c>
      <c r="F260" s="416" t="s">
        <v>871</v>
      </c>
      <c r="G260" s="417" t="s">
        <v>141</v>
      </c>
      <c r="H260" s="418">
        <v>2.1880000000000002</v>
      </c>
      <c r="I260" s="608"/>
      <c r="J260" s="419">
        <f>ROUND(I260*H260,2)</f>
        <v>0</v>
      </c>
      <c r="K260" s="416" t="s">
        <v>541</v>
      </c>
      <c r="L260" s="350"/>
      <c r="M260" s="476" t="s">
        <v>541</v>
      </c>
      <c r="N260" s="420" t="s">
        <v>553</v>
      </c>
      <c r="O260" s="477"/>
      <c r="P260" s="421">
        <f>O260*H260</f>
        <v>0</v>
      </c>
      <c r="Q260" s="421">
        <v>2.45343</v>
      </c>
      <c r="R260" s="421">
        <f>Q260*H260</f>
        <v>5.36810484</v>
      </c>
      <c r="S260" s="421">
        <v>0</v>
      </c>
      <c r="T260" s="422">
        <f>S260*H260</f>
        <v>0</v>
      </c>
      <c r="AR260" s="353" t="s">
        <v>612</v>
      </c>
      <c r="AT260" s="353" t="s">
        <v>607</v>
      </c>
      <c r="AU260" s="353" t="s">
        <v>534</v>
      </c>
      <c r="AY260" s="353" t="s">
        <v>604</v>
      </c>
      <c r="BE260" s="423">
        <f>IF(N260="základní",J260,0)</f>
        <v>0</v>
      </c>
      <c r="BF260" s="423">
        <f>IF(N260="snížená",J260,0)</f>
        <v>0</v>
      </c>
      <c r="BG260" s="423">
        <f>IF(N260="zákl. přenesená",J260,0)</f>
        <v>0</v>
      </c>
      <c r="BH260" s="423">
        <f>IF(N260="sníž. přenesená",J260,0)</f>
        <v>0</v>
      </c>
      <c r="BI260" s="423">
        <f>IF(N260="nulová",J260,0)</f>
        <v>0</v>
      </c>
      <c r="BJ260" s="353" t="s">
        <v>95</v>
      </c>
      <c r="BK260" s="423">
        <f>ROUND(I260*H260,2)</f>
        <v>0</v>
      </c>
      <c r="BL260" s="353" t="s">
        <v>612</v>
      </c>
      <c r="BM260" s="353" t="s">
        <v>872</v>
      </c>
    </row>
    <row r="261" spans="2:65" s="425" customFormat="1" x14ac:dyDescent="0.25">
      <c r="B261" s="424"/>
      <c r="D261" s="426" t="s">
        <v>622</v>
      </c>
      <c r="E261" s="427" t="s">
        <v>541</v>
      </c>
      <c r="F261" s="428" t="s">
        <v>873</v>
      </c>
      <c r="H261" s="427" t="s">
        <v>541</v>
      </c>
      <c r="I261" s="478"/>
      <c r="L261" s="424"/>
      <c r="M261" s="429"/>
      <c r="N261" s="430"/>
      <c r="O261" s="430"/>
      <c r="P261" s="430"/>
      <c r="Q261" s="430"/>
      <c r="R261" s="430"/>
      <c r="S261" s="430"/>
      <c r="T261" s="431"/>
      <c r="AT261" s="427" t="s">
        <v>622</v>
      </c>
      <c r="AU261" s="427" t="s">
        <v>534</v>
      </c>
      <c r="AV261" s="425" t="s">
        <v>95</v>
      </c>
      <c r="AW261" s="425" t="s">
        <v>624</v>
      </c>
      <c r="AX261" s="425" t="s">
        <v>603</v>
      </c>
      <c r="AY261" s="427" t="s">
        <v>604</v>
      </c>
    </row>
    <row r="262" spans="2:65" s="433" customFormat="1" x14ac:dyDescent="0.25">
      <c r="B262" s="432"/>
      <c r="D262" s="426" t="s">
        <v>622</v>
      </c>
      <c r="E262" s="434" t="s">
        <v>541</v>
      </c>
      <c r="F262" s="435" t="s">
        <v>801</v>
      </c>
      <c r="H262" s="436">
        <v>2.1880000000000002</v>
      </c>
      <c r="I262" s="479"/>
      <c r="L262" s="432"/>
      <c r="M262" s="437"/>
      <c r="N262" s="438"/>
      <c r="O262" s="438"/>
      <c r="P262" s="438"/>
      <c r="Q262" s="438"/>
      <c r="R262" s="438"/>
      <c r="S262" s="438"/>
      <c r="T262" s="439"/>
      <c r="AT262" s="434" t="s">
        <v>622</v>
      </c>
      <c r="AU262" s="434" t="s">
        <v>534</v>
      </c>
      <c r="AV262" s="433" t="s">
        <v>534</v>
      </c>
      <c r="AW262" s="433" t="s">
        <v>624</v>
      </c>
      <c r="AX262" s="433" t="s">
        <v>603</v>
      </c>
      <c r="AY262" s="434" t="s">
        <v>604</v>
      </c>
    </row>
    <row r="263" spans="2:65" s="441" customFormat="1" x14ac:dyDescent="0.25">
      <c r="B263" s="440"/>
      <c r="D263" s="426" t="s">
        <v>622</v>
      </c>
      <c r="E263" s="442" t="s">
        <v>541</v>
      </c>
      <c r="F263" s="443" t="s">
        <v>626</v>
      </c>
      <c r="H263" s="444">
        <v>2.1880000000000002</v>
      </c>
      <c r="I263" s="480"/>
      <c r="L263" s="440"/>
      <c r="M263" s="445"/>
      <c r="N263" s="446"/>
      <c r="O263" s="446"/>
      <c r="P263" s="446"/>
      <c r="Q263" s="446"/>
      <c r="R263" s="446"/>
      <c r="S263" s="446"/>
      <c r="T263" s="447"/>
      <c r="AT263" s="442" t="s">
        <v>622</v>
      </c>
      <c r="AU263" s="442" t="s">
        <v>534</v>
      </c>
      <c r="AV263" s="441" t="s">
        <v>612</v>
      </c>
      <c r="AW263" s="441" t="s">
        <v>624</v>
      </c>
      <c r="AX263" s="441" t="s">
        <v>95</v>
      </c>
      <c r="AY263" s="442" t="s">
        <v>604</v>
      </c>
    </row>
    <row r="264" spans="2:65" s="604" customFormat="1" ht="16.5" customHeight="1" x14ac:dyDescent="0.25">
      <c r="B264" s="413"/>
      <c r="C264" s="414" t="s">
        <v>874</v>
      </c>
      <c r="D264" s="414" t="s">
        <v>607</v>
      </c>
      <c r="E264" s="415" t="s">
        <v>875</v>
      </c>
      <c r="F264" s="416" t="s">
        <v>876</v>
      </c>
      <c r="G264" s="417" t="s">
        <v>138</v>
      </c>
      <c r="H264" s="418">
        <v>5.1879999999999997</v>
      </c>
      <c r="I264" s="608"/>
      <c r="J264" s="419">
        <f>ROUND(I264*H264,2)</f>
        <v>0</v>
      </c>
      <c r="K264" s="416" t="s">
        <v>611</v>
      </c>
      <c r="L264" s="350"/>
      <c r="M264" s="476" t="s">
        <v>541</v>
      </c>
      <c r="N264" s="420" t="s">
        <v>553</v>
      </c>
      <c r="O264" s="477"/>
      <c r="P264" s="421">
        <f>O264*H264</f>
        <v>0</v>
      </c>
      <c r="Q264" s="421">
        <v>5.3299999999999997E-3</v>
      </c>
      <c r="R264" s="421">
        <f>Q264*H264</f>
        <v>2.7652039999999996E-2</v>
      </c>
      <c r="S264" s="421">
        <v>0</v>
      </c>
      <c r="T264" s="422">
        <f>S264*H264</f>
        <v>0</v>
      </c>
      <c r="AR264" s="353" t="s">
        <v>612</v>
      </c>
      <c r="AT264" s="353" t="s">
        <v>607</v>
      </c>
      <c r="AU264" s="353" t="s">
        <v>534</v>
      </c>
      <c r="AY264" s="353" t="s">
        <v>604</v>
      </c>
      <c r="BE264" s="423">
        <f>IF(N264="základní",J264,0)</f>
        <v>0</v>
      </c>
      <c r="BF264" s="423">
        <f>IF(N264="snížená",J264,0)</f>
        <v>0</v>
      </c>
      <c r="BG264" s="423">
        <f>IF(N264="zákl. přenesená",J264,0)</f>
        <v>0</v>
      </c>
      <c r="BH264" s="423">
        <f>IF(N264="sníž. přenesená",J264,0)</f>
        <v>0</v>
      </c>
      <c r="BI264" s="423">
        <f>IF(N264="nulová",J264,0)</f>
        <v>0</v>
      </c>
      <c r="BJ264" s="353" t="s">
        <v>95</v>
      </c>
      <c r="BK264" s="423">
        <f>ROUND(I264*H264,2)</f>
        <v>0</v>
      </c>
      <c r="BL264" s="353" t="s">
        <v>612</v>
      </c>
      <c r="BM264" s="353" t="s">
        <v>877</v>
      </c>
    </row>
    <row r="265" spans="2:65" s="433" customFormat="1" x14ac:dyDescent="0.25">
      <c r="B265" s="432"/>
      <c r="D265" s="426" t="s">
        <v>622</v>
      </c>
      <c r="E265" s="434" t="s">
        <v>541</v>
      </c>
      <c r="F265" s="435" t="s">
        <v>878</v>
      </c>
      <c r="H265" s="436">
        <v>2.1880000000000002</v>
      </c>
      <c r="I265" s="479"/>
      <c r="L265" s="432"/>
      <c r="M265" s="437"/>
      <c r="N265" s="438"/>
      <c r="O265" s="438"/>
      <c r="P265" s="438"/>
      <c r="Q265" s="438"/>
      <c r="R265" s="438"/>
      <c r="S265" s="438"/>
      <c r="T265" s="439"/>
      <c r="AT265" s="434" t="s">
        <v>622</v>
      </c>
      <c r="AU265" s="434" t="s">
        <v>534</v>
      </c>
      <c r="AV265" s="433" t="s">
        <v>534</v>
      </c>
      <c r="AW265" s="433" t="s">
        <v>624</v>
      </c>
      <c r="AX265" s="433" t="s">
        <v>603</v>
      </c>
      <c r="AY265" s="434" t="s">
        <v>604</v>
      </c>
    </row>
    <row r="266" spans="2:65" s="433" customFormat="1" x14ac:dyDescent="0.25">
      <c r="B266" s="432"/>
      <c r="D266" s="426" t="s">
        <v>622</v>
      </c>
      <c r="E266" s="434" t="s">
        <v>541</v>
      </c>
      <c r="F266" s="435" t="s">
        <v>879</v>
      </c>
      <c r="H266" s="436">
        <v>3</v>
      </c>
      <c r="I266" s="479"/>
      <c r="L266" s="432"/>
      <c r="M266" s="437"/>
      <c r="N266" s="438"/>
      <c r="O266" s="438"/>
      <c r="P266" s="438"/>
      <c r="Q266" s="438"/>
      <c r="R266" s="438"/>
      <c r="S266" s="438"/>
      <c r="T266" s="439"/>
      <c r="AT266" s="434" t="s">
        <v>622</v>
      </c>
      <c r="AU266" s="434" t="s">
        <v>534</v>
      </c>
      <c r="AV266" s="433" t="s">
        <v>534</v>
      </c>
      <c r="AW266" s="433" t="s">
        <v>624</v>
      </c>
      <c r="AX266" s="433" t="s">
        <v>603</v>
      </c>
      <c r="AY266" s="434" t="s">
        <v>604</v>
      </c>
    </row>
    <row r="267" spans="2:65" s="441" customFormat="1" x14ac:dyDescent="0.25">
      <c r="B267" s="440"/>
      <c r="D267" s="426" t="s">
        <v>622</v>
      </c>
      <c r="E267" s="442" t="s">
        <v>541</v>
      </c>
      <c r="F267" s="443" t="s">
        <v>626</v>
      </c>
      <c r="H267" s="444">
        <v>5.1880000000000006</v>
      </c>
      <c r="I267" s="480"/>
      <c r="L267" s="440"/>
      <c r="M267" s="445"/>
      <c r="N267" s="446"/>
      <c r="O267" s="446"/>
      <c r="P267" s="446"/>
      <c r="Q267" s="446"/>
      <c r="R267" s="446"/>
      <c r="S267" s="446"/>
      <c r="T267" s="447"/>
      <c r="AT267" s="442" t="s">
        <v>622</v>
      </c>
      <c r="AU267" s="442" t="s">
        <v>534</v>
      </c>
      <c r="AV267" s="441" t="s">
        <v>612</v>
      </c>
      <c r="AW267" s="441" t="s">
        <v>624</v>
      </c>
      <c r="AX267" s="441" t="s">
        <v>95</v>
      </c>
      <c r="AY267" s="442" t="s">
        <v>604</v>
      </c>
    </row>
    <row r="268" spans="2:65" s="604" customFormat="1" ht="16.5" customHeight="1" x14ac:dyDescent="0.25">
      <c r="B268" s="413"/>
      <c r="C268" s="414" t="s">
        <v>880</v>
      </c>
      <c r="D268" s="414" t="s">
        <v>607</v>
      </c>
      <c r="E268" s="415" t="s">
        <v>881</v>
      </c>
      <c r="F268" s="416" t="s">
        <v>882</v>
      </c>
      <c r="G268" s="417" t="s">
        <v>138</v>
      </c>
      <c r="H268" s="418">
        <v>5.2</v>
      </c>
      <c r="I268" s="608"/>
      <c r="J268" s="419">
        <f>ROUND(I268*H268,2)</f>
        <v>0</v>
      </c>
      <c r="K268" s="416" t="s">
        <v>611</v>
      </c>
      <c r="L268" s="350"/>
      <c r="M268" s="476" t="s">
        <v>541</v>
      </c>
      <c r="N268" s="420" t="s">
        <v>553</v>
      </c>
      <c r="O268" s="477"/>
      <c r="P268" s="421">
        <f>O268*H268</f>
        <v>0</v>
      </c>
      <c r="Q268" s="421">
        <v>0</v>
      </c>
      <c r="R268" s="421">
        <f>Q268*H268</f>
        <v>0</v>
      </c>
      <c r="S268" s="421">
        <v>0</v>
      </c>
      <c r="T268" s="422">
        <f>S268*H268</f>
        <v>0</v>
      </c>
      <c r="AR268" s="353" t="s">
        <v>612</v>
      </c>
      <c r="AT268" s="353" t="s">
        <v>607</v>
      </c>
      <c r="AU268" s="353" t="s">
        <v>534</v>
      </c>
      <c r="AY268" s="353" t="s">
        <v>604</v>
      </c>
      <c r="BE268" s="423">
        <f>IF(N268="základní",J268,0)</f>
        <v>0</v>
      </c>
      <c r="BF268" s="423">
        <f>IF(N268="snížená",J268,0)</f>
        <v>0</v>
      </c>
      <c r="BG268" s="423">
        <f>IF(N268="zákl. přenesená",J268,0)</f>
        <v>0</v>
      </c>
      <c r="BH268" s="423">
        <f>IF(N268="sníž. přenesená",J268,0)</f>
        <v>0</v>
      </c>
      <c r="BI268" s="423">
        <f>IF(N268="nulová",J268,0)</f>
        <v>0</v>
      </c>
      <c r="BJ268" s="353" t="s">
        <v>95</v>
      </c>
      <c r="BK268" s="423">
        <f>ROUND(I268*H268,2)</f>
        <v>0</v>
      </c>
      <c r="BL268" s="353" t="s">
        <v>612</v>
      </c>
      <c r="BM268" s="353" t="s">
        <v>883</v>
      </c>
    </row>
    <row r="269" spans="2:65" s="604" customFormat="1" ht="16.5" customHeight="1" x14ac:dyDescent="0.25">
      <c r="B269" s="413"/>
      <c r="C269" s="414" t="s">
        <v>884</v>
      </c>
      <c r="D269" s="414" t="s">
        <v>607</v>
      </c>
      <c r="E269" s="415" t="s">
        <v>885</v>
      </c>
      <c r="F269" s="416" t="s">
        <v>886</v>
      </c>
      <c r="G269" s="417" t="s">
        <v>138</v>
      </c>
      <c r="H269" s="418">
        <v>6</v>
      </c>
      <c r="I269" s="608"/>
      <c r="J269" s="419">
        <f>ROUND(I269*H269,2)</f>
        <v>0</v>
      </c>
      <c r="K269" s="416" t="s">
        <v>611</v>
      </c>
      <c r="L269" s="350"/>
      <c r="M269" s="476" t="s">
        <v>541</v>
      </c>
      <c r="N269" s="420" t="s">
        <v>553</v>
      </c>
      <c r="O269" s="477"/>
      <c r="P269" s="421">
        <f>O269*H269</f>
        <v>0</v>
      </c>
      <c r="Q269" s="421">
        <v>8.8000000000000003E-4</v>
      </c>
      <c r="R269" s="421">
        <f>Q269*H269</f>
        <v>5.28E-3</v>
      </c>
      <c r="S269" s="421">
        <v>0</v>
      </c>
      <c r="T269" s="422">
        <f>S269*H269</f>
        <v>0</v>
      </c>
      <c r="AR269" s="353" t="s">
        <v>612</v>
      </c>
      <c r="AT269" s="353" t="s">
        <v>607</v>
      </c>
      <c r="AU269" s="353" t="s">
        <v>534</v>
      </c>
      <c r="AY269" s="353" t="s">
        <v>604</v>
      </c>
      <c r="BE269" s="423">
        <f>IF(N269="základní",J269,0)</f>
        <v>0</v>
      </c>
      <c r="BF269" s="423">
        <f>IF(N269="snížená",J269,0)</f>
        <v>0</v>
      </c>
      <c r="BG269" s="423">
        <f>IF(N269="zákl. přenesená",J269,0)</f>
        <v>0</v>
      </c>
      <c r="BH269" s="423">
        <f>IF(N269="sníž. přenesená",J269,0)</f>
        <v>0</v>
      </c>
      <c r="BI269" s="423">
        <f>IF(N269="nulová",J269,0)</f>
        <v>0</v>
      </c>
      <c r="BJ269" s="353" t="s">
        <v>95</v>
      </c>
      <c r="BK269" s="423">
        <f>ROUND(I269*H269,2)</f>
        <v>0</v>
      </c>
      <c r="BL269" s="353" t="s">
        <v>612</v>
      </c>
      <c r="BM269" s="353" t="s">
        <v>887</v>
      </c>
    </row>
    <row r="270" spans="2:65" s="433" customFormat="1" x14ac:dyDescent="0.25">
      <c r="B270" s="432"/>
      <c r="D270" s="426" t="s">
        <v>622</v>
      </c>
      <c r="E270" s="434" t="s">
        <v>541</v>
      </c>
      <c r="F270" s="435" t="s">
        <v>888</v>
      </c>
      <c r="H270" s="436">
        <v>6</v>
      </c>
      <c r="I270" s="479"/>
      <c r="L270" s="432"/>
      <c r="M270" s="437"/>
      <c r="N270" s="438"/>
      <c r="O270" s="438"/>
      <c r="P270" s="438"/>
      <c r="Q270" s="438"/>
      <c r="R270" s="438"/>
      <c r="S270" s="438"/>
      <c r="T270" s="439"/>
      <c r="AT270" s="434" t="s">
        <v>622</v>
      </c>
      <c r="AU270" s="434" t="s">
        <v>534</v>
      </c>
      <c r="AV270" s="433" t="s">
        <v>534</v>
      </c>
      <c r="AW270" s="433" t="s">
        <v>624</v>
      </c>
      <c r="AX270" s="433" t="s">
        <v>603</v>
      </c>
      <c r="AY270" s="434" t="s">
        <v>604</v>
      </c>
    </row>
    <row r="271" spans="2:65" s="441" customFormat="1" x14ac:dyDescent="0.25">
      <c r="B271" s="440"/>
      <c r="D271" s="426" t="s">
        <v>622</v>
      </c>
      <c r="E271" s="442" t="s">
        <v>541</v>
      </c>
      <c r="F271" s="443" t="s">
        <v>626</v>
      </c>
      <c r="H271" s="444">
        <v>6</v>
      </c>
      <c r="I271" s="480"/>
      <c r="L271" s="440"/>
      <c r="M271" s="445"/>
      <c r="N271" s="446"/>
      <c r="O271" s="446"/>
      <c r="P271" s="446"/>
      <c r="Q271" s="446"/>
      <c r="R271" s="446"/>
      <c r="S271" s="446"/>
      <c r="T271" s="447"/>
      <c r="AT271" s="442" t="s">
        <v>622</v>
      </c>
      <c r="AU271" s="442" t="s">
        <v>534</v>
      </c>
      <c r="AV271" s="441" t="s">
        <v>612</v>
      </c>
      <c r="AW271" s="441" t="s">
        <v>624</v>
      </c>
      <c r="AX271" s="441" t="s">
        <v>95</v>
      </c>
      <c r="AY271" s="442" t="s">
        <v>604</v>
      </c>
    </row>
    <row r="272" spans="2:65" s="604" customFormat="1" ht="16.5" customHeight="1" x14ac:dyDescent="0.25">
      <c r="B272" s="413"/>
      <c r="C272" s="414" t="s">
        <v>889</v>
      </c>
      <c r="D272" s="414" t="s">
        <v>607</v>
      </c>
      <c r="E272" s="415" t="s">
        <v>890</v>
      </c>
      <c r="F272" s="416" t="s">
        <v>891</v>
      </c>
      <c r="G272" s="417" t="s">
        <v>138</v>
      </c>
      <c r="H272" s="418">
        <v>6</v>
      </c>
      <c r="I272" s="608"/>
      <c r="J272" s="419">
        <f>ROUND(I272*H272,2)</f>
        <v>0</v>
      </c>
      <c r="K272" s="416" t="s">
        <v>611</v>
      </c>
      <c r="L272" s="350"/>
      <c r="M272" s="476" t="s">
        <v>541</v>
      </c>
      <c r="N272" s="420" t="s">
        <v>553</v>
      </c>
      <c r="O272" s="477"/>
      <c r="P272" s="421">
        <f>O272*H272</f>
        <v>0</v>
      </c>
      <c r="Q272" s="421">
        <v>0</v>
      </c>
      <c r="R272" s="421">
        <f>Q272*H272</f>
        <v>0</v>
      </c>
      <c r="S272" s="421">
        <v>0</v>
      </c>
      <c r="T272" s="422">
        <f>S272*H272</f>
        <v>0</v>
      </c>
      <c r="AR272" s="353" t="s">
        <v>612</v>
      </c>
      <c r="AT272" s="353" t="s">
        <v>607</v>
      </c>
      <c r="AU272" s="353" t="s">
        <v>534</v>
      </c>
      <c r="AY272" s="353" t="s">
        <v>604</v>
      </c>
      <c r="BE272" s="423">
        <f>IF(N272="základní",J272,0)</f>
        <v>0</v>
      </c>
      <c r="BF272" s="423">
        <f>IF(N272="snížená",J272,0)</f>
        <v>0</v>
      </c>
      <c r="BG272" s="423">
        <f>IF(N272="zákl. přenesená",J272,0)</f>
        <v>0</v>
      </c>
      <c r="BH272" s="423">
        <f>IF(N272="sníž. přenesená",J272,0)</f>
        <v>0</v>
      </c>
      <c r="BI272" s="423">
        <f>IF(N272="nulová",J272,0)</f>
        <v>0</v>
      </c>
      <c r="BJ272" s="353" t="s">
        <v>95</v>
      </c>
      <c r="BK272" s="423">
        <f>ROUND(I272*H272,2)</f>
        <v>0</v>
      </c>
      <c r="BL272" s="353" t="s">
        <v>612</v>
      </c>
      <c r="BM272" s="353" t="s">
        <v>892</v>
      </c>
    </row>
    <row r="273" spans="2:65" s="604" customFormat="1" ht="16.5" customHeight="1" x14ac:dyDescent="0.25">
      <c r="B273" s="413"/>
      <c r="C273" s="414" t="s">
        <v>893</v>
      </c>
      <c r="D273" s="414" t="s">
        <v>607</v>
      </c>
      <c r="E273" s="415" t="s">
        <v>894</v>
      </c>
      <c r="F273" s="416" t="s">
        <v>895</v>
      </c>
      <c r="G273" s="417" t="s">
        <v>332</v>
      </c>
      <c r="H273" s="418">
        <v>0.106</v>
      </c>
      <c r="I273" s="608"/>
      <c r="J273" s="419">
        <f>ROUND(I273*H273,2)</f>
        <v>0</v>
      </c>
      <c r="K273" s="416" t="s">
        <v>611</v>
      </c>
      <c r="L273" s="350"/>
      <c r="M273" s="476" t="s">
        <v>541</v>
      </c>
      <c r="N273" s="420" t="s">
        <v>553</v>
      </c>
      <c r="O273" s="477"/>
      <c r="P273" s="421">
        <f>O273*H273</f>
        <v>0</v>
      </c>
      <c r="Q273" s="421">
        <v>1.06277</v>
      </c>
      <c r="R273" s="421">
        <f>Q273*H273</f>
        <v>0.11265362</v>
      </c>
      <c r="S273" s="421">
        <v>0</v>
      </c>
      <c r="T273" s="422">
        <f>S273*H273</f>
        <v>0</v>
      </c>
      <c r="AR273" s="353" t="s">
        <v>612</v>
      </c>
      <c r="AT273" s="353" t="s">
        <v>607</v>
      </c>
      <c r="AU273" s="353" t="s">
        <v>534</v>
      </c>
      <c r="AY273" s="353" t="s">
        <v>604</v>
      </c>
      <c r="BE273" s="423">
        <f>IF(N273="základní",J273,0)</f>
        <v>0</v>
      </c>
      <c r="BF273" s="423">
        <f>IF(N273="snížená",J273,0)</f>
        <v>0</v>
      </c>
      <c r="BG273" s="423">
        <f>IF(N273="zákl. přenesená",J273,0)</f>
        <v>0</v>
      </c>
      <c r="BH273" s="423">
        <f>IF(N273="sníž. přenesená",J273,0)</f>
        <v>0</v>
      </c>
      <c r="BI273" s="423">
        <f>IF(N273="nulová",J273,0)</f>
        <v>0</v>
      </c>
      <c r="BJ273" s="353" t="s">
        <v>95</v>
      </c>
      <c r="BK273" s="423">
        <f>ROUND(I273*H273,2)</f>
        <v>0</v>
      </c>
      <c r="BL273" s="353" t="s">
        <v>612</v>
      </c>
      <c r="BM273" s="353" t="s">
        <v>896</v>
      </c>
    </row>
    <row r="274" spans="2:65" s="433" customFormat="1" x14ac:dyDescent="0.25">
      <c r="B274" s="432"/>
      <c r="D274" s="426" t="s">
        <v>622</v>
      </c>
      <c r="E274" s="434" t="s">
        <v>541</v>
      </c>
      <c r="F274" s="435" t="s">
        <v>897</v>
      </c>
      <c r="H274" s="436">
        <v>0.106</v>
      </c>
      <c r="I274" s="479"/>
      <c r="L274" s="432"/>
      <c r="M274" s="437"/>
      <c r="N274" s="438"/>
      <c r="O274" s="438"/>
      <c r="P274" s="438"/>
      <c r="Q274" s="438"/>
      <c r="R274" s="438"/>
      <c r="S274" s="438"/>
      <c r="T274" s="439"/>
      <c r="AT274" s="434" t="s">
        <v>622</v>
      </c>
      <c r="AU274" s="434" t="s">
        <v>534</v>
      </c>
      <c r="AV274" s="433" t="s">
        <v>534</v>
      </c>
      <c r="AW274" s="433" t="s">
        <v>624</v>
      </c>
      <c r="AX274" s="433" t="s">
        <v>603</v>
      </c>
      <c r="AY274" s="434" t="s">
        <v>604</v>
      </c>
    </row>
    <row r="275" spans="2:65" s="441" customFormat="1" x14ac:dyDescent="0.25">
      <c r="B275" s="440"/>
      <c r="D275" s="426" t="s">
        <v>622</v>
      </c>
      <c r="E275" s="442" t="s">
        <v>541</v>
      </c>
      <c r="F275" s="443" t="s">
        <v>626</v>
      </c>
      <c r="H275" s="444">
        <v>0.106</v>
      </c>
      <c r="I275" s="480"/>
      <c r="L275" s="440"/>
      <c r="M275" s="445"/>
      <c r="N275" s="446"/>
      <c r="O275" s="446"/>
      <c r="P275" s="446"/>
      <c r="Q275" s="446"/>
      <c r="R275" s="446"/>
      <c r="S275" s="446"/>
      <c r="T275" s="447"/>
      <c r="AT275" s="442" t="s">
        <v>622</v>
      </c>
      <c r="AU275" s="442" t="s">
        <v>534</v>
      </c>
      <c r="AV275" s="441" t="s">
        <v>612</v>
      </c>
      <c r="AW275" s="441" t="s">
        <v>624</v>
      </c>
      <c r="AX275" s="441" t="s">
        <v>95</v>
      </c>
      <c r="AY275" s="442" t="s">
        <v>604</v>
      </c>
    </row>
    <row r="276" spans="2:65" s="604" customFormat="1" ht="16.5" customHeight="1" x14ac:dyDescent="0.25">
      <c r="B276" s="413"/>
      <c r="C276" s="414" t="s">
        <v>898</v>
      </c>
      <c r="D276" s="414" t="s">
        <v>607</v>
      </c>
      <c r="E276" s="415" t="s">
        <v>899</v>
      </c>
      <c r="F276" s="416" t="s">
        <v>900</v>
      </c>
      <c r="G276" s="417" t="s">
        <v>102</v>
      </c>
      <c r="H276" s="418">
        <v>1.8</v>
      </c>
      <c r="I276" s="608"/>
      <c r="J276" s="419">
        <f>ROUND(I276*H276,2)</f>
        <v>0</v>
      </c>
      <c r="K276" s="416" t="s">
        <v>611</v>
      </c>
      <c r="L276" s="350"/>
      <c r="M276" s="476" t="s">
        <v>541</v>
      </c>
      <c r="N276" s="420" t="s">
        <v>553</v>
      </c>
      <c r="O276" s="477"/>
      <c r="P276" s="421">
        <f>O276*H276</f>
        <v>0</v>
      </c>
      <c r="Q276" s="421">
        <v>3.465E-2</v>
      </c>
      <c r="R276" s="421">
        <f>Q276*H276</f>
        <v>6.2370000000000002E-2</v>
      </c>
      <c r="S276" s="421">
        <v>0</v>
      </c>
      <c r="T276" s="422">
        <f>S276*H276</f>
        <v>0</v>
      </c>
      <c r="AR276" s="353" t="s">
        <v>612</v>
      </c>
      <c r="AT276" s="353" t="s">
        <v>607</v>
      </c>
      <c r="AU276" s="353" t="s">
        <v>534</v>
      </c>
      <c r="AY276" s="353" t="s">
        <v>604</v>
      </c>
      <c r="BE276" s="423">
        <f>IF(N276="základní",J276,0)</f>
        <v>0</v>
      </c>
      <c r="BF276" s="423">
        <f>IF(N276="snížená",J276,0)</f>
        <v>0</v>
      </c>
      <c r="BG276" s="423">
        <f>IF(N276="zákl. přenesená",J276,0)</f>
        <v>0</v>
      </c>
      <c r="BH276" s="423">
        <f>IF(N276="sníž. přenesená",J276,0)</f>
        <v>0</v>
      </c>
      <c r="BI276" s="423">
        <f>IF(N276="nulová",J276,0)</f>
        <v>0</v>
      </c>
      <c r="BJ276" s="353" t="s">
        <v>95</v>
      </c>
      <c r="BK276" s="423">
        <f>ROUND(I276*H276,2)</f>
        <v>0</v>
      </c>
      <c r="BL276" s="353" t="s">
        <v>612</v>
      </c>
      <c r="BM276" s="353" t="s">
        <v>901</v>
      </c>
    </row>
    <row r="277" spans="2:65" s="604" customFormat="1" ht="16.5" customHeight="1" x14ac:dyDescent="0.25">
      <c r="B277" s="413"/>
      <c r="C277" s="448" t="s">
        <v>902</v>
      </c>
      <c r="D277" s="448" t="s">
        <v>903</v>
      </c>
      <c r="E277" s="449" t="s">
        <v>904</v>
      </c>
      <c r="F277" s="450" t="s">
        <v>905</v>
      </c>
      <c r="G277" s="451" t="s">
        <v>610</v>
      </c>
      <c r="H277" s="452">
        <v>1</v>
      </c>
      <c r="I277" s="613"/>
      <c r="J277" s="453">
        <f>ROUND(I277*H277,2)</f>
        <v>0</v>
      </c>
      <c r="K277" s="450" t="s">
        <v>611</v>
      </c>
      <c r="L277" s="454"/>
      <c r="M277" s="481" t="s">
        <v>541</v>
      </c>
      <c r="N277" s="455" t="s">
        <v>553</v>
      </c>
      <c r="O277" s="477"/>
      <c r="P277" s="421">
        <f>O277*H277</f>
        <v>0</v>
      </c>
      <c r="Q277" s="421">
        <v>0.27</v>
      </c>
      <c r="R277" s="421">
        <f>Q277*H277</f>
        <v>0.27</v>
      </c>
      <c r="S277" s="421">
        <v>0</v>
      </c>
      <c r="T277" s="422">
        <f>S277*H277</f>
        <v>0</v>
      </c>
      <c r="AR277" s="353" t="s">
        <v>906</v>
      </c>
      <c r="AT277" s="353" t="s">
        <v>903</v>
      </c>
      <c r="AU277" s="353" t="s">
        <v>534</v>
      </c>
      <c r="AY277" s="353" t="s">
        <v>604</v>
      </c>
      <c r="BE277" s="423">
        <f>IF(N277="základní",J277,0)</f>
        <v>0</v>
      </c>
      <c r="BF277" s="423">
        <f>IF(N277="snížená",J277,0)</f>
        <v>0</v>
      </c>
      <c r="BG277" s="423">
        <f>IF(N277="zákl. přenesená",J277,0)</f>
        <v>0</v>
      </c>
      <c r="BH277" s="423">
        <f>IF(N277="sníž. přenesená",J277,0)</f>
        <v>0</v>
      </c>
      <c r="BI277" s="423">
        <f>IF(N277="nulová",J277,0)</f>
        <v>0</v>
      </c>
      <c r="BJ277" s="353" t="s">
        <v>95</v>
      </c>
      <c r="BK277" s="423">
        <f>ROUND(I277*H277,2)</f>
        <v>0</v>
      </c>
      <c r="BL277" s="353" t="s">
        <v>612</v>
      </c>
      <c r="BM277" s="353" t="s">
        <v>907</v>
      </c>
    </row>
    <row r="278" spans="2:65" s="433" customFormat="1" x14ac:dyDescent="0.25">
      <c r="B278" s="432"/>
      <c r="D278" s="426" t="s">
        <v>622</v>
      </c>
      <c r="E278" s="434" t="s">
        <v>541</v>
      </c>
      <c r="F278" s="435" t="s">
        <v>95</v>
      </c>
      <c r="H278" s="436">
        <v>1</v>
      </c>
      <c r="I278" s="479"/>
      <c r="L278" s="432"/>
      <c r="M278" s="437"/>
      <c r="N278" s="438"/>
      <c r="O278" s="438"/>
      <c r="P278" s="438"/>
      <c r="Q278" s="438"/>
      <c r="R278" s="438"/>
      <c r="S278" s="438"/>
      <c r="T278" s="439"/>
      <c r="AT278" s="434" t="s">
        <v>622</v>
      </c>
      <c r="AU278" s="434" t="s">
        <v>534</v>
      </c>
      <c r="AV278" s="433" t="s">
        <v>534</v>
      </c>
      <c r="AW278" s="433" t="s">
        <v>624</v>
      </c>
      <c r="AX278" s="433" t="s">
        <v>603</v>
      </c>
      <c r="AY278" s="434" t="s">
        <v>604</v>
      </c>
    </row>
    <row r="279" spans="2:65" s="441" customFormat="1" x14ac:dyDescent="0.25">
      <c r="B279" s="440"/>
      <c r="D279" s="426" t="s">
        <v>622</v>
      </c>
      <c r="E279" s="442" t="s">
        <v>541</v>
      </c>
      <c r="F279" s="443" t="s">
        <v>626</v>
      </c>
      <c r="H279" s="444">
        <v>1</v>
      </c>
      <c r="I279" s="480"/>
      <c r="L279" s="440"/>
      <c r="M279" s="445"/>
      <c r="N279" s="446"/>
      <c r="O279" s="446"/>
      <c r="P279" s="446"/>
      <c r="Q279" s="446"/>
      <c r="R279" s="446"/>
      <c r="S279" s="446"/>
      <c r="T279" s="447"/>
      <c r="AT279" s="442" t="s">
        <v>622</v>
      </c>
      <c r="AU279" s="442" t="s">
        <v>534</v>
      </c>
      <c r="AV279" s="441" t="s">
        <v>612</v>
      </c>
      <c r="AW279" s="441" t="s">
        <v>624</v>
      </c>
      <c r="AX279" s="441" t="s">
        <v>95</v>
      </c>
      <c r="AY279" s="442" t="s">
        <v>604</v>
      </c>
    </row>
    <row r="280" spans="2:65" s="401" customFormat="1" ht="22.9" customHeight="1" x14ac:dyDescent="0.2">
      <c r="B280" s="400"/>
      <c r="D280" s="402" t="s">
        <v>600</v>
      </c>
      <c r="E280" s="411" t="s">
        <v>908</v>
      </c>
      <c r="F280" s="411" t="s">
        <v>909</v>
      </c>
      <c r="I280" s="475"/>
      <c r="J280" s="412">
        <f>BK280</f>
        <v>0</v>
      </c>
      <c r="L280" s="400"/>
      <c r="M280" s="405"/>
      <c r="N280" s="406"/>
      <c r="O280" s="406"/>
      <c r="P280" s="407">
        <f>SUM(P281:P363)</f>
        <v>0</v>
      </c>
      <c r="Q280" s="406"/>
      <c r="R280" s="407">
        <f>SUM(R281:R363)</f>
        <v>493.6971691</v>
      </c>
      <c r="S280" s="406"/>
      <c r="T280" s="408">
        <f>SUM(T281:T363)</f>
        <v>0</v>
      </c>
      <c r="AR280" s="402" t="s">
        <v>95</v>
      </c>
      <c r="AT280" s="409" t="s">
        <v>600</v>
      </c>
      <c r="AU280" s="409" t="s">
        <v>95</v>
      </c>
      <c r="AY280" s="402" t="s">
        <v>604</v>
      </c>
      <c r="BK280" s="410">
        <f>SUM(BK281:BK363)</f>
        <v>0</v>
      </c>
    </row>
    <row r="281" spans="2:65" s="604" customFormat="1" ht="16.5" customHeight="1" x14ac:dyDescent="0.25">
      <c r="B281" s="413"/>
      <c r="C281" s="414" t="s">
        <v>1382</v>
      </c>
      <c r="D281" s="414" t="s">
        <v>607</v>
      </c>
      <c r="E281" s="415" t="s">
        <v>1383</v>
      </c>
      <c r="F281" s="609" t="s">
        <v>1384</v>
      </c>
      <c r="G281" s="417" t="s">
        <v>138</v>
      </c>
      <c r="H281" s="418">
        <v>8.5</v>
      </c>
      <c r="I281" s="608"/>
      <c r="J281" s="419">
        <f>ROUND(I281*H281,2)</f>
        <v>0</v>
      </c>
      <c r="K281" s="416" t="s">
        <v>611</v>
      </c>
      <c r="L281" s="350"/>
      <c r="M281" s="476" t="s">
        <v>541</v>
      </c>
      <c r="N281" s="420" t="s">
        <v>553</v>
      </c>
      <c r="O281" s="477"/>
      <c r="P281" s="421">
        <f>O281*H281</f>
        <v>0</v>
      </c>
      <c r="Q281" s="421">
        <v>8.5650000000000004E-2</v>
      </c>
      <c r="R281" s="421">
        <f>Q281*H281</f>
        <v>0.72802500000000003</v>
      </c>
      <c r="S281" s="421">
        <v>0</v>
      </c>
      <c r="T281" s="422">
        <f>S281*H281</f>
        <v>0</v>
      </c>
      <c r="AR281" s="353" t="s">
        <v>612</v>
      </c>
      <c r="AT281" s="353" t="s">
        <v>607</v>
      </c>
      <c r="AU281" s="353" t="s">
        <v>534</v>
      </c>
      <c r="AY281" s="353" t="s">
        <v>604</v>
      </c>
      <c r="BE281" s="423">
        <f>IF(N281="základní",J281,0)</f>
        <v>0</v>
      </c>
      <c r="BF281" s="423">
        <f>IF(N281="snížená",J281,0)</f>
        <v>0</v>
      </c>
      <c r="BG281" s="423">
        <f>IF(N281="zákl. přenesená",J281,0)</f>
        <v>0</v>
      </c>
      <c r="BH281" s="423">
        <f>IF(N281="sníž. přenesená",J281,0)</f>
        <v>0</v>
      </c>
      <c r="BI281" s="423">
        <f>IF(N281="nulová",J281,0)</f>
        <v>0</v>
      </c>
      <c r="BJ281" s="353" t="s">
        <v>95</v>
      </c>
      <c r="BK281" s="423">
        <f>ROUND(I281*H281,2)</f>
        <v>0</v>
      </c>
      <c r="BL281" s="353" t="s">
        <v>612</v>
      </c>
      <c r="BM281" s="353" t="s">
        <v>1385</v>
      </c>
    </row>
    <row r="282" spans="2:65" s="604" customFormat="1" ht="16.5" customHeight="1" x14ac:dyDescent="0.25">
      <c r="B282" s="413"/>
      <c r="C282" s="448" t="s">
        <v>1386</v>
      </c>
      <c r="D282" s="448" t="s">
        <v>903</v>
      </c>
      <c r="E282" s="449" t="s">
        <v>1387</v>
      </c>
      <c r="F282" s="614" t="s">
        <v>1388</v>
      </c>
      <c r="G282" s="451" t="s">
        <v>138</v>
      </c>
      <c r="H282" s="452">
        <v>8.5850000000000009</v>
      </c>
      <c r="I282" s="613"/>
      <c r="J282" s="453">
        <f>ROUND(I282*H282,2)</f>
        <v>0</v>
      </c>
      <c r="K282" s="450" t="s">
        <v>611</v>
      </c>
      <c r="L282" s="454"/>
      <c r="M282" s="481" t="s">
        <v>541</v>
      </c>
      <c r="N282" s="455" t="s">
        <v>553</v>
      </c>
      <c r="O282" s="477"/>
      <c r="P282" s="421">
        <f>O282*H282</f>
        <v>0</v>
      </c>
      <c r="Q282" s="421">
        <v>0.09</v>
      </c>
      <c r="R282" s="421">
        <f>Q282*H282</f>
        <v>0.77265000000000006</v>
      </c>
      <c r="S282" s="421">
        <v>0</v>
      </c>
      <c r="T282" s="422">
        <f>S282*H282</f>
        <v>0</v>
      </c>
      <c r="AR282" s="353" t="s">
        <v>906</v>
      </c>
      <c r="AT282" s="353" t="s">
        <v>903</v>
      </c>
      <c r="AU282" s="353" t="s">
        <v>534</v>
      </c>
      <c r="AY282" s="353" t="s">
        <v>604</v>
      </c>
      <c r="BE282" s="423">
        <f>IF(N282="základní",J282,0)</f>
        <v>0</v>
      </c>
      <c r="BF282" s="423">
        <f>IF(N282="snížená",J282,0)</f>
        <v>0</v>
      </c>
      <c r="BG282" s="423">
        <f>IF(N282="zákl. přenesená",J282,0)</f>
        <v>0</v>
      </c>
      <c r="BH282" s="423">
        <f>IF(N282="sníž. přenesená",J282,0)</f>
        <v>0</v>
      </c>
      <c r="BI282" s="423">
        <f>IF(N282="nulová",J282,0)</f>
        <v>0</v>
      </c>
      <c r="BJ282" s="353" t="s">
        <v>95</v>
      </c>
      <c r="BK282" s="423">
        <f>ROUND(I282*H282,2)</f>
        <v>0</v>
      </c>
      <c r="BL282" s="353" t="s">
        <v>612</v>
      </c>
      <c r="BM282" s="353" t="s">
        <v>1389</v>
      </c>
    </row>
    <row r="283" spans="2:65" s="433" customFormat="1" x14ac:dyDescent="0.25">
      <c r="B283" s="432"/>
      <c r="D283" s="426" t="s">
        <v>622</v>
      </c>
      <c r="E283" s="434" t="s">
        <v>541</v>
      </c>
      <c r="F283" s="611" t="s">
        <v>1390</v>
      </c>
      <c r="H283" s="436">
        <v>8.5850000000000009</v>
      </c>
      <c r="I283" s="479"/>
      <c r="L283" s="432"/>
      <c r="M283" s="437"/>
      <c r="N283" s="438"/>
      <c r="O283" s="438"/>
      <c r="P283" s="438"/>
      <c r="Q283" s="438"/>
      <c r="R283" s="438"/>
      <c r="S283" s="438"/>
      <c r="T283" s="439"/>
      <c r="AT283" s="434" t="s">
        <v>622</v>
      </c>
      <c r="AU283" s="434" t="s">
        <v>534</v>
      </c>
      <c r="AV283" s="433" t="s">
        <v>534</v>
      </c>
      <c r="AW283" s="433" t="s">
        <v>624</v>
      </c>
      <c r="AX283" s="433" t="s">
        <v>603</v>
      </c>
      <c r="AY283" s="434" t="s">
        <v>604</v>
      </c>
    </row>
    <row r="284" spans="2:65" s="441" customFormat="1" x14ac:dyDescent="0.25">
      <c r="B284" s="440"/>
      <c r="D284" s="426" t="s">
        <v>622</v>
      </c>
      <c r="E284" s="442" t="s">
        <v>541</v>
      </c>
      <c r="F284" s="443" t="s">
        <v>626</v>
      </c>
      <c r="H284" s="444">
        <v>8.5850000000000009</v>
      </c>
      <c r="I284" s="480"/>
      <c r="L284" s="440"/>
      <c r="M284" s="445"/>
      <c r="N284" s="446"/>
      <c r="O284" s="446"/>
      <c r="P284" s="446"/>
      <c r="Q284" s="446"/>
      <c r="R284" s="446"/>
      <c r="S284" s="446"/>
      <c r="T284" s="447"/>
      <c r="AT284" s="442" t="s">
        <v>622</v>
      </c>
      <c r="AU284" s="442" t="s">
        <v>534</v>
      </c>
      <c r="AV284" s="441" t="s">
        <v>612</v>
      </c>
      <c r="AW284" s="441" t="s">
        <v>624</v>
      </c>
      <c r="AX284" s="441" t="s">
        <v>95</v>
      </c>
      <c r="AY284" s="442" t="s">
        <v>604</v>
      </c>
    </row>
    <row r="285" spans="2:65" s="604" customFormat="1" ht="16.5" customHeight="1" x14ac:dyDescent="0.25">
      <c r="B285" s="413"/>
      <c r="C285" s="414" t="s">
        <v>910</v>
      </c>
      <c r="D285" s="414" t="s">
        <v>607</v>
      </c>
      <c r="E285" s="415" t="s">
        <v>911</v>
      </c>
      <c r="F285" s="609" t="s">
        <v>912</v>
      </c>
      <c r="G285" s="417" t="s">
        <v>138</v>
      </c>
      <c r="H285" s="418">
        <v>506.43</v>
      </c>
      <c r="I285" s="608"/>
      <c r="J285" s="419">
        <f>ROUND(I285*H285,2)</f>
        <v>0</v>
      </c>
      <c r="K285" s="416" t="s">
        <v>541</v>
      </c>
      <c r="L285" s="350"/>
      <c r="M285" s="476" t="s">
        <v>541</v>
      </c>
      <c r="N285" s="420" t="s">
        <v>553</v>
      </c>
      <c r="O285" s="477"/>
      <c r="P285" s="421">
        <f>O285*H285</f>
        <v>0</v>
      </c>
      <c r="Q285" s="421">
        <v>0.27994000000000002</v>
      </c>
      <c r="R285" s="421">
        <f>Q285*H285</f>
        <v>141.77001420000002</v>
      </c>
      <c r="S285" s="421">
        <v>0</v>
      </c>
      <c r="T285" s="422">
        <f>S285*H285</f>
        <v>0</v>
      </c>
      <c r="AR285" s="353" t="s">
        <v>612</v>
      </c>
      <c r="AT285" s="353" t="s">
        <v>607</v>
      </c>
      <c r="AU285" s="353" t="s">
        <v>534</v>
      </c>
      <c r="AY285" s="353" t="s">
        <v>604</v>
      </c>
      <c r="BE285" s="423">
        <f>IF(N285="základní",J285,0)</f>
        <v>0</v>
      </c>
      <c r="BF285" s="423">
        <f>IF(N285="snížená",J285,0)</f>
        <v>0</v>
      </c>
      <c r="BG285" s="423">
        <f>IF(N285="zákl. přenesená",J285,0)</f>
        <v>0</v>
      </c>
      <c r="BH285" s="423">
        <f>IF(N285="sníž. přenesená",J285,0)</f>
        <v>0</v>
      </c>
      <c r="BI285" s="423">
        <f>IF(N285="nulová",J285,0)</f>
        <v>0</v>
      </c>
      <c r="BJ285" s="353" t="s">
        <v>95</v>
      </c>
      <c r="BK285" s="423">
        <f>ROUND(I285*H285,2)</f>
        <v>0</v>
      </c>
      <c r="BL285" s="353" t="s">
        <v>612</v>
      </c>
      <c r="BM285" s="353" t="s">
        <v>913</v>
      </c>
    </row>
    <row r="286" spans="2:65" s="433" customFormat="1" x14ac:dyDescent="0.25">
      <c r="B286" s="432"/>
      <c r="D286" s="426" t="s">
        <v>622</v>
      </c>
      <c r="E286" s="434" t="s">
        <v>541</v>
      </c>
      <c r="F286" s="435" t="s">
        <v>914</v>
      </c>
      <c r="H286" s="436">
        <v>497.93</v>
      </c>
      <c r="I286" s="479"/>
      <c r="L286" s="432"/>
      <c r="M286" s="437"/>
      <c r="N286" s="438"/>
      <c r="O286" s="438"/>
      <c r="P286" s="438"/>
      <c r="Q286" s="438"/>
      <c r="R286" s="438"/>
      <c r="S286" s="438"/>
      <c r="T286" s="439"/>
      <c r="AT286" s="434" t="s">
        <v>622</v>
      </c>
      <c r="AU286" s="434" t="s">
        <v>534</v>
      </c>
      <c r="AV286" s="433" t="s">
        <v>534</v>
      </c>
      <c r="AW286" s="433" t="s">
        <v>624</v>
      </c>
      <c r="AX286" s="433" t="s">
        <v>603</v>
      </c>
      <c r="AY286" s="434" t="s">
        <v>604</v>
      </c>
    </row>
    <row r="287" spans="2:65" s="433" customFormat="1" x14ac:dyDescent="0.25">
      <c r="B287" s="432"/>
      <c r="D287" s="426" t="s">
        <v>622</v>
      </c>
      <c r="E287" s="434" t="s">
        <v>541</v>
      </c>
      <c r="F287" s="611" t="s">
        <v>1377</v>
      </c>
      <c r="H287" s="436">
        <v>8.5</v>
      </c>
      <c r="I287" s="479"/>
      <c r="L287" s="432"/>
      <c r="M287" s="437"/>
      <c r="N287" s="438"/>
      <c r="O287" s="438"/>
      <c r="P287" s="438"/>
      <c r="Q287" s="438"/>
      <c r="R287" s="438"/>
      <c r="S287" s="438"/>
      <c r="T287" s="439"/>
      <c r="AT287" s="434" t="s">
        <v>622</v>
      </c>
      <c r="AU287" s="434" t="s">
        <v>534</v>
      </c>
      <c r="AV287" s="433" t="s">
        <v>534</v>
      </c>
      <c r="AW287" s="433" t="s">
        <v>624</v>
      </c>
      <c r="AX287" s="433" t="s">
        <v>603</v>
      </c>
      <c r="AY287" s="434" t="s">
        <v>604</v>
      </c>
    </row>
    <row r="288" spans="2:65" s="441" customFormat="1" x14ac:dyDescent="0.25">
      <c r="B288" s="440"/>
      <c r="D288" s="426" t="s">
        <v>622</v>
      </c>
      <c r="E288" s="442" t="s">
        <v>541</v>
      </c>
      <c r="F288" s="443" t="s">
        <v>626</v>
      </c>
      <c r="H288" s="444">
        <v>506.43</v>
      </c>
      <c r="I288" s="480"/>
      <c r="L288" s="440"/>
      <c r="M288" s="445"/>
      <c r="N288" s="446"/>
      <c r="O288" s="446"/>
      <c r="P288" s="446"/>
      <c r="Q288" s="446"/>
      <c r="R288" s="446"/>
      <c r="S288" s="446"/>
      <c r="T288" s="447"/>
      <c r="AT288" s="442" t="s">
        <v>622</v>
      </c>
      <c r="AU288" s="442" t="s">
        <v>534</v>
      </c>
      <c r="AV288" s="441" t="s">
        <v>612</v>
      </c>
      <c r="AW288" s="441" t="s">
        <v>624</v>
      </c>
      <c r="AX288" s="441" t="s">
        <v>95</v>
      </c>
      <c r="AY288" s="442" t="s">
        <v>604</v>
      </c>
    </row>
    <row r="289" spans="2:65" s="604" customFormat="1" ht="16.5" customHeight="1" x14ac:dyDescent="0.25">
      <c r="B289" s="413"/>
      <c r="C289" s="414" t="s">
        <v>915</v>
      </c>
      <c r="D289" s="414" t="s">
        <v>607</v>
      </c>
      <c r="E289" s="415" t="s">
        <v>916</v>
      </c>
      <c r="F289" s="416" t="s">
        <v>917</v>
      </c>
      <c r="G289" s="417" t="s">
        <v>138</v>
      </c>
      <c r="H289" s="418">
        <v>477.72</v>
      </c>
      <c r="I289" s="608"/>
      <c r="J289" s="419">
        <f>ROUND(I289*H289,2)</f>
        <v>0</v>
      </c>
      <c r="K289" s="416" t="s">
        <v>611</v>
      </c>
      <c r="L289" s="350"/>
      <c r="M289" s="476" t="s">
        <v>541</v>
      </c>
      <c r="N289" s="420" t="s">
        <v>553</v>
      </c>
      <c r="O289" s="477"/>
      <c r="P289" s="421">
        <f>O289*H289</f>
        <v>0</v>
      </c>
      <c r="Q289" s="421">
        <v>0.22977</v>
      </c>
      <c r="R289" s="421">
        <f>Q289*H289</f>
        <v>109.76572440000001</v>
      </c>
      <c r="S289" s="421">
        <v>0</v>
      </c>
      <c r="T289" s="422">
        <f>S289*H289</f>
        <v>0</v>
      </c>
      <c r="AR289" s="353" t="s">
        <v>918</v>
      </c>
      <c r="AT289" s="353" t="s">
        <v>607</v>
      </c>
      <c r="AU289" s="353" t="s">
        <v>534</v>
      </c>
      <c r="AY289" s="353" t="s">
        <v>604</v>
      </c>
      <c r="BE289" s="423">
        <f>IF(N289="základní",J289,0)</f>
        <v>0</v>
      </c>
      <c r="BF289" s="423">
        <f>IF(N289="snížená",J289,0)</f>
        <v>0</v>
      </c>
      <c r="BG289" s="423">
        <f>IF(N289="zákl. přenesená",J289,0)</f>
        <v>0</v>
      </c>
      <c r="BH289" s="423">
        <f>IF(N289="sníž. přenesená",J289,0)</f>
        <v>0</v>
      </c>
      <c r="BI289" s="423">
        <f>IF(N289="nulová",J289,0)</f>
        <v>0</v>
      </c>
      <c r="BJ289" s="353" t="s">
        <v>95</v>
      </c>
      <c r="BK289" s="423">
        <f>ROUND(I289*H289,2)</f>
        <v>0</v>
      </c>
      <c r="BL289" s="353" t="s">
        <v>918</v>
      </c>
      <c r="BM289" s="353" t="s">
        <v>919</v>
      </c>
    </row>
    <row r="290" spans="2:65" s="433" customFormat="1" x14ac:dyDescent="0.25">
      <c r="B290" s="432"/>
      <c r="D290" s="426" t="s">
        <v>622</v>
      </c>
      <c r="E290" s="434" t="s">
        <v>541</v>
      </c>
      <c r="F290" s="435" t="s">
        <v>920</v>
      </c>
      <c r="H290" s="436">
        <v>461.22</v>
      </c>
      <c r="I290" s="479"/>
      <c r="L290" s="432"/>
      <c r="M290" s="437"/>
      <c r="N290" s="438"/>
      <c r="O290" s="438"/>
      <c r="P290" s="438"/>
      <c r="Q290" s="438"/>
      <c r="R290" s="438"/>
      <c r="S290" s="438"/>
      <c r="T290" s="439"/>
      <c r="AT290" s="434" t="s">
        <v>622</v>
      </c>
      <c r="AU290" s="434" t="s">
        <v>534</v>
      </c>
      <c r="AV290" s="433" t="s">
        <v>534</v>
      </c>
      <c r="AW290" s="433" t="s">
        <v>624</v>
      </c>
      <c r="AX290" s="433" t="s">
        <v>603</v>
      </c>
      <c r="AY290" s="434" t="s">
        <v>604</v>
      </c>
    </row>
    <row r="291" spans="2:65" s="433" customFormat="1" x14ac:dyDescent="0.25">
      <c r="B291" s="432"/>
      <c r="D291" s="426" t="s">
        <v>622</v>
      </c>
      <c r="E291" s="434" t="s">
        <v>541</v>
      </c>
      <c r="F291" s="435" t="s">
        <v>921</v>
      </c>
      <c r="H291" s="436">
        <v>16.5</v>
      </c>
      <c r="I291" s="479"/>
      <c r="L291" s="432"/>
      <c r="M291" s="437"/>
      <c r="N291" s="438"/>
      <c r="O291" s="438"/>
      <c r="P291" s="438"/>
      <c r="Q291" s="438"/>
      <c r="R291" s="438"/>
      <c r="S291" s="438"/>
      <c r="T291" s="439"/>
      <c r="AT291" s="434" t="s">
        <v>622</v>
      </c>
      <c r="AU291" s="434" t="s">
        <v>534</v>
      </c>
      <c r="AV291" s="433" t="s">
        <v>534</v>
      </c>
      <c r="AW291" s="433" t="s">
        <v>624</v>
      </c>
      <c r="AX291" s="433" t="s">
        <v>603</v>
      </c>
      <c r="AY291" s="434" t="s">
        <v>604</v>
      </c>
    </row>
    <row r="292" spans="2:65" s="441" customFormat="1" x14ac:dyDescent="0.25">
      <c r="B292" s="440"/>
      <c r="D292" s="426" t="s">
        <v>622</v>
      </c>
      <c r="E292" s="442" t="s">
        <v>541</v>
      </c>
      <c r="F292" s="443" t="s">
        <v>626</v>
      </c>
      <c r="H292" s="444">
        <v>477.72</v>
      </c>
      <c r="I292" s="480"/>
      <c r="L292" s="440"/>
      <c r="M292" s="445"/>
      <c r="N292" s="446"/>
      <c r="O292" s="446"/>
      <c r="P292" s="446"/>
      <c r="Q292" s="446"/>
      <c r="R292" s="446"/>
      <c r="S292" s="446"/>
      <c r="T292" s="447"/>
      <c r="AT292" s="442" t="s">
        <v>622</v>
      </c>
      <c r="AU292" s="442" t="s">
        <v>534</v>
      </c>
      <c r="AV292" s="441" t="s">
        <v>612</v>
      </c>
      <c r="AW292" s="441" t="s">
        <v>624</v>
      </c>
      <c r="AX292" s="441" t="s">
        <v>95</v>
      </c>
      <c r="AY292" s="442" t="s">
        <v>604</v>
      </c>
    </row>
    <row r="293" spans="2:65" s="604" customFormat="1" ht="16.5" customHeight="1" x14ac:dyDescent="0.25">
      <c r="B293" s="413"/>
      <c r="C293" s="414" t="s">
        <v>922</v>
      </c>
      <c r="D293" s="414" t="s">
        <v>607</v>
      </c>
      <c r="E293" s="415" t="s">
        <v>923</v>
      </c>
      <c r="F293" s="416" t="s">
        <v>924</v>
      </c>
      <c r="G293" s="417" t="s">
        <v>138</v>
      </c>
      <c r="H293" s="418">
        <v>18.95</v>
      </c>
      <c r="I293" s="608"/>
      <c r="J293" s="419">
        <f>ROUND(I293*H293,2)</f>
        <v>0</v>
      </c>
      <c r="K293" s="416" t="s">
        <v>611</v>
      </c>
      <c r="L293" s="350"/>
      <c r="M293" s="476" t="s">
        <v>541</v>
      </c>
      <c r="N293" s="420" t="s">
        <v>553</v>
      </c>
      <c r="O293" s="477"/>
      <c r="P293" s="421">
        <f>O293*H293</f>
        <v>0</v>
      </c>
      <c r="Q293" s="421">
        <v>0.18051</v>
      </c>
      <c r="R293" s="421">
        <f>Q293*H293</f>
        <v>3.4206645</v>
      </c>
      <c r="S293" s="421">
        <v>0</v>
      </c>
      <c r="T293" s="422">
        <f>S293*H293</f>
        <v>0</v>
      </c>
      <c r="AR293" s="353" t="s">
        <v>612</v>
      </c>
      <c r="AT293" s="353" t="s">
        <v>607</v>
      </c>
      <c r="AU293" s="353" t="s">
        <v>534</v>
      </c>
      <c r="AY293" s="353" t="s">
        <v>604</v>
      </c>
      <c r="BE293" s="423">
        <f>IF(N293="základní",J293,0)</f>
        <v>0</v>
      </c>
      <c r="BF293" s="423">
        <f>IF(N293="snížená",J293,0)</f>
        <v>0</v>
      </c>
      <c r="BG293" s="423">
        <f>IF(N293="zákl. přenesená",J293,0)</f>
        <v>0</v>
      </c>
      <c r="BH293" s="423">
        <f>IF(N293="sníž. přenesená",J293,0)</f>
        <v>0</v>
      </c>
      <c r="BI293" s="423">
        <f>IF(N293="nulová",J293,0)</f>
        <v>0</v>
      </c>
      <c r="BJ293" s="353" t="s">
        <v>95</v>
      </c>
      <c r="BK293" s="423">
        <f>ROUND(I293*H293,2)</f>
        <v>0</v>
      </c>
      <c r="BL293" s="353" t="s">
        <v>612</v>
      </c>
      <c r="BM293" s="353" t="s">
        <v>925</v>
      </c>
    </row>
    <row r="294" spans="2:65" s="425" customFormat="1" x14ac:dyDescent="0.25">
      <c r="B294" s="424"/>
      <c r="D294" s="426" t="s">
        <v>622</v>
      </c>
      <c r="E294" s="427" t="s">
        <v>541</v>
      </c>
      <c r="F294" s="428" t="s">
        <v>926</v>
      </c>
      <c r="H294" s="427" t="s">
        <v>541</v>
      </c>
      <c r="I294" s="478"/>
      <c r="L294" s="424"/>
      <c r="M294" s="429"/>
      <c r="N294" s="430"/>
      <c r="O294" s="430"/>
      <c r="P294" s="430"/>
      <c r="Q294" s="430"/>
      <c r="R294" s="430"/>
      <c r="S294" s="430"/>
      <c r="T294" s="431"/>
      <c r="AT294" s="427" t="s">
        <v>622</v>
      </c>
      <c r="AU294" s="427" t="s">
        <v>534</v>
      </c>
      <c r="AV294" s="425" t="s">
        <v>95</v>
      </c>
      <c r="AW294" s="425" t="s">
        <v>624</v>
      </c>
      <c r="AX294" s="425" t="s">
        <v>603</v>
      </c>
      <c r="AY294" s="427" t="s">
        <v>604</v>
      </c>
    </row>
    <row r="295" spans="2:65" s="433" customFormat="1" x14ac:dyDescent="0.25">
      <c r="B295" s="432"/>
      <c r="D295" s="426" t="s">
        <v>622</v>
      </c>
      <c r="E295" s="434" t="s">
        <v>541</v>
      </c>
      <c r="F295" s="435" t="s">
        <v>927</v>
      </c>
      <c r="H295" s="436">
        <v>14</v>
      </c>
      <c r="I295" s="479"/>
      <c r="L295" s="432"/>
      <c r="M295" s="437"/>
      <c r="N295" s="438"/>
      <c r="O295" s="438"/>
      <c r="P295" s="438"/>
      <c r="Q295" s="438"/>
      <c r="R295" s="438"/>
      <c r="S295" s="438"/>
      <c r="T295" s="439"/>
      <c r="AT295" s="434" t="s">
        <v>622</v>
      </c>
      <c r="AU295" s="434" t="s">
        <v>534</v>
      </c>
      <c r="AV295" s="433" t="s">
        <v>534</v>
      </c>
      <c r="AW295" s="433" t="s">
        <v>624</v>
      </c>
      <c r="AX295" s="433" t="s">
        <v>603</v>
      </c>
      <c r="AY295" s="434" t="s">
        <v>604</v>
      </c>
    </row>
    <row r="296" spans="2:65" s="425" customFormat="1" x14ac:dyDescent="0.25">
      <c r="B296" s="424"/>
      <c r="D296" s="426" t="s">
        <v>622</v>
      </c>
      <c r="E296" s="427" t="s">
        <v>541</v>
      </c>
      <c r="F296" s="428" t="s">
        <v>928</v>
      </c>
      <c r="H296" s="427" t="s">
        <v>541</v>
      </c>
      <c r="I296" s="478"/>
      <c r="L296" s="424"/>
      <c r="M296" s="429"/>
      <c r="N296" s="430"/>
      <c r="O296" s="430"/>
      <c r="P296" s="430"/>
      <c r="Q296" s="430"/>
      <c r="R296" s="430"/>
      <c r="S296" s="430"/>
      <c r="T296" s="431"/>
      <c r="AT296" s="427" t="s">
        <v>622</v>
      </c>
      <c r="AU296" s="427" t="s">
        <v>534</v>
      </c>
      <c r="AV296" s="425" t="s">
        <v>95</v>
      </c>
      <c r="AW296" s="425" t="s">
        <v>624</v>
      </c>
      <c r="AX296" s="425" t="s">
        <v>603</v>
      </c>
      <c r="AY296" s="427" t="s">
        <v>604</v>
      </c>
    </row>
    <row r="297" spans="2:65" s="433" customFormat="1" x14ac:dyDescent="0.25">
      <c r="B297" s="432"/>
      <c r="D297" s="426" t="s">
        <v>622</v>
      </c>
      <c r="E297" s="434" t="s">
        <v>541</v>
      </c>
      <c r="F297" s="435" t="s">
        <v>929</v>
      </c>
      <c r="H297" s="436">
        <v>4.95</v>
      </c>
      <c r="I297" s="479"/>
      <c r="L297" s="432"/>
      <c r="M297" s="437"/>
      <c r="N297" s="438"/>
      <c r="O297" s="438"/>
      <c r="P297" s="438"/>
      <c r="Q297" s="438"/>
      <c r="R297" s="438"/>
      <c r="S297" s="438"/>
      <c r="T297" s="439"/>
      <c r="AT297" s="434" t="s">
        <v>622</v>
      </c>
      <c r="AU297" s="434" t="s">
        <v>534</v>
      </c>
      <c r="AV297" s="433" t="s">
        <v>534</v>
      </c>
      <c r="AW297" s="433" t="s">
        <v>624</v>
      </c>
      <c r="AX297" s="433" t="s">
        <v>603</v>
      </c>
      <c r="AY297" s="434" t="s">
        <v>604</v>
      </c>
    </row>
    <row r="298" spans="2:65" s="441" customFormat="1" x14ac:dyDescent="0.25">
      <c r="B298" s="440"/>
      <c r="D298" s="426" t="s">
        <v>622</v>
      </c>
      <c r="E298" s="442" t="s">
        <v>541</v>
      </c>
      <c r="F298" s="443" t="s">
        <v>626</v>
      </c>
      <c r="H298" s="444">
        <v>18.95</v>
      </c>
      <c r="I298" s="480"/>
      <c r="L298" s="440"/>
      <c r="M298" s="445"/>
      <c r="N298" s="446"/>
      <c r="O298" s="446"/>
      <c r="P298" s="446"/>
      <c r="Q298" s="446"/>
      <c r="R298" s="446"/>
      <c r="S298" s="446"/>
      <c r="T298" s="447"/>
      <c r="AT298" s="442" t="s">
        <v>622</v>
      </c>
      <c r="AU298" s="442" t="s">
        <v>534</v>
      </c>
      <c r="AV298" s="441" t="s">
        <v>612</v>
      </c>
      <c r="AW298" s="441" t="s">
        <v>624</v>
      </c>
      <c r="AX298" s="441" t="s">
        <v>95</v>
      </c>
      <c r="AY298" s="442" t="s">
        <v>604</v>
      </c>
    </row>
    <row r="299" spans="2:65" s="604" customFormat="1" ht="16.5" customHeight="1" x14ac:dyDescent="0.25">
      <c r="B299" s="413"/>
      <c r="C299" s="414" t="s">
        <v>930</v>
      </c>
      <c r="D299" s="414" t="s">
        <v>607</v>
      </c>
      <c r="E299" s="415" t="s">
        <v>931</v>
      </c>
      <c r="F299" s="416" t="s">
        <v>932</v>
      </c>
      <c r="G299" s="417" t="s">
        <v>138</v>
      </c>
      <c r="H299" s="418">
        <v>16.5</v>
      </c>
      <c r="I299" s="608"/>
      <c r="J299" s="419">
        <f>ROUND(I299*H299,2)</f>
        <v>0</v>
      </c>
      <c r="K299" s="416" t="s">
        <v>611</v>
      </c>
      <c r="L299" s="350"/>
      <c r="M299" s="476" t="s">
        <v>541</v>
      </c>
      <c r="N299" s="420" t="s">
        <v>553</v>
      </c>
      <c r="O299" s="477"/>
      <c r="P299" s="421">
        <f>O299*H299</f>
        <v>0</v>
      </c>
      <c r="Q299" s="421">
        <v>0.10373</v>
      </c>
      <c r="R299" s="421">
        <f>Q299*H299</f>
        <v>1.7115450000000001</v>
      </c>
      <c r="S299" s="421">
        <v>0</v>
      </c>
      <c r="T299" s="422">
        <f>S299*H299</f>
        <v>0</v>
      </c>
      <c r="AR299" s="353" t="s">
        <v>612</v>
      </c>
      <c r="AT299" s="353" t="s">
        <v>607</v>
      </c>
      <c r="AU299" s="353" t="s">
        <v>534</v>
      </c>
      <c r="AY299" s="353" t="s">
        <v>604</v>
      </c>
      <c r="BE299" s="423">
        <f>IF(N299="základní",J299,0)</f>
        <v>0</v>
      </c>
      <c r="BF299" s="423">
        <f>IF(N299="snížená",J299,0)</f>
        <v>0</v>
      </c>
      <c r="BG299" s="423">
        <f>IF(N299="zákl. přenesená",J299,0)</f>
        <v>0</v>
      </c>
      <c r="BH299" s="423">
        <f>IF(N299="sníž. přenesená",J299,0)</f>
        <v>0</v>
      </c>
      <c r="BI299" s="423">
        <f>IF(N299="nulová",J299,0)</f>
        <v>0</v>
      </c>
      <c r="BJ299" s="353" t="s">
        <v>95</v>
      </c>
      <c r="BK299" s="423">
        <f>ROUND(I299*H299,2)</f>
        <v>0</v>
      </c>
      <c r="BL299" s="353" t="s">
        <v>612</v>
      </c>
      <c r="BM299" s="353" t="s">
        <v>933</v>
      </c>
    </row>
    <row r="300" spans="2:65" s="604" customFormat="1" ht="16.5" customHeight="1" x14ac:dyDescent="0.25">
      <c r="B300" s="413"/>
      <c r="C300" s="414" t="s">
        <v>934</v>
      </c>
      <c r="D300" s="414" t="s">
        <v>607</v>
      </c>
      <c r="E300" s="415" t="s">
        <v>935</v>
      </c>
      <c r="F300" s="416" t="s">
        <v>936</v>
      </c>
      <c r="G300" s="417" t="s">
        <v>138</v>
      </c>
      <c r="H300" s="418">
        <v>16.5</v>
      </c>
      <c r="I300" s="608"/>
      <c r="J300" s="419">
        <f>ROUND(I300*H300,2)</f>
        <v>0</v>
      </c>
      <c r="K300" s="416" t="s">
        <v>611</v>
      </c>
      <c r="L300" s="350"/>
      <c r="M300" s="476" t="s">
        <v>541</v>
      </c>
      <c r="N300" s="420" t="s">
        <v>553</v>
      </c>
      <c r="O300" s="477"/>
      <c r="P300" s="421">
        <f>O300*H300</f>
        <v>0</v>
      </c>
      <c r="Q300" s="421">
        <v>0.13188</v>
      </c>
      <c r="R300" s="421">
        <f>Q300*H300</f>
        <v>2.1760199999999998</v>
      </c>
      <c r="S300" s="421">
        <v>0</v>
      </c>
      <c r="T300" s="422">
        <f>S300*H300</f>
        <v>0</v>
      </c>
      <c r="AR300" s="353" t="s">
        <v>612</v>
      </c>
      <c r="AT300" s="353" t="s">
        <v>607</v>
      </c>
      <c r="AU300" s="353" t="s">
        <v>534</v>
      </c>
      <c r="AY300" s="353" t="s">
        <v>604</v>
      </c>
      <c r="BE300" s="423">
        <f>IF(N300="základní",J300,0)</f>
        <v>0</v>
      </c>
      <c r="BF300" s="423">
        <f>IF(N300="snížená",J300,0)</f>
        <v>0</v>
      </c>
      <c r="BG300" s="423">
        <f>IF(N300="zákl. přenesená",J300,0)</f>
        <v>0</v>
      </c>
      <c r="BH300" s="423">
        <f>IF(N300="sníž. přenesená",J300,0)</f>
        <v>0</v>
      </c>
      <c r="BI300" s="423">
        <f>IF(N300="nulová",J300,0)</f>
        <v>0</v>
      </c>
      <c r="BJ300" s="353" t="s">
        <v>95</v>
      </c>
      <c r="BK300" s="423">
        <f>ROUND(I300*H300,2)</f>
        <v>0</v>
      </c>
      <c r="BL300" s="353" t="s">
        <v>612</v>
      </c>
      <c r="BM300" s="353" t="s">
        <v>937</v>
      </c>
    </row>
    <row r="301" spans="2:65" s="604" customFormat="1" ht="16.5" customHeight="1" x14ac:dyDescent="0.25">
      <c r="B301" s="413"/>
      <c r="C301" s="414" t="s">
        <v>938</v>
      </c>
      <c r="D301" s="414" t="s">
        <v>607</v>
      </c>
      <c r="E301" s="415" t="s">
        <v>939</v>
      </c>
      <c r="F301" s="416" t="s">
        <v>940</v>
      </c>
      <c r="G301" s="417" t="s">
        <v>138</v>
      </c>
      <c r="H301" s="418">
        <v>16.5</v>
      </c>
      <c r="I301" s="608"/>
      <c r="J301" s="419">
        <f>ROUND(I301*H301,2)</f>
        <v>0</v>
      </c>
      <c r="K301" s="416" t="s">
        <v>611</v>
      </c>
      <c r="L301" s="350"/>
      <c r="M301" s="476" t="s">
        <v>541</v>
      </c>
      <c r="N301" s="420" t="s">
        <v>553</v>
      </c>
      <c r="O301" s="477"/>
      <c r="P301" s="421">
        <f>O301*H301</f>
        <v>0</v>
      </c>
      <c r="Q301" s="421">
        <v>0.33445999999999998</v>
      </c>
      <c r="R301" s="421">
        <f>Q301*H301</f>
        <v>5.5185899999999997</v>
      </c>
      <c r="S301" s="421">
        <v>0</v>
      </c>
      <c r="T301" s="422">
        <f>S301*H301</f>
        <v>0</v>
      </c>
      <c r="AR301" s="353" t="s">
        <v>612</v>
      </c>
      <c r="AT301" s="353" t="s">
        <v>607</v>
      </c>
      <c r="AU301" s="353" t="s">
        <v>534</v>
      </c>
      <c r="AY301" s="353" t="s">
        <v>604</v>
      </c>
      <c r="BE301" s="423">
        <f>IF(N301="základní",J301,0)</f>
        <v>0</v>
      </c>
      <c r="BF301" s="423">
        <f>IF(N301="snížená",J301,0)</f>
        <v>0</v>
      </c>
      <c r="BG301" s="423">
        <f>IF(N301="zákl. přenesená",J301,0)</f>
        <v>0</v>
      </c>
      <c r="BH301" s="423">
        <f>IF(N301="sníž. přenesená",J301,0)</f>
        <v>0</v>
      </c>
      <c r="BI301" s="423">
        <f>IF(N301="nulová",J301,0)</f>
        <v>0</v>
      </c>
      <c r="BJ301" s="353" t="s">
        <v>95</v>
      </c>
      <c r="BK301" s="423">
        <f>ROUND(I301*H301,2)</f>
        <v>0</v>
      </c>
      <c r="BL301" s="353" t="s">
        <v>612</v>
      </c>
      <c r="BM301" s="353" t="s">
        <v>941</v>
      </c>
    </row>
    <row r="302" spans="2:65" s="604" customFormat="1" ht="16.5" customHeight="1" x14ac:dyDescent="0.25">
      <c r="B302" s="413"/>
      <c r="C302" s="414" t="s">
        <v>116</v>
      </c>
      <c r="D302" s="414" t="s">
        <v>607</v>
      </c>
      <c r="E302" s="415" t="s">
        <v>942</v>
      </c>
      <c r="F302" s="416" t="s">
        <v>943</v>
      </c>
      <c r="G302" s="417" t="s">
        <v>138</v>
      </c>
      <c r="H302" s="418">
        <v>16.5</v>
      </c>
      <c r="I302" s="608"/>
      <c r="J302" s="419">
        <f>ROUND(I302*H302,2)</f>
        <v>0</v>
      </c>
      <c r="K302" s="416" t="s">
        <v>611</v>
      </c>
      <c r="L302" s="350"/>
      <c r="M302" s="476" t="s">
        <v>541</v>
      </c>
      <c r="N302" s="420" t="s">
        <v>553</v>
      </c>
      <c r="O302" s="477"/>
      <c r="P302" s="421">
        <f>O302*H302</f>
        <v>0</v>
      </c>
      <c r="Q302" s="421">
        <v>3.1E-4</v>
      </c>
      <c r="R302" s="421">
        <f>Q302*H302</f>
        <v>5.1149999999999998E-3</v>
      </c>
      <c r="S302" s="421">
        <v>0</v>
      </c>
      <c r="T302" s="422">
        <f>S302*H302</f>
        <v>0</v>
      </c>
      <c r="AR302" s="353" t="s">
        <v>612</v>
      </c>
      <c r="AT302" s="353" t="s">
        <v>607</v>
      </c>
      <c r="AU302" s="353" t="s">
        <v>534</v>
      </c>
      <c r="AY302" s="353" t="s">
        <v>604</v>
      </c>
      <c r="BE302" s="423">
        <f>IF(N302="základní",J302,0)</f>
        <v>0</v>
      </c>
      <c r="BF302" s="423">
        <f>IF(N302="snížená",J302,0)</f>
        <v>0</v>
      </c>
      <c r="BG302" s="423">
        <f>IF(N302="zákl. přenesená",J302,0)</f>
        <v>0</v>
      </c>
      <c r="BH302" s="423">
        <f>IF(N302="sníž. přenesená",J302,0)</f>
        <v>0</v>
      </c>
      <c r="BI302" s="423">
        <f>IF(N302="nulová",J302,0)</f>
        <v>0</v>
      </c>
      <c r="BJ302" s="353" t="s">
        <v>95</v>
      </c>
      <c r="BK302" s="423">
        <f>ROUND(I302*H302,2)</f>
        <v>0</v>
      </c>
      <c r="BL302" s="353" t="s">
        <v>612</v>
      </c>
      <c r="BM302" s="353" t="s">
        <v>944</v>
      </c>
    </row>
    <row r="303" spans="2:65" s="604" customFormat="1" ht="22.5" customHeight="1" x14ac:dyDescent="0.25">
      <c r="B303" s="413"/>
      <c r="C303" s="414" t="s">
        <v>945</v>
      </c>
      <c r="D303" s="414" t="s">
        <v>607</v>
      </c>
      <c r="E303" s="415" t="s">
        <v>946</v>
      </c>
      <c r="F303" s="416" t="s">
        <v>1391</v>
      </c>
      <c r="G303" s="417" t="s">
        <v>138</v>
      </c>
      <c r="H303" s="418">
        <v>353</v>
      </c>
      <c r="I303" s="608"/>
      <c r="J303" s="419">
        <f>ROUND(I303*H303,2)</f>
        <v>0</v>
      </c>
      <c r="K303" s="416" t="s">
        <v>611</v>
      </c>
      <c r="L303" s="350"/>
      <c r="M303" s="476" t="s">
        <v>541</v>
      </c>
      <c r="N303" s="420" t="s">
        <v>553</v>
      </c>
      <c r="O303" s="477"/>
      <c r="P303" s="421">
        <f>O303*H303</f>
        <v>0</v>
      </c>
      <c r="Q303" s="421">
        <v>0.10100000000000001</v>
      </c>
      <c r="R303" s="421">
        <f>Q303*H303</f>
        <v>35.653000000000006</v>
      </c>
      <c r="S303" s="421">
        <v>0</v>
      </c>
      <c r="T303" s="422">
        <f>S303*H303</f>
        <v>0</v>
      </c>
      <c r="AR303" s="353" t="s">
        <v>612</v>
      </c>
      <c r="AT303" s="353" t="s">
        <v>607</v>
      </c>
      <c r="AU303" s="353" t="s">
        <v>534</v>
      </c>
      <c r="AY303" s="353" t="s">
        <v>604</v>
      </c>
      <c r="BE303" s="423">
        <f>IF(N303="základní",J303,0)</f>
        <v>0</v>
      </c>
      <c r="BF303" s="423">
        <f>IF(N303="snížená",J303,0)</f>
        <v>0</v>
      </c>
      <c r="BG303" s="423">
        <f>IF(N303="zákl. přenesená",J303,0)</f>
        <v>0</v>
      </c>
      <c r="BH303" s="423">
        <f>IF(N303="sníž. přenesená",J303,0)</f>
        <v>0</v>
      </c>
      <c r="BI303" s="423">
        <f>IF(N303="nulová",J303,0)</f>
        <v>0</v>
      </c>
      <c r="BJ303" s="353" t="s">
        <v>95</v>
      </c>
      <c r="BK303" s="423">
        <f>ROUND(I303*H303,2)</f>
        <v>0</v>
      </c>
      <c r="BL303" s="353" t="s">
        <v>612</v>
      </c>
      <c r="BM303" s="353" t="s">
        <v>947</v>
      </c>
    </row>
    <row r="304" spans="2:65" s="433" customFormat="1" x14ac:dyDescent="0.25">
      <c r="B304" s="432"/>
      <c r="D304" s="426" t="s">
        <v>622</v>
      </c>
      <c r="E304" s="434" t="s">
        <v>541</v>
      </c>
      <c r="F304" s="435" t="s">
        <v>948</v>
      </c>
      <c r="H304" s="436">
        <v>353</v>
      </c>
      <c r="I304" s="479"/>
      <c r="L304" s="432"/>
      <c r="M304" s="437"/>
      <c r="N304" s="438"/>
      <c r="O304" s="438"/>
      <c r="P304" s="438"/>
      <c r="Q304" s="438"/>
      <c r="R304" s="438"/>
      <c r="S304" s="438"/>
      <c r="T304" s="439"/>
      <c r="AT304" s="434" t="s">
        <v>622</v>
      </c>
      <c r="AU304" s="434" t="s">
        <v>534</v>
      </c>
      <c r="AV304" s="433" t="s">
        <v>534</v>
      </c>
      <c r="AW304" s="433" t="s">
        <v>624</v>
      </c>
      <c r="AX304" s="433" t="s">
        <v>603</v>
      </c>
      <c r="AY304" s="434" t="s">
        <v>604</v>
      </c>
    </row>
    <row r="305" spans="2:65" s="441" customFormat="1" x14ac:dyDescent="0.25">
      <c r="B305" s="440"/>
      <c r="D305" s="426" t="s">
        <v>622</v>
      </c>
      <c r="E305" s="442" t="s">
        <v>541</v>
      </c>
      <c r="F305" s="443" t="s">
        <v>626</v>
      </c>
      <c r="H305" s="444">
        <v>353</v>
      </c>
      <c r="I305" s="480"/>
      <c r="L305" s="440"/>
      <c r="M305" s="445"/>
      <c r="N305" s="446"/>
      <c r="O305" s="446"/>
      <c r="P305" s="446"/>
      <c r="Q305" s="446"/>
      <c r="R305" s="446"/>
      <c r="S305" s="446"/>
      <c r="T305" s="447"/>
      <c r="AT305" s="442" t="s">
        <v>622</v>
      </c>
      <c r="AU305" s="442" t="s">
        <v>534</v>
      </c>
      <c r="AV305" s="441" t="s">
        <v>612</v>
      </c>
      <c r="AW305" s="441" t="s">
        <v>624</v>
      </c>
      <c r="AX305" s="441" t="s">
        <v>95</v>
      </c>
      <c r="AY305" s="442" t="s">
        <v>604</v>
      </c>
    </row>
    <row r="306" spans="2:65" s="604" customFormat="1" ht="16.5" customHeight="1" x14ac:dyDescent="0.25">
      <c r="B306" s="413"/>
      <c r="C306" s="414" t="s">
        <v>949</v>
      </c>
      <c r="D306" s="414" t="s">
        <v>607</v>
      </c>
      <c r="E306" s="415" t="s">
        <v>950</v>
      </c>
      <c r="F306" s="416" t="s">
        <v>951</v>
      </c>
      <c r="G306" s="417" t="s">
        <v>138</v>
      </c>
      <c r="H306" s="418">
        <v>18.95</v>
      </c>
      <c r="I306" s="608"/>
      <c r="J306" s="419">
        <f>ROUND(I306*H306,2)</f>
        <v>0</v>
      </c>
      <c r="K306" s="416" t="s">
        <v>541</v>
      </c>
      <c r="L306" s="350"/>
      <c r="M306" s="476" t="s">
        <v>541</v>
      </c>
      <c r="N306" s="420" t="s">
        <v>553</v>
      </c>
      <c r="O306" s="477"/>
      <c r="P306" s="421">
        <f>O306*H306</f>
        <v>0</v>
      </c>
      <c r="Q306" s="421">
        <v>0.14610000000000001</v>
      </c>
      <c r="R306" s="421">
        <f>Q306*H306</f>
        <v>2.7685949999999999</v>
      </c>
      <c r="S306" s="421">
        <v>0</v>
      </c>
      <c r="T306" s="422">
        <f>S306*H306</f>
        <v>0</v>
      </c>
      <c r="AR306" s="353" t="s">
        <v>612</v>
      </c>
      <c r="AT306" s="353" t="s">
        <v>607</v>
      </c>
      <c r="AU306" s="353" t="s">
        <v>534</v>
      </c>
      <c r="AY306" s="353" t="s">
        <v>604</v>
      </c>
      <c r="BE306" s="423">
        <f>IF(N306="základní",J306,0)</f>
        <v>0</v>
      </c>
      <c r="BF306" s="423">
        <f>IF(N306="snížená",J306,0)</f>
        <v>0</v>
      </c>
      <c r="BG306" s="423">
        <f>IF(N306="zákl. přenesená",J306,0)</f>
        <v>0</v>
      </c>
      <c r="BH306" s="423">
        <f>IF(N306="sníž. přenesená",J306,0)</f>
        <v>0</v>
      </c>
      <c r="BI306" s="423">
        <f>IF(N306="nulová",J306,0)</f>
        <v>0</v>
      </c>
      <c r="BJ306" s="353" t="s">
        <v>95</v>
      </c>
      <c r="BK306" s="423">
        <f>ROUND(I306*H306,2)</f>
        <v>0</v>
      </c>
      <c r="BL306" s="353" t="s">
        <v>612</v>
      </c>
      <c r="BM306" s="353" t="s">
        <v>952</v>
      </c>
    </row>
    <row r="307" spans="2:65" s="425" customFormat="1" x14ac:dyDescent="0.25">
      <c r="B307" s="424"/>
      <c r="D307" s="426" t="s">
        <v>622</v>
      </c>
      <c r="E307" s="427" t="s">
        <v>541</v>
      </c>
      <c r="F307" s="428" t="s">
        <v>926</v>
      </c>
      <c r="H307" s="427" t="s">
        <v>541</v>
      </c>
      <c r="I307" s="478"/>
      <c r="L307" s="424"/>
      <c r="M307" s="429"/>
      <c r="N307" s="430"/>
      <c r="O307" s="430"/>
      <c r="P307" s="430"/>
      <c r="Q307" s="430"/>
      <c r="R307" s="430"/>
      <c r="S307" s="430"/>
      <c r="T307" s="431"/>
      <c r="AT307" s="427" t="s">
        <v>622</v>
      </c>
      <c r="AU307" s="427" t="s">
        <v>534</v>
      </c>
      <c r="AV307" s="425" t="s">
        <v>95</v>
      </c>
      <c r="AW307" s="425" t="s">
        <v>624</v>
      </c>
      <c r="AX307" s="425" t="s">
        <v>603</v>
      </c>
      <c r="AY307" s="427" t="s">
        <v>604</v>
      </c>
    </row>
    <row r="308" spans="2:65" s="433" customFormat="1" x14ac:dyDescent="0.25">
      <c r="B308" s="432"/>
      <c r="D308" s="426" t="s">
        <v>622</v>
      </c>
      <c r="E308" s="434" t="s">
        <v>541</v>
      </c>
      <c r="F308" s="435" t="s">
        <v>927</v>
      </c>
      <c r="H308" s="436">
        <v>14</v>
      </c>
      <c r="I308" s="479"/>
      <c r="L308" s="432"/>
      <c r="M308" s="437"/>
      <c r="N308" s="438"/>
      <c r="O308" s="438"/>
      <c r="P308" s="438"/>
      <c r="Q308" s="438"/>
      <c r="R308" s="438"/>
      <c r="S308" s="438"/>
      <c r="T308" s="439"/>
      <c r="AT308" s="434" t="s">
        <v>622</v>
      </c>
      <c r="AU308" s="434" t="s">
        <v>534</v>
      </c>
      <c r="AV308" s="433" t="s">
        <v>534</v>
      </c>
      <c r="AW308" s="433" t="s">
        <v>624</v>
      </c>
      <c r="AX308" s="433" t="s">
        <v>603</v>
      </c>
      <c r="AY308" s="434" t="s">
        <v>604</v>
      </c>
    </row>
    <row r="309" spans="2:65" s="425" customFormat="1" x14ac:dyDescent="0.25">
      <c r="B309" s="424"/>
      <c r="D309" s="426" t="s">
        <v>622</v>
      </c>
      <c r="E309" s="427" t="s">
        <v>541</v>
      </c>
      <c r="F309" s="428" t="s">
        <v>953</v>
      </c>
      <c r="H309" s="427" t="s">
        <v>541</v>
      </c>
      <c r="I309" s="478"/>
      <c r="L309" s="424"/>
      <c r="M309" s="429"/>
      <c r="N309" s="430"/>
      <c r="O309" s="430"/>
      <c r="P309" s="430"/>
      <c r="Q309" s="430"/>
      <c r="R309" s="430"/>
      <c r="S309" s="430"/>
      <c r="T309" s="431"/>
      <c r="AT309" s="427" t="s">
        <v>622</v>
      </c>
      <c r="AU309" s="427" t="s">
        <v>534</v>
      </c>
      <c r="AV309" s="425" t="s">
        <v>95</v>
      </c>
      <c r="AW309" s="425" t="s">
        <v>624</v>
      </c>
      <c r="AX309" s="425" t="s">
        <v>603</v>
      </c>
      <c r="AY309" s="427" t="s">
        <v>604</v>
      </c>
    </row>
    <row r="310" spans="2:65" s="433" customFormat="1" x14ac:dyDescent="0.25">
      <c r="B310" s="432"/>
      <c r="D310" s="426" t="s">
        <v>622</v>
      </c>
      <c r="E310" s="434" t="s">
        <v>541</v>
      </c>
      <c r="F310" s="435" t="s">
        <v>929</v>
      </c>
      <c r="H310" s="436">
        <v>4.95</v>
      </c>
      <c r="I310" s="479"/>
      <c r="L310" s="432"/>
      <c r="M310" s="437"/>
      <c r="N310" s="438"/>
      <c r="O310" s="438"/>
      <c r="P310" s="438"/>
      <c r="Q310" s="438"/>
      <c r="R310" s="438"/>
      <c r="S310" s="438"/>
      <c r="T310" s="439"/>
      <c r="AT310" s="434" t="s">
        <v>622</v>
      </c>
      <c r="AU310" s="434" t="s">
        <v>534</v>
      </c>
      <c r="AV310" s="433" t="s">
        <v>534</v>
      </c>
      <c r="AW310" s="433" t="s">
        <v>624</v>
      </c>
      <c r="AX310" s="433" t="s">
        <v>603</v>
      </c>
      <c r="AY310" s="434" t="s">
        <v>604</v>
      </c>
    </row>
    <row r="311" spans="2:65" s="441" customFormat="1" x14ac:dyDescent="0.25">
      <c r="B311" s="440"/>
      <c r="D311" s="426" t="s">
        <v>622</v>
      </c>
      <c r="E311" s="442" t="s">
        <v>541</v>
      </c>
      <c r="F311" s="443" t="s">
        <v>626</v>
      </c>
      <c r="H311" s="444">
        <v>18.95</v>
      </c>
      <c r="I311" s="480"/>
      <c r="L311" s="440"/>
      <c r="M311" s="445"/>
      <c r="N311" s="446"/>
      <c r="O311" s="446"/>
      <c r="P311" s="446"/>
      <c r="Q311" s="446"/>
      <c r="R311" s="446"/>
      <c r="S311" s="446"/>
      <c r="T311" s="447"/>
      <c r="AT311" s="442" t="s">
        <v>622</v>
      </c>
      <c r="AU311" s="442" t="s">
        <v>534</v>
      </c>
      <c r="AV311" s="441" t="s">
        <v>612</v>
      </c>
      <c r="AW311" s="441" t="s">
        <v>624</v>
      </c>
      <c r="AX311" s="441" t="s">
        <v>95</v>
      </c>
      <c r="AY311" s="442" t="s">
        <v>604</v>
      </c>
    </row>
    <row r="312" spans="2:65" s="604" customFormat="1" ht="22.5" customHeight="1" x14ac:dyDescent="0.25">
      <c r="B312" s="413"/>
      <c r="C312" s="448" t="s">
        <v>954</v>
      </c>
      <c r="D312" s="448" t="s">
        <v>903</v>
      </c>
      <c r="E312" s="449" t="s">
        <v>955</v>
      </c>
      <c r="F312" s="450" t="s">
        <v>956</v>
      </c>
      <c r="G312" s="451" t="s">
        <v>138</v>
      </c>
      <c r="H312" s="452">
        <v>350.149</v>
      </c>
      <c r="I312" s="613"/>
      <c r="J312" s="453">
        <f>ROUND(I312*H312,2)</f>
        <v>0</v>
      </c>
      <c r="K312" s="450" t="s">
        <v>541</v>
      </c>
      <c r="L312" s="454"/>
      <c r="M312" s="481" t="s">
        <v>541</v>
      </c>
      <c r="N312" s="455" t="s">
        <v>553</v>
      </c>
      <c r="O312" s="477"/>
      <c r="P312" s="421">
        <f>O312*H312</f>
        <v>0</v>
      </c>
      <c r="Q312" s="421">
        <v>0.17599999999999999</v>
      </c>
      <c r="R312" s="421">
        <f>Q312*H312</f>
        <v>61.626223999999993</v>
      </c>
      <c r="S312" s="421">
        <v>0</v>
      </c>
      <c r="T312" s="422">
        <f>S312*H312</f>
        <v>0</v>
      </c>
      <c r="AR312" s="353" t="s">
        <v>906</v>
      </c>
      <c r="AT312" s="353" t="s">
        <v>903</v>
      </c>
      <c r="AU312" s="353" t="s">
        <v>534</v>
      </c>
      <c r="AY312" s="353" t="s">
        <v>604</v>
      </c>
      <c r="BE312" s="423">
        <f>IF(N312="základní",J312,0)</f>
        <v>0</v>
      </c>
      <c r="BF312" s="423">
        <f>IF(N312="snížená",J312,0)</f>
        <v>0</v>
      </c>
      <c r="BG312" s="423">
        <f>IF(N312="zákl. přenesená",J312,0)</f>
        <v>0</v>
      </c>
      <c r="BH312" s="423">
        <f>IF(N312="sníž. přenesená",J312,0)</f>
        <v>0</v>
      </c>
      <c r="BI312" s="423">
        <f>IF(N312="nulová",J312,0)</f>
        <v>0</v>
      </c>
      <c r="BJ312" s="353" t="s">
        <v>95</v>
      </c>
      <c r="BK312" s="423">
        <f>ROUND(I312*H312,2)</f>
        <v>0</v>
      </c>
      <c r="BL312" s="353" t="s">
        <v>612</v>
      </c>
      <c r="BM312" s="353" t="s">
        <v>957</v>
      </c>
    </row>
    <row r="313" spans="2:65" s="433" customFormat="1" x14ac:dyDescent="0.25">
      <c r="B313" s="432"/>
      <c r="D313" s="426" t="s">
        <v>622</v>
      </c>
      <c r="E313" s="434" t="s">
        <v>541</v>
      </c>
      <c r="F313" s="435" t="s">
        <v>958</v>
      </c>
      <c r="H313" s="436">
        <v>345.05</v>
      </c>
      <c r="I313" s="479"/>
      <c r="L313" s="432"/>
      <c r="M313" s="437"/>
      <c r="N313" s="438"/>
      <c r="O313" s="438"/>
      <c r="P313" s="438"/>
      <c r="Q313" s="438"/>
      <c r="R313" s="438"/>
      <c r="S313" s="438"/>
      <c r="T313" s="439"/>
      <c r="AT313" s="434" t="s">
        <v>622</v>
      </c>
      <c r="AU313" s="434" t="s">
        <v>534</v>
      </c>
      <c r="AV313" s="433" t="s">
        <v>534</v>
      </c>
      <c r="AW313" s="433" t="s">
        <v>624</v>
      </c>
      <c r="AX313" s="433" t="s">
        <v>603</v>
      </c>
      <c r="AY313" s="434" t="s">
        <v>604</v>
      </c>
    </row>
    <row r="314" spans="2:65" s="425" customFormat="1" x14ac:dyDescent="0.25">
      <c r="B314" s="424"/>
      <c r="D314" s="426" t="s">
        <v>622</v>
      </c>
      <c r="E314" s="427" t="s">
        <v>541</v>
      </c>
      <c r="F314" s="428" t="s">
        <v>953</v>
      </c>
      <c r="H314" s="427" t="s">
        <v>541</v>
      </c>
      <c r="I314" s="478"/>
      <c r="L314" s="424"/>
      <c r="M314" s="429"/>
      <c r="N314" s="430"/>
      <c r="O314" s="430"/>
      <c r="P314" s="430"/>
      <c r="Q314" s="430"/>
      <c r="R314" s="430"/>
      <c r="S314" s="430"/>
      <c r="T314" s="431"/>
      <c r="AT314" s="427" t="s">
        <v>622</v>
      </c>
      <c r="AU314" s="427" t="s">
        <v>534</v>
      </c>
      <c r="AV314" s="425" t="s">
        <v>95</v>
      </c>
      <c r="AW314" s="425" t="s">
        <v>624</v>
      </c>
      <c r="AX314" s="425" t="s">
        <v>603</v>
      </c>
      <c r="AY314" s="427" t="s">
        <v>604</v>
      </c>
    </row>
    <row r="315" spans="2:65" s="433" customFormat="1" x14ac:dyDescent="0.25">
      <c r="B315" s="432"/>
      <c r="D315" s="426" t="s">
        <v>622</v>
      </c>
      <c r="E315" s="434" t="s">
        <v>541</v>
      </c>
      <c r="F315" s="435" t="s">
        <v>959</v>
      </c>
      <c r="H315" s="436">
        <v>5.0990000000000002</v>
      </c>
      <c r="I315" s="479"/>
      <c r="L315" s="432"/>
      <c r="M315" s="437"/>
      <c r="N315" s="438"/>
      <c r="O315" s="438"/>
      <c r="P315" s="438"/>
      <c r="Q315" s="438"/>
      <c r="R315" s="438"/>
      <c r="S315" s="438"/>
      <c r="T315" s="439"/>
      <c r="AT315" s="434" t="s">
        <v>622</v>
      </c>
      <c r="AU315" s="434" t="s">
        <v>534</v>
      </c>
      <c r="AV315" s="433" t="s">
        <v>534</v>
      </c>
      <c r="AW315" s="433" t="s">
        <v>624</v>
      </c>
      <c r="AX315" s="433" t="s">
        <v>603</v>
      </c>
      <c r="AY315" s="434" t="s">
        <v>604</v>
      </c>
    </row>
    <row r="316" spans="2:65" s="441" customFormat="1" x14ac:dyDescent="0.25">
      <c r="B316" s="440"/>
      <c r="D316" s="426" t="s">
        <v>622</v>
      </c>
      <c r="E316" s="442" t="s">
        <v>541</v>
      </c>
      <c r="F316" s="443" t="s">
        <v>626</v>
      </c>
      <c r="H316" s="444">
        <v>350.149</v>
      </c>
      <c r="I316" s="480"/>
      <c r="L316" s="440"/>
      <c r="M316" s="445"/>
      <c r="N316" s="446"/>
      <c r="O316" s="446"/>
      <c r="P316" s="446"/>
      <c r="Q316" s="446"/>
      <c r="R316" s="446"/>
      <c r="S316" s="446"/>
      <c r="T316" s="447"/>
      <c r="AT316" s="442" t="s">
        <v>622</v>
      </c>
      <c r="AU316" s="442" t="s">
        <v>534</v>
      </c>
      <c r="AV316" s="441" t="s">
        <v>612</v>
      </c>
      <c r="AW316" s="441" t="s">
        <v>624</v>
      </c>
      <c r="AX316" s="441" t="s">
        <v>95</v>
      </c>
      <c r="AY316" s="442" t="s">
        <v>604</v>
      </c>
    </row>
    <row r="317" spans="2:65" s="604" customFormat="1" ht="22.5" customHeight="1" x14ac:dyDescent="0.25">
      <c r="B317" s="413"/>
      <c r="C317" s="448" t="s">
        <v>960</v>
      </c>
      <c r="D317" s="448" t="s">
        <v>903</v>
      </c>
      <c r="E317" s="449" t="s">
        <v>961</v>
      </c>
      <c r="F317" s="450" t="s">
        <v>962</v>
      </c>
      <c r="G317" s="451" t="s">
        <v>138</v>
      </c>
      <c r="H317" s="452">
        <v>32.96</v>
      </c>
      <c r="I317" s="613"/>
      <c r="J317" s="453">
        <f>ROUND(I317*H317,2)</f>
        <v>0</v>
      </c>
      <c r="K317" s="450" t="s">
        <v>541</v>
      </c>
      <c r="L317" s="454"/>
      <c r="M317" s="481" t="s">
        <v>541</v>
      </c>
      <c r="N317" s="455" t="s">
        <v>553</v>
      </c>
      <c r="O317" s="477"/>
      <c r="P317" s="421">
        <f>O317*H317</f>
        <v>0</v>
      </c>
      <c r="Q317" s="421">
        <v>0.17599999999999999</v>
      </c>
      <c r="R317" s="421">
        <f>Q317*H317</f>
        <v>5.8009599999999999</v>
      </c>
      <c r="S317" s="421">
        <v>0</v>
      </c>
      <c r="T317" s="422">
        <f>S317*H317</f>
        <v>0</v>
      </c>
      <c r="AR317" s="353" t="s">
        <v>906</v>
      </c>
      <c r="AT317" s="353" t="s">
        <v>903</v>
      </c>
      <c r="AU317" s="353" t="s">
        <v>534</v>
      </c>
      <c r="AY317" s="353" t="s">
        <v>604</v>
      </c>
      <c r="BE317" s="423">
        <f>IF(N317="základní",J317,0)</f>
        <v>0</v>
      </c>
      <c r="BF317" s="423">
        <f>IF(N317="snížená",J317,0)</f>
        <v>0</v>
      </c>
      <c r="BG317" s="423">
        <f>IF(N317="zákl. přenesená",J317,0)</f>
        <v>0</v>
      </c>
      <c r="BH317" s="423">
        <f>IF(N317="sníž. přenesená",J317,0)</f>
        <v>0</v>
      </c>
      <c r="BI317" s="423">
        <f>IF(N317="nulová",J317,0)</f>
        <v>0</v>
      </c>
      <c r="BJ317" s="353" t="s">
        <v>95</v>
      </c>
      <c r="BK317" s="423">
        <f>ROUND(I317*H317,2)</f>
        <v>0</v>
      </c>
      <c r="BL317" s="353" t="s">
        <v>612</v>
      </c>
      <c r="BM317" s="353" t="s">
        <v>963</v>
      </c>
    </row>
    <row r="318" spans="2:65" s="433" customFormat="1" x14ac:dyDescent="0.25">
      <c r="B318" s="432"/>
      <c r="D318" s="426" t="s">
        <v>622</v>
      </c>
      <c r="E318" s="434" t="s">
        <v>541</v>
      </c>
      <c r="F318" s="435" t="s">
        <v>964</v>
      </c>
      <c r="H318" s="436">
        <v>32.96</v>
      </c>
      <c r="I318" s="479"/>
      <c r="L318" s="432"/>
      <c r="M318" s="437"/>
      <c r="N318" s="438"/>
      <c r="O318" s="438"/>
      <c r="P318" s="438"/>
      <c r="Q318" s="438"/>
      <c r="R318" s="438"/>
      <c r="S318" s="438"/>
      <c r="T318" s="439"/>
      <c r="AT318" s="434" t="s">
        <v>622</v>
      </c>
      <c r="AU318" s="434" t="s">
        <v>534</v>
      </c>
      <c r="AV318" s="433" t="s">
        <v>534</v>
      </c>
      <c r="AW318" s="433" t="s">
        <v>624</v>
      </c>
      <c r="AX318" s="433" t="s">
        <v>603</v>
      </c>
      <c r="AY318" s="434" t="s">
        <v>604</v>
      </c>
    </row>
    <row r="319" spans="2:65" s="441" customFormat="1" x14ac:dyDescent="0.25">
      <c r="B319" s="440"/>
      <c r="D319" s="426" t="s">
        <v>622</v>
      </c>
      <c r="E319" s="442" t="s">
        <v>541</v>
      </c>
      <c r="F319" s="443" t="s">
        <v>626</v>
      </c>
      <c r="H319" s="444">
        <v>32.96</v>
      </c>
      <c r="I319" s="480"/>
      <c r="L319" s="440"/>
      <c r="M319" s="445"/>
      <c r="N319" s="446"/>
      <c r="O319" s="446"/>
      <c r="P319" s="446"/>
      <c r="Q319" s="446"/>
      <c r="R319" s="446"/>
      <c r="S319" s="446"/>
      <c r="T319" s="447"/>
      <c r="AT319" s="442" t="s">
        <v>622</v>
      </c>
      <c r="AU319" s="442" t="s">
        <v>534</v>
      </c>
      <c r="AV319" s="441" t="s">
        <v>612</v>
      </c>
      <c r="AW319" s="441" t="s">
        <v>624</v>
      </c>
      <c r="AX319" s="441" t="s">
        <v>95</v>
      </c>
      <c r="AY319" s="442" t="s">
        <v>604</v>
      </c>
    </row>
    <row r="320" spans="2:65" s="604" customFormat="1" ht="16.5" customHeight="1" x14ac:dyDescent="0.25">
      <c r="B320" s="413"/>
      <c r="C320" s="414" t="s">
        <v>965</v>
      </c>
      <c r="D320" s="414" t="s">
        <v>607</v>
      </c>
      <c r="E320" s="415" t="s">
        <v>966</v>
      </c>
      <c r="F320" s="416" t="s">
        <v>1392</v>
      </c>
      <c r="G320" s="417" t="s">
        <v>138</v>
      </c>
      <c r="H320" s="418">
        <v>8.7200000000000006</v>
      </c>
      <c r="I320" s="608"/>
      <c r="J320" s="419">
        <f>ROUND(I320*H320,2)</f>
        <v>0</v>
      </c>
      <c r="K320" s="416" t="s">
        <v>611</v>
      </c>
      <c r="L320" s="350"/>
      <c r="M320" s="476" t="s">
        <v>541</v>
      </c>
      <c r="N320" s="420" t="s">
        <v>553</v>
      </c>
      <c r="O320" s="477"/>
      <c r="P320" s="421">
        <f>O320*H320</f>
        <v>0</v>
      </c>
      <c r="Q320" s="421">
        <v>0.1837</v>
      </c>
      <c r="R320" s="421">
        <f>Q320*H320</f>
        <v>1.6018640000000002</v>
      </c>
      <c r="S320" s="421">
        <v>0</v>
      </c>
      <c r="T320" s="422">
        <f>S320*H320</f>
        <v>0</v>
      </c>
      <c r="AR320" s="353" t="s">
        <v>612</v>
      </c>
      <c r="AT320" s="353" t="s">
        <v>607</v>
      </c>
      <c r="AU320" s="353" t="s">
        <v>534</v>
      </c>
      <c r="AY320" s="353" t="s">
        <v>604</v>
      </c>
      <c r="BE320" s="423">
        <f>IF(N320="základní",J320,0)</f>
        <v>0</v>
      </c>
      <c r="BF320" s="423">
        <f>IF(N320="snížená",J320,0)</f>
        <v>0</v>
      </c>
      <c r="BG320" s="423">
        <f>IF(N320="zákl. přenesená",J320,0)</f>
        <v>0</v>
      </c>
      <c r="BH320" s="423">
        <f>IF(N320="sníž. přenesená",J320,0)</f>
        <v>0</v>
      </c>
      <c r="BI320" s="423">
        <f>IF(N320="nulová",J320,0)</f>
        <v>0</v>
      </c>
      <c r="BJ320" s="353" t="s">
        <v>95</v>
      </c>
      <c r="BK320" s="423">
        <f>ROUND(I320*H320,2)</f>
        <v>0</v>
      </c>
      <c r="BL320" s="353" t="s">
        <v>612</v>
      </c>
      <c r="BM320" s="353" t="s">
        <v>967</v>
      </c>
    </row>
    <row r="321" spans="2:65" s="433" customFormat="1" x14ac:dyDescent="0.25">
      <c r="B321" s="432"/>
      <c r="D321" s="426" t="s">
        <v>622</v>
      </c>
      <c r="E321" s="434" t="s">
        <v>541</v>
      </c>
      <c r="F321" s="435" t="s">
        <v>968</v>
      </c>
      <c r="H321" s="436">
        <v>8.7200000000000006</v>
      </c>
      <c r="I321" s="479"/>
      <c r="L321" s="432"/>
      <c r="M321" s="437"/>
      <c r="N321" s="438"/>
      <c r="O321" s="438"/>
      <c r="P321" s="438"/>
      <c r="Q321" s="438"/>
      <c r="R321" s="438"/>
      <c r="S321" s="438"/>
      <c r="T321" s="439"/>
      <c r="AT321" s="434" t="s">
        <v>622</v>
      </c>
      <c r="AU321" s="434" t="s">
        <v>534</v>
      </c>
      <c r="AV321" s="433" t="s">
        <v>534</v>
      </c>
      <c r="AW321" s="433" t="s">
        <v>624</v>
      </c>
      <c r="AX321" s="433" t="s">
        <v>603</v>
      </c>
      <c r="AY321" s="434" t="s">
        <v>604</v>
      </c>
    </row>
    <row r="322" spans="2:65" s="441" customFormat="1" x14ac:dyDescent="0.25">
      <c r="B322" s="440"/>
      <c r="D322" s="426" t="s">
        <v>622</v>
      </c>
      <c r="E322" s="442" t="s">
        <v>541</v>
      </c>
      <c r="F322" s="443" t="s">
        <v>626</v>
      </c>
      <c r="H322" s="444">
        <v>8.7200000000000006</v>
      </c>
      <c r="I322" s="480"/>
      <c r="L322" s="440"/>
      <c r="M322" s="445"/>
      <c r="N322" s="446"/>
      <c r="O322" s="446"/>
      <c r="P322" s="446"/>
      <c r="Q322" s="446"/>
      <c r="R322" s="446"/>
      <c r="S322" s="446"/>
      <c r="T322" s="447"/>
      <c r="AT322" s="442" t="s">
        <v>622</v>
      </c>
      <c r="AU322" s="442" t="s">
        <v>534</v>
      </c>
      <c r="AV322" s="441" t="s">
        <v>612</v>
      </c>
      <c r="AW322" s="441" t="s">
        <v>624</v>
      </c>
      <c r="AX322" s="441" t="s">
        <v>95</v>
      </c>
      <c r="AY322" s="442" t="s">
        <v>604</v>
      </c>
    </row>
    <row r="323" spans="2:65" s="604" customFormat="1" ht="16.5" customHeight="1" x14ac:dyDescent="0.25">
      <c r="B323" s="413"/>
      <c r="C323" s="448" t="s">
        <v>969</v>
      </c>
      <c r="D323" s="448" t="s">
        <v>903</v>
      </c>
      <c r="E323" s="449" t="s">
        <v>970</v>
      </c>
      <c r="F323" s="450" t="s">
        <v>971</v>
      </c>
      <c r="G323" s="451" t="s">
        <v>138</v>
      </c>
      <c r="H323" s="452">
        <v>8.8940000000000001</v>
      </c>
      <c r="I323" s="613"/>
      <c r="J323" s="453">
        <f>ROUND(I323*H323,2)</f>
        <v>0</v>
      </c>
      <c r="K323" s="450" t="s">
        <v>611</v>
      </c>
      <c r="L323" s="454"/>
      <c r="M323" s="481" t="s">
        <v>541</v>
      </c>
      <c r="N323" s="455" t="s">
        <v>553</v>
      </c>
      <c r="O323" s="477"/>
      <c r="P323" s="421">
        <f>O323*H323</f>
        <v>0</v>
      </c>
      <c r="Q323" s="421">
        <v>0.222</v>
      </c>
      <c r="R323" s="421">
        <f>Q323*H323</f>
        <v>1.9744680000000001</v>
      </c>
      <c r="S323" s="421">
        <v>0</v>
      </c>
      <c r="T323" s="422">
        <f>S323*H323</f>
        <v>0</v>
      </c>
      <c r="AR323" s="353" t="s">
        <v>906</v>
      </c>
      <c r="AT323" s="353" t="s">
        <v>903</v>
      </c>
      <c r="AU323" s="353" t="s">
        <v>534</v>
      </c>
      <c r="AY323" s="353" t="s">
        <v>604</v>
      </c>
      <c r="BE323" s="423">
        <f>IF(N323="základní",J323,0)</f>
        <v>0</v>
      </c>
      <c r="BF323" s="423">
        <f>IF(N323="snížená",J323,0)</f>
        <v>0</v>
      </c>
      <c r="BG323" s="423">
        <f>IF(N323="zákl. přenesená",J323,0)</f>
        <v>0</v>
      </c>
      <c r="BH323" s="423">
        <f>IF(N323="sníž. přenesená",J323,0)</f>
        <v>0</v>
      </c>
      <c r="BI323" s="423">
        <f>IF(N323="nulová",J323,0)</f>
        <v>0</v>
      </c>
      <c r="BJ323" s="353" t="s">
        <v>95</v>
      </c>
      <c r="BK323" s="423">
        <f>ROUND(I323*H323,2)</f>
        <v>0</v>
      </c>
      <c r="BL323" s="353" t="s">
        <v>612</v>
      </c>
      <c r="BM323" s="353" t="s">
        <v>972</v>
      </c>
    </row>
    <row r="324" spans="2:65" s="433" customFormat="1" x14ac:dyDescent="0.25">
      <c r="B324" s="432"/>
      <c r="D324" s="426" t="s">
        <v>622</v>
      </c>
      <c r="E324" s="434" t="s">
        <v>541</v>
      </c>
      <c r="F324" s="435" t="s">
        <v>973</v>
      </c>
      <c r="H324" s="436">
        <v>8.8940000000000001</v>
      </c>
      <c r="I324" s="479"/>
      <c r="L324" s="432"/>
      <c r="M324" s="437"/>
      <c r="N324" s="438"/>
      <c r="O324" s="438"/>
      <c r="P324" s="438"/>
      <c r="Q324" s="438"/>
      <c r="R324" s="438"/>
      <c r="S324" s="438"/>
      <c r="T324" s="439"/>
      <c r="AT324" s="434" t="s">
        <v>622</v>
      </c>
      <c r="AU324" s="434" t="s">
        <v>534</v>
      </c>
      <c r="AV324" s="433" t="s">
        <v>534</v>
      </c>
      <c r="AW324" s="433" t="s">
        <v>624</v>
      </c>
      <c r="AX324" s="433" t="s">
        <v>603</v>
      </c>
      <c r="AY324" s="434" t="s">
        <v>604</v>
      </c>
    </row>
    <row r="325" spans="2:65" s="441" customFormat="1" x14ac:dyDescent="0.25">
      <c r="B325" s="440"/>
      <c r="D325" s="426" t="s">
        <v>622</v>
      </c>
      <c r="E325" s="442" t="s">
        <v>541</v>
      </c>
      <c r="F325" s="443" t="s">
        <v>626</v>
      </c>
      <c r="H325" s="444">
        <v>8.8940000000000001</v>
      </c>
      <c r="I325" s="480"/>
      <c r="L325" s="440"/>
      <c r="M325" s="445"/>
      <c r="N325" s="446"/>
      <c r="O325" s="446"/>
      <c r="P325" s="446"/>
      <c r="Q325" s="446"/>
      <c r="R325" s="446"/>
      <c r="S325" s="446"/>
      <c r="T325" s="447"/>
      <c r="AT325" s="442" t="s">
        <v>622</v>
      </c>
      <c r="AU325" s="442" t="s">
        <v>534</v>
      </c>
      <c r="AV325" s="441" t="s">
        <v>612</v>
      </c>
      <c r="AW325" s="441" t="s">
        <v>624</v>
      </c>
      <c r="AX325" s="441" t="s">
        <v>95</v>
      </c>
      <c r="AY325" s="442" t="s">
        <v>604</v>
      </c>
    </row>
    <row r="326" spans="2:65" s="604" customFormat="1" ht="16.5" customHeight="1" x14ac:dyDescent="0.25">
      <c r="B326" s="413"/>
      <c r="C326" s="414" t="s">
        <v>974</v>
      </c>
      <c r="D326" s="414" t="s">
        <v>607</v>
      </c>
      <c r="E326" s="415" t="s">
        <v>975</v>
      </c>
      <c r="F326" s="416" t="s">
        <v>1393</v>
      </c>
      <c r="G326" s="417" t="s">
        <v>138</v>
      </c>
      <c r="H326" s="418">
        <v>29.5</v>
      </c>
      <c r="I326" s="608"/>
      <c r="J326" s="419">
        <f>ROUND(I326*H326,2)</f>
        <v>0</v>
      </c>
      <c r="K326" s="416" t="s">
        <v>611</v>
      </c>
      <c r="L326" s="350"/>
      <c r="M326" s="476" t="s">
        <v>541</v>
      </c>
      <c r="N326" s="420" t="s">
        <v>553</v>
      </c>
      <c r="O326" s="477"/>
      <c r="P326" s="421">
        <f>O326*H326</f>
        <v>0</v>
      </c>
      <c r="Q326" s="421">
        <v>0.1837</v>
      </c>
      <c r="R326" s="421">
        <f>Q326*H326</f>
        <v>5.4191500000000001</v>
      </c>
      <c r="S326" s="421">
        <v>0</v>
      </c>
      <c r="T326" s="422">
        <f>S326*H326</f>
        <v>0</v>
      </c>
      <c r="AR326" s="353" t="s">
        <v>612</v>
      </c>
      <c r="AT326" s="353" t="s">
        <v>607</v>
      </c>
      <c r="AU326" s="353" t="s">
        <v>534</v>
      </c>
      <c r="AY326" s="353" t="s">
        <v>604</v>
      </c>
      <c r="BE326" s="423">
        <f>IF(N326="základní",J326,0)</f>
        <v>0</v>
      </c>
      <c r="BF326" s="423">
        <f>IF(N326="snížená",J326,0)</f>
        <v>0</v>
      </c>
      <c r="BG326" s="423">
        <f>IF(N326="zákl. přenesená",J326,0)</f>
        <v>0</v>
      </c>
      <c r="BH326" s="423">
        <f>IF(N326="sníž. přenesená",J326,0)</f>
        <v>0</v>
      </c>
      <c r="BI326" s="423">
        <f>IF(N326="nulová",J326,0)</f>
        <v>0</v>
      </c>
      <c r="BJ326" s="353" t="s">
        <v>95</v>
      </c>
      <c r="BK326" s="423">
        <f>ROUND(I326*H326,2)</f>
        <v>0</v>
      </c>
      <c r="BL326" s="353" t="s">
        <v>612</v>
      </c>
      <c r="BM326" s="353" t="s">
        <v>976</v>
      </c>
    </row>
    <row r="327" spans="2:65" s="433" customFormat="1" x14ac:dyDescent="0.25">
      <c r="B327" s="432"/>
      <c r="D327" s="426" t="s">
        <v>622</v>
      </c>
      <c r="E327" s="434" t="s">
        <v>541</v>
      </c>
      <c r="F327" s="435" t="s">
        <v>977</v>
      </c>
      <c r="H327" s="436">
        <v>29.5</v>
      </c>
      <c r="I327" s="479"/>
      <c r="L327" s="432"/>
      <c r="M327" s="437"/>
      <c r="N327" s="438"/>
      <c r="O327" s="438"/>
      <c r="P327" s="438"/>
      <c r="Q327" s="438"/>
      <c r="R327" s="438"/>
      <c r="S327" s="438"/>
      <c r="T327" s="439"/>
      <c r="AT327" s="434" t="s">
        <v>622</v>
      </c>
      <c r="AU327" s="434" t="s">
        <v>534</v>
      </c>
      <c r="AV327" s="433" t="s">
        <v>534</v>
      </c>
      <c r="AW327" s="433" t="s">
        <v>624</v>
      </c>
      <c r="AX327" s="433" t="s">
        <v>603</v>
      </c>
      <c r="AY327" s="434" t="s">
        <v>604</v>
      </c>
    </row>
    <row r="328" spans="2:65" s="441" customFormat="1" x14ac:dyDescent="0.25">
      <c r="B328" s="440"/>
      <c r="D328" s="426" t="s">
        <v>622</v>
      </c>
      <c r="E328" s="442" t="s">
        <v>541</v>
      </c>
      <c r="F328" s="443" t="s">
        <v>626</v>
      </c>
      <c r="H328" s="444">
        <v>29.5</v>
      </c>
      <c r="I328" s="480"/>
      <c r="L328" s="440"/>
      <c r="M328" s="445"/>
      <c r="N328" s="446"/>
      <c r="O328" s="446"/>
      <c r="P328" s="446"/>
      <c r="Q328" s="446"/>
      <c r="R328" s="446"/>
      <c r="S328" s="446"/>
      <c r="T328" s="447"/>
      <c r="AT328" s="442" t="s">
        <v>622</v>
      </c>
      <c r="AU328" s="442" t="s">
        <v>534</v>
      </c>
      <c r="AV328" s="441" t="s">
        <v>612</v>
      </c>
      <c r="AW328" s="441" t="s">
        <v>624</v>
      </c>
      <c r="AX328" s="441" t="s">
        <v>95</v>
      </c>
      <c r="AY328" s="442" t="s">
        <v>604</v>
      </c>
    </row>
    <row r="329" spans="2:65" s="604" customFormat="1" ht="16.5" customHeight="1" x14ac:dyDescent="0.25">
      <c r="B329" s="413"/>
      <c r="C329" s="448" t="s">
        <v>978</v>
      </c>
      <c r="D329" s="448" t="s">
        <v>903</v>
      </c>
      <c r="E329" s="449" t="s">
        <v>979</v>
      </c>
      <c r="F329" s="450" t="s">
        <v>980</v>
      </c>
      <c r="G329" s="451" t="s">
        <v>138</v>
      </c>
      <c r="H329" s="452">
        <v>30.09</v>
      </c>
      <c r="I329" s="613"/>
      <c r="J329" s="453">
        <f>ROUND(I329*H329,2)</f>
        <v>0</v>
      </c>
      <c r="K329" s="450" t="s">
        <v>611</v>
      </c>
      <c r="L329" s="454"/>
      <c r="M329" s="481" t="s">
        <v>541</v>
      </c>
      <c r="N329" s="455" t="s">
        <v>553</v>
      </c>
      <c r="O329" s="477"/>
      <c r="P329" s="421">
        <f>O329*H329</f>
        <v>0</v>
      </c>
      <c r="Q329" s="421">
        <v>0.41699999999999998</v>
      </c>
      <c r="R329" s="421">
        <f>Q329*H329</f>
        <v>12.54753</v>
      </c>
      <c r="S329" s="421">
        <v>0</v>
      </c>
      <c r="T329" s="422">
        <f>S329*H329</f>
        <v>0</v>
      </c>
      <c r="AR329" s="353" t="s">
        <v>906</v>
      </c>
      <c r="AT329" s="353" t="s">
        <v>903</v>
      </c>
      <c r="AU329" s="353" t="s">
        <v>534</v>
      </c>
      <c r="AY329" s="353" t="s">
        <v>604</v>
      </c>
      <c r="BE329" s="423">
        <f>IF(N329="základní",J329,0)</f>
        <v>0</v>
      </c>
      <c r="BF329" s="423">
        <f>IF(N329="snížená",J329,0)</f>
        <v>0</v>
      </c>
      <c r="BG329" s="423">
        <f>IF(N329="zákl. přenesená",J329,0)</f>
        <v>0</v>
      </c>
      <c r="BH329" s="423">
        <f>IF(N329="sníž. přenesená",J329,0)</f>
        <v>0</v>
      </c>
      <c r="BI329" s="423">
        <f>IF(N329="nulová",J329,0)</f>
        <v>0</v>
      </c>
      <c r="BJ329" s="353" t="s">
        <v>95</v>
      </c>
      <c r="BK329" s="423">
        <f>ROUND(I329*H329,2)</f>
        <v>0</v>
      </c>
      <c r="BL329" s="353" t="s">
        <v>612</v>
      </c>
      <c r="BM329" s="353" t="s">
        <v>981</v>
      </c>
    </row>
    <row r="330" spans="2:65" s="433" customFormat="1" x14ac:dyDescent="0.25">
      <c r="B330" s="432"/>
      <c r="D330" s="426" t="s">
        <v>622</v>
      </c>
      <c r="E330" s="434" t="s">
        <v>541</v>
      </c>
      <c r="F330" s="435" t="s">
        <v>982</v>
      </c>
      <c r="H330" s="436">
        <v>30.09</v>
      </c>
      <c r="I330" s="479"/>
      <c r="L330" s="432"/>
      <c r="M330" s="437"/>
      <c r="N330" s="438"/>
      <c r="O330" s="438"/>
      <c r="P330" s="438"/>
      <c r="Q330" s="438"/>
      <c r="R330" s="438"/>
      <c r="S330" s="438"/>
      <c r="T330" s="439"/>
      <c r="AT330" s="434" t="s">
        <v>622</v>
      </c>
      <c r="AU330" s="434" t="s">
        <v>534</v>
      </c>
      <c r="AV330" s="433" t="s">
        <v>534</v>
      </c>
      <c r="AW330" s="433" t="s">
        <v>624</v>
      </c>
      <c r="AX330" s="433" t="s">
        <v>603</v>
      </c>
      <c r="AY330" s="434" t="s">
        <v>604</v>
      </c>
    </row>
    <row r="331" spans="2:65" s="441" customFormat="1" x14ac:dyDescent="0.25">
      <c r="B331" s="440"/>
      <c r="D331" s="426" t="s">
        <v>622</v>
      </c>
      <c r="E331" s="442" t="s">
        <v>541</v>
      </c>
      <c r="F331" s="443" t="s">
        <v>626</v>
      </c>
      <c r="H331" s="444">
        <v>30.09</v>
      </c>
      <c r="I331" s="480"/>
      <c r="L331" s="440"/>
      <c r="M331" s="445"/>
      <c r="N331" s="446"/>
      <c r="O331" s="446"/>
      <c r="P331" s="446"/>
      <c r="Q331" s="446"/>
      <c r="R331" s="446"/>
      <c r="S331" s="446"/>
      <c r="T331" s="447"/>
      <c r="AT331" s="442" t="s">
        <v>622</v>
      </c>
      <c r="AU331" s="442" t="s">
        <v>534</v>
      </c>
      <c r="AV331" s="441" t="s">
        <v>612</v>
      </c>
      <c r="AW331" s="441" t="s">
        <v>624</v>
      </c>
      <c r="AX331" s="441" t="s">
        <v>95</v>
      </c>
      <c r="AY331" s="442" t="s">
        <v>604</v>
      </c>
    </row>
    <row r="332" spans="2:65" s="604" customFormat="1" ht="16.5" customHeight="1" x14ac:dyDescent="0.25">
      <c r="B332" s="413"/>
      <c r="C332" s="414" t="s">
        <v>983</v>
      </c>
      <c r="D332" s="414" t="s">
        <v>607</v>
      </c>
      <c r="E332" s="415" t="s">
        <v>984</v>
      </c>
      <c r="F332" s="416" t="s">
        <v>1394</v>
      </c>
      <c r="G332" s="417" t="s">
        <v>138</v>
      </c>
      <c r="H332" s="418">
        <v>70</v>
      </c>
      <c r="I332" s="608"/>
      <c r="J332" s="419">
        <f>ROUND(I332*H332,2)</f>
        <v>0</v>
      </c>
      <c r="K332" s="416" t="s">
        <v>611</v>
      </c>
      <c r="L332" s="350"/>
      <c r="M332" s="476" t="s">
        <v>541</v>
      </c>
      <c r="N332" s="420" t="s">
        <v>553</v>
      </c>
      <c r="O332" s="477"/>
      <c r="P332" s="421">
        <f>O332*H332</f>
        <v>0</v>
      </c>
      <c r="Q332" s="421">
        <v>0.16700000000000001</v>
      </c>
      <c r="R332" s="421">
        <f>Q332*H332</f>
        <v>11.690000000000001</v>
      </c>
      <c r="S332" s="421">
        <v>0</v>
      </c>
      <c r="T332" s="422">
        <f>S332*H332</f>
        <v>0</v>
      </c>
      <c r="AR332" s="353" t="s">
        <v>612</v>
      </c>
      <c r="AT332" s="353" t="s">
        <v>607</v>
      </c>
      <c r="AU332" s="353" t="s">
        <v>534</v>
      </c>
      <c r="AY332" s="353" t="s">
        <v>604</v>
      </c>
      <c r="BE332" s="423">
        <f>IF(N332="základní",J332,0)</f>
        <v>0</v>
      </c>
      <c r="BF332" s="423">
        <f>IF(N332="snížená",J332,0)</f>
        <v>0</v>
      </c>
      <c r="BG332" s="423">
        <f>IF(N332="zákl. přenesená",J332,0)</f>
        <v>0</v>
      </c>
      <c r="BH332" s="423">
        <f>IF(N332="sníž. přenesená",J332,0)</f>
        <v>0</v>
      </c>
      <c r="BI332" s="423">
        <f>IF(N332="nulová",J332,0)</f>
        <v>0</v>
      </c>
      <c r="BJ332" s="353" t="s">
        <v>95</v>
      </c>
      <c r="BK332" s="423">
        <f>ROUND(I332*H332,2)</f>
        <v>0</v>
      </c>
      <c r="BL332" s="353" t="s">
        <v>612</v>
      </c>
      <c r="BM332" s="353" t="s">
        <v>985</v>
      </c>
    </row>
    <row r="333" spans="2:65" s="433" customFormat="1" x14ac:dyDescent="0.25">
      <c r="B333" s="432"/>
      <c r="D333" s="426" t="s">
        <v>622</v>
      </c>
      <c r="E333" s="434" t="s">
        <v>541</v>
      </c>
      <c r="F333" s="435" t="s">
        <v>986</v>
      </c>
      <c r="H333" s="436">
        <v>70</v>
      </c>
      <c r="I333" s="479"/>
      <c r="L333" s="432"/>
      <c r="M333" s="437"/>
      <c r="N333" s="438"/>
      <c r="O333" s="438"/>
      <c r="P333" s="438"/>
      <c r="Q333" s="438"/>
      <c r="R333" s="438"/>
      <c r="S333" s="438"/>
      <c r="T333" s="439"/>
      <c r="AT333" s="434" t="s">
        <v>622</v>
      </c>
      <c r="AU333" s="434" t="s">
        <v>534</v>
      </c>
      <c r="AV333" s="433" t="s">
        <v>534</v>
      </c>
      <c r="AW333" s="433" t="s">
        <v>624</v>
      </c>
      <c r="AX333" s="433" t="s">
        <v>603</v>
      </c>
      <c r="AY333" s="434" t="s">
        <v>604</v>
      </c>
    </row>
    <row r="334" spans="2:65" s="441" customFormat="1" x14ac:dyDescent="0.25">
      <c r="B334" s="440"/>
      <c r="D334" s="426" t="s">
        <v>622</v>
      </c>
      <c r="E334" s="442" t="s">
        <v>541</v>
      </c>
      <c r="F334" s="443" t="s">
        <v>626</v>
      </c>
      <c r="H334" s="444">
        <v>70</v>
      </c>
      <c r="I334" s="480"/>
      <c r="L334" s="440"/>
      <c r="M334" s="445"/>
      <c r="N334" s="446"/>
      <c r="O334" s="446"/>
      <c r="P334" s="446"/>
      <c r="Q334" s="446"/>
      <c r="R334" s="446"/>
      <c r="S334" s="446"/>
      <c r="T334" s="447"/>
      <c r="AT334" s="442" t="s">
        <v>622</v>
      </c>
      <c r="AU334" s="442" t="s">
        <v>534</v>
      </c>
      <c r="AV334" s="441" t="s">
        <v>612</v>
      </c>
      <c r="AW334" s="441" t="s">
        <v>624</v>
      </c>
      <c r="AX334" s="441" t="s">
        <v>95</v>
      </c>
      <c r="AY334" s="442" t="s">
        <v>604</v>
      </c>
    </row>
    <row r="335" spans="2:65" s="604" customFormat="1" ht="16.5" customHeight="1" x14ac:dyDescent="0.25">
      <c r="B335" s="413"/>
      <c r="C335" s="448" t="s">
        <v>987</v>
      </c>
      <c r="D335" s="448" t="s">
        <v>903</v>
      </c>
      <c r="E335" s="449" t="s">
        <v>988</v>
      </c>
      <c r="F335" s="450" t="s">
        <v>989</v>
      </c>
      <c r="G335" s="451" t="s">
        <v>138</v>
      </c>
      <c r="H335" s="452">
        <v>71.400000000000006</v>
      </c>
      <c r="I335" s="613"/>
      <c r="J335" s="453">
        <f>ROUND(I335*H335,2)</f>
        <v>0</v>
      </c>
      <c r="K335" s="450" t="s">
        <v>611</v>
      </c>
      <c r="L335" s="454"/>
      <c r="M335" s="481" t="s">
        <v>541</v>
      </c>
      <c r="N335" s="455" t="s">
        <v>553</v>
      </c>
      <c r="O335" s="477"/>
      <c r="P335" s="421">
        <f>O335*H335</f>
        <v>0</v>
      </c>
      <c r="Q335" s="421">
        <v>0.11799999999999999</v>
      </c>
      <c r="R335" s="421">
        <f>Q335*H335</f>
        <v>8.4252000000000002</v>
      </c>
      <c r="S335" s="421">
        <v>0</v>
      </c>
      <c r="T335" s="422">
        <f>S335*H335</f>
        <v>0</v>
      </c>
      <c r="AR335" s="353" t="s">
        <v>906</v>
      </c>
      <c r="AT335" s="353" t="s">
        <v>903</v>
      </c>
      <c r="AU335" s="353" t="s">
        <v>534</v>
      </c>
      <c r="AY335" s="353" t="s">
        <v>604</v>
      </c>
      <c r="BE335" s="423">
        <f>IF(N335="základní",J335,0)</f>
        <v>0</v>
      </c>
      <c r="BF335" s="423">
        <f>IF(N335="snížená",J335,0)</f>
        <v>0</v>
      </c>
      <c r="BG335" s="423">
        <f>IF(N335="zákl. přenesená",J335,0)</f>
        <v>0</v>
      </c>
      <c r="BH335" s="423">
        <f>IF(N335="sníž. přenesená",J335,0)</f>
        <v>0</v>
      </c>
      <c r="BI335" s="423">
        <f>IF(N335="nulová",J335,0)</f>
        <v>0</v>
      </c>
      <c r="BJ335" s="353" t="s">
        <v>95</v>
      </c>
      <c r="BK335" s="423">
        <f>ROUND(I335*H335,2)</f>
        <v>0</v>
      </c>
      <c r="BL335" s="353" t="s">
        <v>612</v>
      </c>
      <c r="BM335" s="353" t="s">
        <v>990</v>
      </c>
    </row>
    <row r="336" spans="2:65" s="433" customFormat="1" x14ac:dyDescent="0.25">
      <c r="B336" s="432"/>
      <c r="D336" s="426" t="s">
        <v>622</v>
      </c>
      <c r="E336" s="434" t="s">
        <v>541</v>
      </c>
      <c r="F336" s="435" t="s">
        <v>991</v>
      </c>
      <c r="H336" s="436">
        <v>71.400000000000006</v>
      </c>
      <c r="I336" s="479"/>
      <c r="L336" s="432"/>
      <c r="M336" s="437"/>
      <c r="N336" s="438"/>
      <c r="O336" s="438"/>
      <c r="P336" s="438"/>
      <c r="Q336" s="438"/>
      <c r="R336" s="438"/>
      <c r="S336" s="438"/>
      <c r="T336" s="439"/>
      <c r="AT336" s="434" t="s">
        <v>622</v>
      </c>
      <c r="AU336" s="434" t="s">
        <v>534</v>
      </c>
      <c r="AV336" s="433" t="s">
        <v>534</v>
      </c>
      <c r="AW336" s="433" t="s">
        <v>624</v>
      </c>
      <c r="AX336" s="433" t="s">
        <v>603</v>
      </c>
      <c r="AY336" s="434" t="s">
        <v>604</v>
      </c>
    </row>
    <row r="337" spans="2:65" s="441" customFormat="1" x14ac:dyDescent="0.25">
      <c r="B337" s="440"/>
      <c r="D337" s="426" t="s">
        <v>622</v>
      </c>
      <c r="E337" s="442" t="s">
        <v>541</v>
      </c>
      <c r="F337" s="443" t="s">
        <v>626</v>
      </c>
      <c r="H337" s="444">
        <v>71.400000000000006</v>
      </c>
      <c r="I337" s="480"/>
      <c r="L337" s="440"/>
      <c r="M337" s="445"/>
      <c r="N337" s="446"/>
      <c r="O337" s="446"/>
      <c r="P337" s="446"/>
      <c r="Q337" s="446"/>
      <c r="R337" s="446"/>
      <c r="S337" s="446"/>
      <c r="T337" s="447"/>
      <c r="AT337" s="442" t="s">
        <v>622</v>
      </c>
      <c r="AU337" s="442" t="s">
        <v>534</v>
      </c>
      <c r="AV337" s="441" t="s">
        <v>612</v>
      </c>
      <c r="AW337" s="441" t="s">
        <v>624</v>
      </c>
      <c r="AX337" s="441" t="s">
        <v>95</v>
      </c>
      <c r="AY337" s="442" t="s">
        <v>604</v>
      </c>
    </row>
    <row r="338" spans="2:65" s="604" customFormat="1" ht="16.5" customHeight="1" x14ac:dyDescent="0.25">
      <c r="B338" s="413"/>
      <c r="C338" s="414" t="s">
        <v>1395</v>
      </c>
      <c r="D338" s="414" t="s">
        <v>607</v>
      </c>
      <c r="E338" s="415" t="s">
        <v>1396</v>
      </c>
      <c r="F338" s="609" t="s">
        <v>1397</v>
      </c>
      <c r="G338" s="417" t="s">
        <v>102</v>
      </c>
      <c r="H338" s="418">
        <v>4</v>
      </c>
      <c r="I338" s="608"/>
      <c r="J338" s="419">
        <f>ROUND(I338*H338,2)</f>
        <v>0</v>
      </c>
      <c r="K338" s="416" t="s">
        <v>611</v>
      </c>
      <c r="L338" s="350"/>
      <c r="M338" s="476" t="s">
        <v>541</v>
      </c>
      <c r="N338" s="420" t="s">
        <v>553</v>
      </c>
      <c r="O338" s="477"/>
      <c r="P338" s="421">
        <f>O338*H338</f>
        <v>0</v>
      </c>
      <c r="Q338" s="421">
        <v>9.5990000000000006E-2</v>
      </c>
      <c r="R338" s="421">
        <f>Q338*H338</f>
        <v>0.38396000000000002</v>
      </c>
      <c r="S338" s="421">
        <v>0</v>
      </c>
      <c r="T338" s="422">
        <f>S338*H338</f>
        <v>0</v>
      </c>
      <c r="AR338" s="353" t="s">
        <v>612</v>
      </c>
      <c r="AT338" s="353" t="s">
        <v>607</v>
      </c>
      <c r="AU338" s="353" t="s">
        <v>534</v>
      </c>
      <c r="AY338" s="353" t="s">
        <v>604</v>
      </c>
      <c r="BE338" s="423">
        <f>IF(N338="základní",J338,0)</f>
        <v>0</v>
      </c>
      <c r="BF338" s="423">
        <f>IF(N338="snížená",J338,0)</f>
        <v>0</v>
      </c>
      <c r="BG338" s="423">
        <f>IF(N338="zákl. přenesená",J338,0)</f>
        <v>0</v>
      </c>
      <c r="BH338" s="423">
        <f>IF(N338="sníž. přenesená",J338,0)</f>
        <v>0</v>
      </c>
      <c r="BI338" s="423">
        <f>IF(N338="nulová",J338,0)</f>
        <v>0</v>
      </c>
      <c r="BJ338" s="353" t="s">
        <v>95</v>
      </c>
      <c r="BK338" s="423">
        <f>ROUND(I338*H338,2)</f>
        <v>0</v>
      </c>
      <c r="BL338" s="353" t="s">
        <v>612</v>
      </c>
      <c r="BM338" s="353" t="s">
        <v>1398</v>
      </c>
    </row>
    <row r="339" spans="2:65" s="604" customFormat="1" ht="16.5" customHeight="1" x14ac:dyDescent="0.25">
      <c r="B339" s="413"/>
      <c r="C339" s="448" t="s">
        <v>1399</v>
      </c>
      <c r="D339" s="448" t="s">
        <v>903</v>
      </c>
      <c r="E339" s="449" t="s">
        <v>1400</v>
      </c>
      <c r="F339" s="615" t="s">
        <v>1401</v>
      </c>
      <c r="G339" s="451" t="s">
        <v>102</v>
      </c>
      <c r="H339" s="452">
        <v>4.04</v>
      </c>
      <c r="I339" s="613"/>
      <c r="J339" s="453">
        <f>ROUND(I339*H339,2)</f>
        <v>0</v>
      </c>
      <c r="K339" s="450" t="s">
        <v>611</v>
      </c>
      <c r="L339" s="454"/>
      <c r="M339" s="481" t="s">
        <v>541</v>
      </c>
      <c r="N339" s="455" t="s">
        <v>553</v>
      </c>
      <c r="O339" s="477"/>
      <c r="P339" s="421">
        <f>O339*H339</f>
        <v>0</v>
      </c>
      <c r="Q339" s="421">
        <v>3.3500000000000002E-2</v>
      </c>
      <c r="R339" s="421">
        <f>Q339*H339</f>
        <v>0.13534000000000002</v>
      </c>
      <c r="S339" s="421">
        <v>0</v>
      </c>
      <c r="T339" s="422">
        <f>S339*H339</f>
        <v>0</v>
      </c>
      <c r="AR339" s="353" t="s">
        <v>906</v>
      </c>
      <c r="AT339" s="353" t="s">
        <v>903</v>
      </c>
      <c r="AU339" s="353" t="s">
        <v>534</v>
      </c>
      <c r="AY339" s="353" t="s">
        <v>604</v>
      </c>
      <c r="BE339" s="423">
        <f>IF(N339="základní",J339,0)</f>
        <v>0</v>
      </c>
      <c r="BF339" s="423">
        <f>IF(N339="snížená",J339,0)</f>
        <v>0</v>
      </c>
      <c r="BG339" s="423">
        <f>IF(N339="zákl. přenesená",J339,0)</f>
        <v>0</v>
      </c>
      <c r="BH339" s="423">
        <f>IF(N339="sníž. přenesená",J339,0)</f>
        <v>0</v>
      </c>
      <c r="BI339" s="423">
        <f>IF(N339="nulová",J339,0)</f>
        <v>0</v>
      </c>
      <c r="BJ339" s="353" t="s">
        <v>95</v>
      </c>
      <c r="BK339" s="423">
        <f>ROUND(I339*H339,2)</f>
        <v>0</v>
      </c>
      <c r="BL339" s="353" t="s">
        <v>612</v>
      </c>
      <c r="BM339" s="353" t="s">
        <v>1402</v>
      </c>
    </row>
    <row r="340" spans="2:65" s="433" customFormat="1" x14ac:dyDescent="0.25">
      <c r="B340" s="432"/>
      <c r="D340" s="426" t="s">
        <v>622</v>
      </c>
      <c r="E340" s="434" t="s">
        <v>541</v>
      </c>
      <c r="F340" s="612" t="s">
        <v>1403</v>
      </c>
      <c r="H340" s="436">
        <v>4.04</v>
      </c>
      <c r="I340" s="479"/>
      <c r="L340" s="432"/>
      <c r="M340" s="437"/>
      <c r="N340" s="438"/>
      <c r="O340" s="438"/>
      <c r="P340" s="438"/>
      <c r="Q340" s="438"/>
      <c r="R340" s="438"/>
      <c r="S340" s="438"/>
      <c r="T340" s="439"/>
      <c r="AT340" s="434" t="s">
        <v>622</v>
      </c>
      <c r="AU340" s="434" t="s">
        <v>534</v>
      </c>
      <c r="AV340" s="433" t="s">
        <v>534</v>
      </c>
      <c r="AW340" s="433" t="s">
        <v>624</v>
      </c>
      <c r="AX340" s="433" t="s">
        <v>603</v>
      </c>
      <c r="AY340" s="434" t="s">
        <v>604</v>
      </c>
    </row>
    <row r="341" spans="2:65" s="441" customFormat="1" x14ac:dyDescent="0.25">
      <c r="B341" s="440"/>
      <c r="D341" s="426" t="s">
        <v>622</v>
      </c>
      <c r="E341" s="442" t="s">
        <v>541</v>
      </c>
      <c r="F341" s="443" t="s">
        <v>626</v>
      </c>
      <c r="H341" s="444">
        <v>4.04</v>
      </c>
      <c r="I341" s="480"/>
      <c r="L341" s="440"/>
      <c r="M341" s="445"/>
      <c r="N341" s="446"/>
      <c r="O341" s="446"/>
      <c r="P341" s="446"/>
      <c r="Q341" s="446"/>
      <c r="R341" s="446"/>
      <c r="S341" s="446"/>
      <c r="T341" s="447"/>
      <c r="AT341" s="442" t="s">
        <v>622</v>
      </c>
      <c r="AU341" s="442" t="s">
        <v>534</v>
      </c>
      <c r="AV341" s="441" t="s">
        <v>612</v>
      </c>
      <c r="AW341" s="441" t="s">
        <v>624</v>
      </c>
      <c r="AX341" s="441" t="s">
        <v>95</v>
      </c>
      <c r="AY341" s="442" t="s">
        <v>604</v>
      </c>
    </row>
    <row r="342" spans="2:65" s="604" customFormat="1" ht="16.5" customHeight="1" x14ac:dyDescent="0.25">
      <c r="B342" s="413"/>
      <c r="C342" s="414" t="s">
        <v>992</v>
      </c>
      <c r="D342" s="414" t="s">
        <v>607</v>
      </c>
      <c r="E342" s="415" t="s">
        <v>993</v>
      </c>
      <c r="F342" s="416" t="s">
        <v>994</v>
      </c>
      <c r="G342" s="417" t="s">
        <v>102</v>
      </c>
      <c r="H342" s="418">
        <v>148</v>
      </c>
      <c r="I342" s="608"/>
      <c r="J342" s="419">
        <f>ROUND(I342*H342,2)</f>
        <v>0</v>
      </c>
      <c r="K342" s="416" t="s">
        <v>611</v>
      </c>
      <c r="L342" s="350"/>
      <c r="M342" s="476" t="s">
        <v>541</v>
      </c>
      <c r="N342" s="420" t="s">
        <v>553</v>
      </c>
      <c r="O342" s="477"/>
      <c r="P342" s="421">
        <f>O342*H342</f>
        <v>0</v>
      </c>
      <c r="Q342" s="421">
        <v>0.14066999999999999</v>
      </c>
      <c r="R342" s="421">
        <f>Q342*H342</f>
        <v>20.81916</v>
      </c>
      <c r="S342" s="421">
        <v>0</v>
      </c>
      <c r="T342" s="422">
        <f>S342*H342</f>
        <v>0</v>
      </c>
      <c r="AR342" s="353" t="s">
        <v>612</v>
      </c>
      <c r="AT342" s="353" t="s">
        <v>607</v>
      </c>
      <c r="AU342" s="353" t="s">
        <v>534</v>
      </c>
      <c r="AY342" s="353" t="s">
        <v>604</v>
      </c>
      <c r="BE342" s="423">
        <f>IF(N342="základní",J342,0)</f>
        <v>0</v>
      </c>
      <c r="BF342" s="423">
        <f>IF(N342="snížená",J342,0)</f>
        <v>0</v>
      </c>
      <c r="BG342" s="423">
        <f>IF(N342="zákl. přenesená",J342,0)</f>
        <v>0</v>
      </c>
      <c r="BH342" s="423">
        <f>IF(N342="sníž. přenesená",J342,0)</f>
        <v>0</v>
      </c>
      <c r="BI342" s="423">
        <f>IF(N342="nulová",J342,0)</f>
        <v>0</v>
      </c>
      <c r="BJ342" s="353" t="s">
        <v>95</v>
      </c>
      <c r="BK342" s="423">
        <f>ROUND(I342*H342,2)</f>
        <v>0</v>
      </c>
      <c r="BL342" s="353" t="s">
        <v>612</v>
      </c>
      <c r="BM342" s="353" t="s">
        <v>995</v>
      </c>
    </row>
    <row r="343" spans="2:65" s="433" customFormat="1" x14ac:dyDescent="0.25">
      <c r="B343" s="432"/>
      <c r="D343" s="426" t="s">
        <v>622</v>
      </c>
      <c r="E343" s="434" t="s">
        <v>541</v>
      </c>
      <c r="F343" s="435" t="s">
        <v>996</v>
      </c>
      <c r="H343" s="436">
        <v>148</v>
      </c>
      <c r="I343" s="479"/>
      <c r="L343" s="432"/>
      <c r="M343" s="437"/>
      <c r="N343" s="438"/>
      <c r="O343" s="438"/>
      <c r="P343" s="438"/>
      <c r="Q343" s="438"/>
      <c r="R343" s="438"/>
      <c r="S343" s="438"/>
      <c r="T343" s="439"/>
      <c r="AT343" s="434" t="s">
        <v>622</v>
      </c>
      <c r="AU343" s="434" t="s">
        <v>534</v>
      </c>
      <c r="AV343" s="433" t="s">
        <v>534</v>
      </c>
      <c r="AW343" s="433" t="s">
        <v>624</v>
      </c>
      <c r="AX343" s="433" t="s">
        <v>603</v>
      </c>
      <c r="AY343" s="434" t="s">
        <v>604</v>
      </c>
    </row>
    <row r="344" spans="2:65" s="441" customFormat="1" x14ac:dyDescent="0.25">
      <c r="B344" s="440"/>
      <c r="D344" s="426" t="s">
        <v>622</v>
      </c>
      <c r="E344" s="442" t="s">
        <v>541</v>
      </c>
      <c r="F344" s="443" t="s">
        <v>626</v>
      </c>
      <c r="H344" s="444">
        <v>148</v>
      </c>
      <c r="I344" s="480"/>
      <c r="L344" s="440"/>
      <c r="M344" s="445"/>
      <c r="N344" s="446"/>
      <c r="O344" s="446"/>
      <c r="P344" s="446"/>
      <c r="Q344" s="446"/>
      <c r="R344" s="446"/>
      <c r="S344" s="446"/>
      <c r="T344" s="447"/>
      <c r="AT344" s="442" t="s">
        <v>622</v>
      </c>
      <c r="AU344" s="442" t="s">
        <v>534</v>
      </c>
      <c r="AV344" s="441" t="s">
        <v>612</v>
      </c>
      <c r="AW344" s="441" t="s">
        <v>624</v>
      </c>
      <c r="AX344" s="441" t="s">
        <v>95</v>
      </c>
      <c r="AY344" s="442" t="s">
        <v>604</v>
      </c>
    </row>
    <row r="345" spans="2:65" s="604" customFormat="1" ht="16.5" customHeight="1" x14ac:dyDescent="0.25">
      <c r="B345" s="413"/>
      <c r="C345" s="448" t="s">
        <v>997</v>
      </c>
      <c r="D345" s="448" t="s">
        <v>903</v>
      </c>
      <c r="E345" s="449" t="s">
        <v>998</v>
      </c>
      <c r="F345" s="450" t="s">
        <v>999</v>
      </c>
      <c r="G345" s="451" t="s">
        <v>102</v>
      </c>
      <c r="H345" s="452">
        <v>162.80000000000001</v>
      </c>
      <c r="I345" s="613"/>
      <c r="J345" s="453">
        <f>ROUND(I345*H345,2)</f>
        <v>0</v>
      </c>
      <c r="K345" s="450" t="s">
        <v>541</v>
      </c>
      <c r="L345" s="454"/>
      <c r="M345" s="481" t="s">
        <v>541</v>
      </c>
      <c r="N345" s="455" t="s">
        <v>553</v>
      </c>
      <c r="O345" s="477"/>
      <c r="P345" s="421">
        <f>O345*H345</f>
        <v>0</v>
      </c>
      <c r="Q345" s="421">
        <v>8.2000000000000003E-2</v>
      </c>
      <c r="R345" s="421">
        <f>Q345*H345</f>
        <v>13.349600000000002</v>
      </c>
      <c r="S345" s="421">
        <v>0</v>
      </c>
      <c r="T345" s="422">
        <f>S345*H345</f>
        <v>0</v>
      </c>
      <c r="AR345" s="353" t="s">
        <v>906</v>
      </c>
      <c r="AT345" s="353" t="s">
        <v>903</v>
      </c>
      <c r="AU345" s="353" t="s">
        <v>534</v>
      </c>
      <c r="AY345" s="353" t="s">
        <v>604</v>
      </c>
      <c r="BE345" s="423">
        <f>IF(N345="základní",J345,0)</f>
        <v>0</v>
      </c>
      <c r="BF345" s="423">
        <f>IF(N345="snížená",J345,0)</f>
        <v>0</v>
      </c>
      <c r="BG345" s="423">
        <f>IF(N345="zákl. přenesená",J345,0)</f>
        <v>0</v>
      </c>
      <c r="BH345" s="423">
        <f>IF(N345="sníž. přenesená",J345,0)</f>
        <v>0</v>
      </c>
      <c r="BI345" s="423">
        <f>IF(N345="nulová",J345,0)</f>
        <v>0</v>
      </c>
      <c r="BJ345" s="353" t="s">
        <v>95</v>
      </c>
      <c r="BK345" s="423">
        <f>ROUND(I345*H345,2)</f>
        <v>0</v>
      </c>
      <c r="BL345" s="353" t="s">
        <v>612</v>
      </c>
      <c r="BM345" s="353" t="s">
        <v>1000</v>
      </c>
    </row>
    <row r="346" spans="2:65" s="433" customFormat="1" x14ac:dyDescent="0.25">
      <c r="B346" s="432"/>
      <c r="D346" s="426" t="s">
        <v>622</v>
      </c>
      <c r="E346" s="434" t="s">
        <v>541</v>
      </c>
      <c r="F346" s="435" t="s">
        <v>1001</v>
      </c>
      <c r="H346" s="436">
        <v>162.80000000000001</v>
      </c>
      <c r="I346" s="479"/>
      <c r="L346" s="432"/>
      <c r="M346" s="437"/>
      <c r="N346" s="438"/>
      <c r="O346" s="438"/>
      <c r="P346" s="438"/>
      <c r="Q346" s="438"/>
      <c r="R346" s="438"/>
      <c r="S346" s="438"/>
      <c r="T346" s="439"/>
      <c r="AT346" s="434" t="s">
        <v>622</v>
      </c>
      <c r="AU346" s="434" t="s">
        <v>534</v>
      </c>
      <c r="AV346" s="433" t="s">
        <v>534</v>
      </c>
      <c r="AW346" s="433" t="s">
        <v>624</v>
      </c>
      <c r="AX346" s="433" t="s">
        <v>603</v>
      </c>
      <c r="AY346" s="434" t="s">
        <v>604</v>
      </c>
    </row>
    <row r="347" spans="2:65" s="441" customFormat="1" x14ac:dyDescent="0.25">
      <c r="B347" s="440"/>
      <c r="D347" s="426" t="s">
        <v>622</v>
      </c>
      <c r="E347" s="442" t="s">
        <v>541</v>
      </c>
      <c r="F347" s="443" t="s">
        <v>626</v>
      </c>
      <c r="H347" s="444">
        <v>162.80000000000001</v>
      </c>
      <c r="I347" s="480"/>
      <c r="L347" s="440"/>
      <c r="M347" s="445"/>
      <c r="N347" s="446"/>
      <c r="O347" s="446"/>
      <c r="P347" s="446"/>
      <c r="Q347" s="446"/>
      <c r="R347" s="446"/>
      <c r="S347" s="446"/>
      <c r="T347" s="447"/>
      <c r="AT347" s="442" t="s">
        <v>622</v>
      </c>
      <c r="AU347" s="442" t="s">
        <v>534</v>
      </c>
      <c r="AV347" s="441" t="s">
        <v>612</v>
      </c>
      <c r="AW347" s="441" t="s">
        <v>624</v>
      </c>
      <c r="AX347" s="441" t="s">
        <v>95</v>
      </c>
      <c r="AY347" s="442" t="s">
        <v>604</v>
      </c>
    </row>
    <row r="348" spans="2:65" s="604" customFormat="1" ht="16.5" customHeight="1" x14ac:dyDescent="0.25">
      <c r="B348" s="413"/>
      <c r="C348" s="414" t="s">
        <v>1002</v>
      </c>
      <c r="D348" s="414" t="s">
        <v>607</v>
      </c>
      <c r="E348" s="415" t="s">
        <v>1003</v>
      </c>
      <c r="F348" s="609" t="s">
        <v>362</v>
      </c>
      <c r="G348" s="417" t="s">
        <v>141</v>
      </c>
      <c r="H348" s="418">
        <v>15</v>
      </c>
      <c r="I348" s="608"/>
      <c r="J348" s="419">
        <f>ROUND(I348*H348,2)</f>
        <v>0</v>
      </c>
      <c r="K348" s="416" t="s">
        <v>611</v>
      </c>
      <c r="L348" s="350"/>
      <c r="M348" s="476" t="s">
        <v>541</v>
      </c>
      <c r="N348" s="420" t="s">
        <v>553</v>
      </c>
      <c r="O348" s="477"/>
      <c r="P348" s="421">
        <f>O348*H348</f>
        <v>0</v>
      </c>
      <c r="Q348" s="421">
        <v>2.2563399999999998</v>
      </c>
      <c r="R348" s="421">
        <f>Q348*H348</f>
        <v>33.845099999999995</v>
      </c>
      <c r="S348" s="421">
        <v>0</v>
      </c>
      <c r="T348" s="422">
        <f>S348*H348</f>
        <v>0</v>
      </c>
      <c r="AR348" s="353" t="s">
        <v>612</v>
      </c>
      <c r="AT348" s="353" t="s">
        <v>607</v>
      </c>
      <c r="AU348" s="353" t="s">
        <v>534</v>
      </c>
      <c r="AY348" s="353" t="s">
        <v>604</v>
      </c>
      <c r="BE348" s="423">
        <f>IF(N348="základní",J348,0)</f>
        <v>0</v>
      </c>
      <c r="BF348" s="423">
        <f>IF(N348="snížená",J348,0)</f>
        <v>0</v>
      </c>
      <c r="BG348" s="423">
        <f>IF(N348="zákl. přenesená",J348,0)</f>
        <v>0</v>
      </c>
      <c r="BH348" s="423">
        <f>IF(N348="sníž. přenesená",J348,0)</f>
        <v>0</v>
      </c>
      <c r="BI348" s="423">
        <f>IF(N348="nulová",J348,0)</f>
        <v>0</v>
      </c>
      <c r="BJ348" s="353" t="s">
        <v>95</v>
      </c>
      <c r="BK348" s="423">
        <f>ROUND(I348*H348,2)</f>
        <v>0</v>
      </c>
      <c r="BL348" s="353" t="s">
        <v>612</v>
      </c>
      <c r="BM348" s="353" t="s">
        <v>1004</v>
      </c>
    </row>
    <row r="349" spans="2:65" s="433" customFormat="1" x14ac:dyDescent="0.25">
      <c r="B349" s="432"/>
      <c r="D349" s="426" t="s">
        <v>622</v>
      </c>
      <c r="E349" s="434" t="s">
        <v>541</v>
      </c>
      <c r="F349" s="435" t="s">
        <v>1404</v>
      </c>
      <c r="H349" s="436">
        <v>15</v>
      </c>
      <c r="I349" s="479"/>
      <c r="L349" s="432"/>
      <c r="M349" s="437"/>
      <c r="N349" s="438"/>
      <c r="O349" s="438"/>
      <c r="P349" s="438"/>
      <c r="Q349" s="438"/>
      <c r="R349" s="438"/>
      <c r="S349" s="438"/>
      <c r="T349" s="439"/>
      <c r="AT349" s="434" t="s">
        <v>622</v>
      </c>
      <c r="AU349" s="434" t="s">
        <v>534</v>
      </c>
      <c r="AV349" s="433" t="s">
        <v>534</v>
      </c>
      <c r="AW349" s="433" t="s">
        <v>624</v>
      </c>
      <c r="AX349" s="433" t="s">
        <v>603</v>
      </c>
      <c r="AY349" s="434" t="s">
        <v>604</v>
      </c>
    </row>
    <row r="350" spans="2:65" s="441" customFormat="1" x14ac:dyDescent="0.25">
      <c r="B350" s="440"/>
      <c r="D350" s="426" t="s">
        <v>622</v>
      </c>
      <c r="E350" s="442" t="s">
        <v>541</v>
      </c>
      <c r="F350" s="443" t="s">
        <v>626</v>
      </c>
      <c r="H350" s="444">
        <v>15</v>
      </c>
      <c r="I350" s="480"/>
      <c r="L350" s="440"/>
      <c r="M350" s="445"/>
      <c r="N350" s="446"/>
      <c r="O350" s="446"/>
      <c r="P350" s="446"/>
      <c r="Q350" s="446"/>
      <c r="R350" s="446"/>
      <c r="S350" s="446"/>
      <c r="T350" s="447"/>
      <c r="AT350" s="442" t="s">
        <v>622</v>
      </c>
      <c r="AU350" s="442" t="s">
        <v>534</v>
      </c>
      <c r="AV350" s="441" t="s">
        <v>612</v>
      </c>
      <c r="AW350" s="441" t="s">
        <v>624</v>
      </c>
      <c r="AX350" s="441" t="s">
        <v>95</v>
      </c>
      <c r="AY350" s="442" t="s">
        <v>604</v>
      </c>
    </row>
    <row r="351" spans="2:65" s="604" customFormat="1" ht="16.5" customHeight="1" x14ac:dyDescent="0.25">
      <c r="B351" s="413"/>
      <c r="C351" s="414" t="s">
        <v>1005</v>
      </c>
      <c r="D351" s="414" t="s">
        <v>607</v>
      </c>
      <c r="E351" s="415" t="s">
        <v>1006</v>
      </c>
      <c r="F351" s="416" t="s">
        <v>1007</v>
      </c>
      <c r="G351" s="417" t="s">
        <v>610</v>
      </c>
      <c r="H351" s="418">
        <v>50</v>
      </c>
      <c r="I351" s="608"/>
      <c r="J351" s="419">
        <f>ROUND(I351*H351,2)</f>
        <v>0</v>
      </c>
      <c r="K351" s="416" t="s">
        <v>541</v>
      </c>
      <c r="L351" s="350"/>
      <c r="M351" s="476" t="s">
        <v>541</v>
      </c>
      <c r="N351" s="420" t="s">
        <v>553</v>
      </c>
      <c r="O351" s="477"/>
      <c r="P351" s="421">
        <f>O351*H351</f>
        <v>0</v>
      </c>
      <c r="Q351" s="421">
        <v>0</v>
      </c>
      <c r="R351" s="421">
        <f>Q351*H351</f>
        <v>0</v>
      </c>
      <c r="S351" s="421">
        <v>0</v>
      </c>
      <c r="T351" s="422">
        <f>S351*H351</f>
        <v>0</v>
      </c>
      <c r="AR351" s="353" t="s">
        <v>612</v>
      </c>
      <c r="AT351" s="353" t="s">
        <v>607</v>
      </c>
      <c r="AU351" s="353" t="s">
        <v>534</v>
      </c>
      <c r="AY351" s="353" t="s">
        <v>604</v>
      </c>
      <c r="BE351" s="423">
        <f>IF(N351="základní",J351,0)</f>
        <v>0</v>
      </c>
      <c r="BF351" s="423">
        <f>IF(N351="snížená",J351,0)</f>
        <v>0</v>
      </c>
      <c r="BG351" s="423">
        <f>IF(N351="zákl. přenesená",J351,0)</f>
        <v>0</v>
      </c>
      <c r="BH351" s="423">
        <f>IF(N351="sníž. přenesená",J351,0)</f>
        <v>0</v>
      </c>
      <c r="BI351" s="423">
        <f>IF(N351="nulová",J351,0)</f>
        <v>0</v>
      </c>
      <c r="BJ351" s="353" t="s">
        <v>95</v>
      </c>
      <c r="BK351" s="423">
        <f>ROUND(I351*H351,2)</f>
        <v>0</v>
      </c>
      <c r="BL351" s="353" t="s">
        <v>612</v>
      </c>
      <c r="BM351" s="353" t="s">
        <v>1008</v>
      </c>
    </row>
    <row r="352" spans="2:65" s="425" customFormat="1" x14ac:dyDescent="0.25">
      <c r="B352" s="424"/>
      <c r="D352" s="426" t="s">
        <v>622</v>
      </c>
      <c r="E352" s="427" t="s">
        <v>541</v>
      </c>
      <c r="F352" s="428" t="s">
        <v>1009</v>
      </c>
      <c r="H352" s="427" t="s">
        <v>541</v>
      </c>
      <c r="I352" s="478"/>
      <c r="L352" s="424"/>
      <c r="M352" s="429"/>
      <c r="N352" s="430"/>
      <c r="O352" s="430"/>
      <c r="P352" s="430"/>
      <c r="Q352" s="430"/>
      <c r="R352" s="430"/>
      <c r="S352" s="430"/>
      <c r="T352" s="431"/>
      <c r="AT352" s="427" t="s">
        <v>622</v>
      </c>
      <c r="AU352" s="427" t="s">
        <v>534</v>
      </c>
      <c r="AV352" s="425" t="s">
        <v>95</v>
      </c>
      <c r="AW352" s="425" t="s">
        <v>624</v>
      </c>
      <c r="AX352" s="425" t="s">
        <v>603</v>
      </c>
      <c r="AY352" s="427" t="s">
        <v>604</v>
      </c>
    </row>
    <row r="353" spans="2:65" s="433" customFormat="1" x14ac:dyDescent="0.25">
      <c r="B353" s="432"/>
      <c r="D353" s="426" t="s">
        <v>622</v>
      </c>
      <c r="E353" s="434" t="s">
        <v>541</v>
      </c>
      <c r="F353" s="435" t="s">
        <v>1010</v>
      </c>
      <c r="H353" s="436">
        <v>50</v>
      </c>
      <c r="I353" s="479"/>
      <c r="L353" s="432"/>
      <c r="M353" s="437"/>
      <c r="N353" s="438"/>
      <c r="O353" s="438"/>
      <c r="P353" s="438"/>
      <c r="Q353" s="438"/>
      <c r="R353" s="438"/>
      <c r="S353" s="438"/>
      <c r="T353" s="439"/>
      <c r="AT353" s="434" t="s">
        <v>622</v>
      </c>
      <c r="AU353" s="434" t="s">
        <v>534</v>
      </c>
      <c r="AV353" s="433" t="s">
        <v>534</v>
      </c>
      <c r="AW353" s="433" t="s">
        <v>624</v>
      </c>
      <c r="AX353" s="433" t="s">
        <v>603</v>
      </c>
      <c r="AY353" s="434" t="s">
        <v>604</v>
      </c>
    </row>
    <row r="354" spans="2:65" s="441" customFormat="1" x14ac:dyDescent="0.25">
      <c r="B354" s="440"/>
      <c r="D354" s="426" t="s">
        <v>622</v>
      </c>
      <c r="E354" s="442" t="s">
        <v>541</v>
      </c>
      <c r="F354" s="443" t="s">
        <v>626</v>
      </c>
      <c r="H354" s="444">
        <v>50</v>
      </c>
      <c r="I354" s="480"/>
      <c r="L354" s="440"/>
      <c r="M354" s="445"/>
      <c r="N354" s="446"/>
      <c r="O354" s="446"/>
      <c r="P354" s="446"/>
      <c r="Q354" s="446"/>
      <c r="R354" s="446"/>
      <c r="S354" s="446"/>
      <c r="T354" s="447"/>
      <c r="AT354" s="442" t="s">
        <v>622</v>
      </c>
      <c r="AU354" s="442" t="s">
        <v>534</v>
      </c>
      <c r="AV354" s="441" t="s">
        <v>612</v>
      </c>
      <c r="AW354" s="441" t="s">
        <v>624</v>
      </c>
      <c r="AX354" s="441" t="s">
        <v>95</v>
      </c>
      <c r="AY354" s="442" t="s">
        <v>604</v>
      </c>
    </row>
    <row r="355" spans="2:65" s="604" customFormat="1" ht="16.5" customHeight="1" x14ac:dyDescent="0.25">
      <c r="B355" s="413"/>
      <c r="C355" s="414" t="s">
        <v>1011</v>
      </c>
      <c r="D355" s="414" t="s">
        <v>607</v>
      </c>
      <c r="E355" s="415" t="s">
        <v>1012</v>
      </c>
      <c r="F355" s="416" t="s">
        <v>1013</v>
      </c>
      <c r="G355" s="417" t="s">
        <v>138</v>
      </c>
      <c r="H355" s="418">
        <v>55</v>
      </c>
      <c r="I355" s="608"/>
      <c r="J355" s="419">
        <f>ROUND(I355*H355,2)</f>
        <v>0</v>
      </c>
      <c r="K355" s="416" t="s">
        <v>611</v>
      </c>
      <c r="L355" s="350"/>
      <c r="M355" s="476" t="s">
        <v>541</v>
      </c>
      <c r="N355" s="420" t="s">
        <v>553</v>
      </c>
      <c r="O355" s="477"/>
      <c r="P355" s="421">
        <f>O355*H355</f>
        <v>0</v>
      </c>
      <c r="Q355" s="421">
        <v>0.20745</v>
      </c>
      <c r="R355" s="421">
        <f>Q355*H355</f>
        <v>11.409749999999999</v>
      </c>
      <c r="S355" s="421">
        <v>0</v>
      </c>
      <c r="T355" s="422">
        <f>S355*H355</f>
        <v>0</v>
      </c>
      <c r="AR355" s="353" t="s">
        <v>612</v>
      </c>
      <c r="AT355" s="353" t="s">
        <v>607</v>
      </c>
      <c r="AU355" s="353" t="s">
        <v>534</v>
      </c>
      <c r="AY355" s="353" t="s">
        <v>604</v>
      </c>
      <c r="BE355" s="423">
        <f>IF(N355="základní",J355,0)</f>
        <v>0</v>
      </c>
      <c r="BF355" s="423">
        <f>IF(N355="snížená",J355,0)</f>
        <v>0</v>
      </c>
      <c r="BG355" s="423">
        <f>IF(N355="zákl. přenesená",J355,0)</f>
        <v>0</v>
      </c>
      <c r="BH355" s="423">
        <f>IF(N355="sníž. přenesená",J355,0)</f>
        <v>0</v>
      </c>
      <c r="BI355" s="423">
        <f>IF(N355="nulová",J355,0)</f>
        <v>0</v>
      </c>
      <c r="BJ355" s="353" t="s">
        <v>95</v>
      </c>
      <c r="BK355" s="423">
        <f>ROUND(I355*H355,2)</f>
        <v>0</v>
      </c>
      <c r="BL355" s="353" t="s">
        <v>612</v>
      </c>
      <c r="BM355" s="353" t="s">
        <v>1014</v>
      </c>
    </row>
    <row r="356" spans="2:65" s="604" customFormat="1" ht="16.5" customHeight="1" x14ac:dyDescent="0.25">
      <c r="B356" s="413"/>
      <c r="C356" s="414" t="s">
        <v>1015</v>
      </c>
      <c r="D356" s="414" t="s">
        <v>607</v>
      </c>
      <c r="E356" s="415" t="s">
        <v>1016</v>
      </c>
      <c r="F356" s="416" t="s">
        <v>1017</v>
      </c>
      <c r="G356" s="417" t="s">
        <v>102</v>
      </c>
      <c r="H356" s="418">
        <v>90</v>
      </c>
      <c r="I356" s="608"/>
      <c r="J356" s="419">
        <f>ROUND(I356*H356,2)</f>
        <v>0</v>
      </c>
      <c r="K356" s="416" t="s">
        <v>611</v>
      </c>
      <c r="L356" s="350"/>
      <c r="M356" s="476" t="s">
        <v>541</v>
      </c>
      <c r="N356" s="420" t="s">
        <v>553</v>
      </c>
      <c r="O356" s="477"/>
      <c r="P356" s="421">
        <f>O356*H356</f>
        <v>0</v>
      </c>
      <c r="Q356" s="421">
        <v>0</v>
      </c>
      <c r="R356" s="421">
        <f>Q356*H356</f>
        <v>0</v>
      </c>
      <c r="S356" s="421">
        <v>0</v>
      </c>
      <c r="T356" s="422">
        <f>S356*H356</f>
        <v>0</v>
      </c>
      <c r="AR356" s="353" t="s">
        <v>612</v>
      </c>
      <c r="AT356" s="353" t="s">
        <v>607</v>
      </c>
      <c r="AU356" s="353" t="s">
        <v>534</v>
      </c>
      <c r="AY356" s="353" t="s">
        <v>604</v>
      </c>
      <c r="BE356" s="423">
        <f>IF(N356="základní",J356,0)</f>
        <v>0</v>
      </c>
      <c r="BF356" s="423">
        <f>IF(N356="snížená",J356,0)</f>
        <v>0</v>
      </c>
      <c r="BG356" s="423">
        <f>IF(N356="zákl. přenesená",J356,0)</f>
        <v>0</v>
      </c>
      <c r="BH356" s="423">
        <f>IF(N356="sníž. přenesená",J356,0)</f>
        <v>0</v>
      </c>
      <c r="BI356" s="423">
        <f>IF(N356="nulová",J356,0)</f>
        <v>0</v>
      </c>
      <c r="BJ356" s="353" t="s">
        <v>95</v>
      </c>
      <c r="BK356" s="423">
        <f>ROUND(I356*H356,2)</f>
        <v>0</v>
      </c>
      <c r="BL356" s="353" t="s">
        <v>612</v>
      </c>
      <c r="BM356" s="353" t="s">
        <v>1018</v>
      </c>
    </row>
    <row r="357" spans="2:65" s="604" customFormat="1" ht="16.5" customHeight="1" x14ac:dyDescent="0.25">
      <c r="B357" s="413"/>
      <c r="C357" s="414" t="s">
        <v>1019</v>
      </c>
      <c r="D357" s="414" t="s">
        <v>607</v>
      </c>
      <c r="E357" s="415" t="s">
        <v>1020</v>
      </c>
      <c r="F357" s="416" t="s">
        <v>1021</v>
      </c>
      <c r="G357" s="417" t="s">
        <v>610</v>
      </c>
      <c r="H357" s="418">
        <v>64</v>
      </c>
      <c r="I357" s="608"/>
      <c r="J357" s="419">
        <f>ROUND(I357*H357,2)</f>
        <v>0</v>
      </c>
      <c r="K357" s="416" t="s">
        <v>611</v>
      </c>
      <c r="L357" s="350"/>
      <c r="M357" s="476" t="s">
        <v>541</v>
      </c>
      <c r="N357" s="420" t="s">
        <v>553</v>
      </c>
      <c r="O357" s="477"/>
      <c r="P357" s="421">
        <f>O357*H357</f>
        <v>0</v>
      </c>
      <c r="Q357" s="421">
        <v>1.8000000000000001E-4</v>
      </c>
      <c r="R357" s="421">
        <f>Q357*H357</f>
        <v>1.1520000000000001E-2</v>
      </c>
      <c r="S357" s="421">
        <v>0</v>
      </c>
      <c r="T357" s="422">
        <f>S357*H357</f>
        <v>0</v>
      </c>
      <c r="AR357" s="353" t="s">
        <v>612</v>
      </c>
      <c r="AT357" s="353" t="s">
        <v>607</v>
      </c>
      <c r="AU357" s="353" t="s">
        <v>534</v>
      </c>
      <c r="AY357" s="353" t="s">
        <v>604</v>
      </c>
      <c r="BE357" s="423">
        <f>IF(N357="základní",J357,0)</f>
        <v>0</v>
      </c>
      <c r="BF357" s="423">
        <f>IF(N357="snížená",J357,0)</f>
        <v>0</v>
      </c>
      <c r="BG357" s="423">
        <f>IF(N357="zákl. přenesená",J357,0)</f>
        <v>0</v>
      </c>
      <c r="BH357" s="423">
        <f>IF(N357="sníž. přenesená",J357,0)</f>
        <v>0</v>
      </c>
      <c r="BI357" s="423">
        <f>IF(N357="nulová",J357,0)</f>
        <v>0</v>
      </c>
      <c r="BJ357" s="353" t="s">
        <v>95</v>
      </c>
      <c r="BK357" s="423">
        <f>ROUND(I357*H357,2)</f>
        <v>0</v>
      </c>
      <c r="BL357" s="353" t="s">
        <v>612</v>
      </c>
      <c r="BM357" s="353" t="s">
        <v>1022</v>
      </c>
    </row>
    <row r="358" spans="2:65" s="604" customFormat="1" ht="16.5" customHeight="1" x14ac:dyDescent="0.25">
      <c r="B358" s="413"/>
      <c r="C358" s="414" t="s">
        <v>1023</v>
      </c>
      <c r="D358" s="414" t="s">
        <v>607</v>
      </c>
      <c r="E358" s="415" t="s">
        <v>1024</v>
      </c>
      <c r="F358" s="416" t="s">
        <v>1025</v>
      </c>
      <c r="G358" s="417" t="s">
        <v>102</v>
      </c>
      <c r="H358" s="418">
        <v>5.5</v>
      </c>
      <c r="I358" s="608"/>
      <c r="J358" s="419">
        <f>ROUND(I358*H358,2)</f>
        <v>0</v>
      </c>
      <c r="K358" s="416" t="s">
        <v>541</v>
      </c>
      <c r="L358" s="350"/>
      <c r="M358" s="476" t="s">
        <v>541</v>
      </c>
      <c r="N358" s="420" t="s">
        <v>553</v>
      </c>
      <c r="O358" s="477"/>
      <c r="P358" s="421">
        <f>O358*H358</f>
        <v>0</v>
      </c>
      <c r="Q358" s="421">
        <v>0</v>
      </c>
      <c r="R358" s="421">
        <f>Q358*H358</f>
        <v>0</v>
      </c>
      <c r="S358" s="421">
        <v>0</v>
      </c>
      <c r="T358" s="422">
        <f>S358*H358</f>
        <v>0</v>
      </c>
      <c r="AR358" s="353" t="s">
        <v>612</v>
      </c>
      <c r="AT358" s="353" t="s">
        <v>607</v>
      </c>
      <c r="AU358" s="353" t="s">
        <v>534</v>
      </c>
      <c r="AY358" s="353" t="s">
        <v>604</v>
      </c>
      <c r="BE358" s="423">
        <f>IF(N358="základní",J358,0)</f>
        <v>0</v>
      </c>
      <c r="BF358" s="423">
        <f>IF(N358="snížená",J358,0)</f>
        <v>0</v>
      </c>
      <c r="BG358" s="423">
        <f>IF(N358="zákl. přenesená",J358,0)</f>
        <v>0</v>
      </c>
      <c r="BH358" s="423">
        <f>IF(N358="sníž. přenesená",J358,0)</f>
        <v>0</v>
      </c>
      <c r="BI358" s="423">
        <f>IF(N358="nulová",J358,0)</f>
        <v>0</v>
      </c>
      <c r="BJ358" s="353" t="s">
        <v>95</v>
      </c>
      <c r="BK358" s="423">
        <f>ROUND(I358*H358,2)</f>
        <v>0</v>
      </c>
      <c r="BL358" s="353" t="s">
        <v>612</v>
      </c>
      <c r="BM358" s="353" t="s">
        <v>1026</v>
      </c>
    </row>
    <row r="359" spans="2:65" s="433" customFormat="1" x14ac:dyDescent="0.25">
      <c r="B359" s="432"/>
      <c r="D359" s="426" t="s">
        <v>622</v>
      </c>
      <c r="E359" s="434" t="s">
        <v>541</v>
      </c>
      <c r="F359" s="435" t="s">
        <v>1027</v>
      </c>
      <c r="H359" s="436">
        <v>5.5</v>
      </c>
      <c r="I359" s="479"/>
      <c r="L359" s="432"/>
      <c r="M359" s="437"/>
      <c r="N359" s="438"/>
      <c r="O359" s="438"/>
      <c r="P359" s="438"/>
      <c r="Q359" s="438"/>
      <c r="R359" s="438"/>
      <c r="S359" s="438"/>
      <c r="T359" s="439"/>
      <c r="AT359" s="434" t="s">
        <v>622</v>
      </c>
      <c r="AU359" s="434" t="s">
        <v>534</v>
      </c>
      <c r="AV359" s="433" t="s">
        <v>534</v>
      </c>
      <c r="AW359" s="433" t="s">
        <v>624</v>
      </c>
      <c r="AX359" s="433" t="s">
        <v>603</v>
      </c>
      <c r="AY359" s="434" t="s">
        <v>604</v>
      </c>
    </row>
    <row r="360" spans="2:65" s="441" customFormat="1" x14ac:dyDescent="0.25">
      <c r="B360" s="440"/>
      <c r="D360" s="426" t="s">
        <v>622</v>
      </c>
      <c r="E360" s="442" t="s">
        <v>541</v>
      </c>
      <c r="F360" s="443" t="s">
        <v>626</v>
      </c>
      <c r="H360" s="444">
        <v>5.5</v>
      </c>
      <c r="I360" s="480"/>
      <c r="L360" s="440"/>
      <c r="M360" s="445"/>
      <c r="N360" s="446"/>
      <c r="O360" s="446"/>
      <c r="P360" s="446"/>
      <c r="Q360" s="446"/>
      <c r="R360" s="446"/>
      <c r="S360" s="446"/>
      <c r="T360" s="447"/>
      <c r="AT360" s="442" t="s">
        <v>622</v>
      </c>
      <c r="AU360" s="442" t="s">
        <v>534</v>
      </c>
      <c r="AV360" s="441" t="s">
        <v>612</v>
      </c>
      <c r="AW360" s="441" t="s">
        <v>624</v>
      </c>
      <c r="AX360" s="441" t="s">
        <v>95</v>
      </c>
      <c r="AY360" s="442" t="s">
        <v>604</v>
      </c>
    </row>
    <row r="361" spans="2:65" s="604" customFormat="1" ht="16.5" customHeight="1" x14ac:dyDescent="0.25">
      <c r="B361" s="413"/>
      <c r="C361" s="414" t="s">
        <v>1028</v>
      </c>
      <c r="D361" s="414" t="s">
        <v>607</v>
      </c>
      <c r="E361" s="415" t="s">
        <v>1029</v>
      </c>
      <c r="F361" s="416" t="s">
        <v>1030</v>
      </c>
      <c r="G361" s="417" t="s">
        <v>138</v>
      </c>
      <c r="H361" s="418">
        <v>2</v>
      </c>
      <c r="I361" s="608"/>
      <c r="J361" s="419">
        <f>ROUND(I361*H361,2)</f>
        <v>0</v>
      </c>
      <c r="K361" s="416" t="s">
        <v>611</v>
      </c>
      <c r="L361" s="350"/>
      <c r="M361" s="476" t="s">
        <v>541</v>
      </c>
      <c r="N361" s="420" t="s">
        <v>553</v>
      </c>
      <c r="O361" s="477"/>
      <c r="P361" s="421">
        <f>O361*H361</f>
        <v>0</v>
      </c>
      <c r="Q361" s="421">
        <v>0.1837</v>
      </c>
      <c r="R361" s="421">
        <f>Q361*H361</f>
        <v>0.3674</v>
      </c>
      <c r="S361" s="421">
        <v>0</v>
      </c>
      <c r="T361" s="422">
        <f>S361*H361</f>
        <v>0</v>
      </c>
      <c r="AR361" s="353" t="s">
        <v>612</v>
      </c>
      <c r="AT361" s="353" t="s">
        <v>607</v>
      </c>
      <c r="AU361" s="353" t="s">
        <v>534</v>
      </c>
      <c r="AY361" s="353" t="s">
        <v>604</v>
      </c>
      <c r="BE361" s="423">
        <f>IF(N361="základní",J361,0)</f>
        <v>0</v>
      </c>
      <c r="BF361" s="423">
        <f>IF(N361="snížená",J361,0)</f>
        <v>0</v>
      </c>
      <c r="BG361" s="423">
        <f>IF(N361="zákl. přenesená",J361,0)</f>
        <v>0</v>
      </c>
      <c r="BH361" s="423">
        <f>IF(N361="sníž. přenesená",J361,0)</f>
        <v>0</v>
      </c>
      <c r="BI361" s="423">
        <f>IF(N361="nulová",J361,0)</f>
        <v>0</v>
      </c>
      <c r="BJ361" s="353" t="s">
        <v>95</v>
      </c>
      <c r="BK361" s="423">
        <f>ROUND(I361*H361,2)</f>
        <v>0</v>
      </c>
      <c r="BL361" s="353" t="s">
        <v>612</v>
      </c>
      <c r="BM361" s="353" t="s">
        <v>1031</v>
      </c>
    </row>
    <row r="362" spans="2:65" s="433" customFormat="1" x14ac:dyDescent="0.25">
      <c r="B362" s="432"/>
      <c r="D362" s="426" t="s">
        <v>622</v>
      </c>
      <c r="E362" s="434" t="s">
        <v>541</v>
      </c>
      <c r="F362" s="435" t="s">
        <v>534</v>
      </c>
      <c r="H362" s="436">
        <v>2</v>
      </c>
      <c r="I362" s="479"/>
      <c r="L362" s="432"/>
      <c r="M362" s="437"/>
      <c r="N362" s="438"/>
      <c r="O362" s="438"/>
      <c r="P362" s="438"/>
      <c r="Q362" s="438"/>
      <c r="R362" s="438"/>
      <c r="S362" s="438"/>
      <c r="T362" s="439"/>
      <c r="AT362" s="434" t="s">
        <v>622</v>
      </c>
      <c r="AU362" s="434" t="s">
        <v>534</v>
      </c>
      <c r="AV362" s="433" t="s">
        <v>534</v>
      </c>
      <c r="AW362" s="433" t="s">
        <v>624</v>
      </c>
      <c r="AX362" s="433" t="s">
        <v>603</v>
      </c>
      <c r="AY362" s="434" t="s">
        <v>604</v>
      </c>
    </row>
    <row r="363" spans="2:65" s="441" customFormat="1" x14ac:dyDescent="0.25">
      <c r="B363" s="440"/>
      <c r="D363" s="426" t="s">
        <v>622</v>
      </c>
      <c r="E363" s="442" t="s">
        <v>541</v>
      </c>
      <c r="F363" s="443" t="s">
        <v>626</v>
      </c>
      <c r="H363" s="444">
        <v>2</v>
      </c>
      <c r="I363" s="480"/>
      <c r="L363" s="440"/>
      <c r="M363" s="445"/>
      <c r="N363" s="446"/>
      <c r="O363" s="446"/>
      <c r="P363" s="446"/>
      <c r="Q363" s="446"/>
      <c r="R363" s="446"/>
      <c r="S363" s="446"/>
      <c r="T363" s="447"/>
      <c r="AT363" s="442" t="s">
        <v>622</v>
      </c>
      <c r="AU363" s="442" t="s">
        <v>534</v>
      </c>
      <c r="AV363" s="441" t="s">
        <v>612</v>
      </c>
      <c r="AW363" s="441" t="s">
        <v>624</v>
      </c>
      <c r="AX363" s="441" t="s">
        <v>95</v>
      </c>
      <c r="AY363" s="442" t="s">
        <v>604</v>
      </c>
    </row>
    <row r="364" spans="2:65" s="401" customFormat="1" ht="22.9" customHeight="1" x14ac:dyDescent="0.2">
      <c r="B364" s="400"/>
      <c r="D364" s="402" t="s">
        <v>600</v>
      </c>
      <c r="E364" s="411" t="s">
        <v>934</v>
      </c>
      <c r="F364" s="411" t="s">
        <v>1032</v>
      </c>
      <c r="I364" s="475"/>
      <c r="J364" s="412">
        <f>BK364</f>
        <v>0</v>
      </c>
      <c r="L364" s="400"/>
      <c r="M364" s="405"/>
      <c r="N364" s="406"/>
      <c r="O364" s="406"/>
      <c r="P364" s="407">
        <f>SUM(P365:P386)</f>
        <v>0</v>
      </c>
      <c r="Q364" s="406"/>
      <c r="R364" s="407">
        <f>SUM(R365:R386)</f>
        <v>2.8716189000000001</v>
      </c>
      <c r="S364" s="406"/>
      <c r="T364" s="408">
        <f>SUM(T365:T386)</f>
        <v>0</v>
      </c>
      <c r="AR364" s="402" t="s">
        <v>95</v>
      </c>
      <c r="AT364" s="409" t="s">
        <v>600</v>
      </c>
      <c r="AU364" s="409" t="s">
        <v>95</v>
      </c>
      <c r="AY364" s="402" t="s">
        <v>604</v>
      </c>
      <c r="BK364" s="410">
        <f>SUM(BK365:BK386)</f>
        <v>0</v>
      </c>
    </row>
    <row r="365" spans="2:65" s="604" customFormat="1" ht="16.5" customHeight="1" x14ac:dyDescent="0.25">
      <c r="B365" s="413"/>
      <c r="C365" s="414" t="s">
        <v>1033</v>
      </c>
      <c r="D365" s="414" t="s">
        <v>607</v>
      </c>
      <c r="E365" s="415" t="s">
        <v>1034</v>
      </c>
      <c r="F365" s="416" t="s">
        <v>1035</v>
      </c>
      <c r="G365" s="417" t="s">
        <v>138</v>
      </c>
      <c r="H365" s="418">
        <v>32</v>
      </c>
      <c r="I365" s="608"/>
      <c r="J365" s="419">
        <f>ROUND(I365*H365,2)</f>
        <v>0</v>
      </c>
      <c r="K365" s="416" t="s">
        <v>611</v>
      </c>
      <c r="L365" s="350"/>
      <c r="M365" s="476" t="s">
        <v>541</v>
      </c>
      <c r="N365" s="420" t="s">
        <v>553</v>
      </c>
      <c r="O365" s="477"/>
      <c r="P365" s="421">
        <f>O365*H365</f>
        <v>0</v>
      </c>
      <c r="Q365" s="421">
        <v>7.3499999999999998E-3</v>
      </c>
      <c r="R365" s="421">
        <f>Q365*H365</f>
        <v>0.23519999999999999</v>
      </c>
      <c r="S365" s="421">
        <v>0</v>
      </c>
      <c r="T365" s="422">
        <f>S365*H365</f>
        <v>0</v>
      </c>
      <c r="AR365" s="353" t="s">
        <v>612</v>
      </c>
      <c r="AT365" s="353" t="s">
        <v>607</v>
      </c>
      <c r="AU365" s="353" t="s">
        <v>534</v>
      </c>
      <c r="AY365" s="353" t="s">
        <v>604</v>
      </c>
      <c r="BE365" s="423">
        <f>IF(N365="základní",J365,0)</f>
        <v>0</v>
      </c>
      <c r="BF365" s="423">
        <f>IF(N365="snížená",J365,0)</f>
        <v>0</v>
      </c>
      <c r="BG365" s="423">
        <f>IF(N365="zákl. přenesená",J365,0)</f>
        <v>0</v>
      </c>
      <c r="BH365" s="423">
        <f>IF(N365="sníž. přenesená",J365,0)</f>
        <v>0</v>
      </c>
      <c r="BI365" s="423">
        <f>IF(N365="nulová",J365,0)</f>
        <v>0</v>
      </c>
      <c r="BJ365" s="353" t="s">
        <v>95</v>
      </c>
      <c r="BK365" s="423">
        <f>ROUND(I365*H365,2)</f>
        <v>0</v>
      </c>
      <c r="BL365" s="353" t="s">
        <v>612</v>
      </c>
      <c r="BM365" s="353" t="s">
        <v>1036</v>
      </c>
    </row>
    <row r="366" spans="2:65" s="604" customFormat="1" ht="16.5" customHeight="1" x14ac:dyDescent="0.25">
      <c r="B366" s="413"/>
      <c r="C366" s="414" t="s">
        <v>1037</v>
      </c>
      <c r="D366" s="414" t="s">
        <v>607</v>
      </c>
      <c r="E366" s="415" t="s">
        <v>1038</v>
      </c>
      <c r="F366" s="416" t="s">
        <v>1039</v>
      </c>
      <c r="G366" s="417" t="s">
        <v>138</v>
      </c>
      <c r="H366" s="418">
        <v>32</v>
      </c>
      <c r="I366" s="608"/>
      <c r="J366" s="419">
        <f>ROUND(I366*H366,2)</f>
        <v>0</v>
      </c>
      <c r="K366" s="416" t="s">
        <v>611</v>
      </c>
      <c r="L366" s="350"/>
      <c r="M366" s="476" t="s">
        <v>541</v>
      </c>
      <c r="N366" s="420" t="s">
        <v>553</v>
      </c>
      <c r="O366" s="477"/>
      <c r="P366" s="421">
        <f>O366*H366</f>
        <v>0</v>
      </c>
      <c r="Q366" s="421">
        <v>2.6360000000000001E-2</v>
      </c>
      <c r="R366" s="421">
        <f>Q366*H366</f>
        <v>0.84352000000000005</v>
      </c>
      <c r="S366" s="421">
        <v>0</v>
      </c>
      <c r="T366" s="422">
        <f>S366*H366</f>
        <v>0</v>
      </c>
      <c r="AR366" s="353" t="s">
        <v>612</v>
      </c>
      <c r="AT366" s="353" t="s">
        <v>607</v>
      </c>
      <c r="AU366" s="353" t="s">
        <v>534</v>
      </c>
      <c r="AY366" s="353" t="s">
        <v>604</v>
      </c>
      <c r="BE366" s="423">
        <f>IF(N366="základní",J366,0)</f>
        <v>0</v>
      </c>
      <c r="BF366" s="423">
        <f>IF(N366="snížená",J366,0)</f>
        <v>0</v>
      </c>
      <c r="BG366" s="423">
        <f>IF(N366="zákl. přenesená",J366,0)</f>
        <v>0</v>
      </c>
      <c r="BH366" s="423">
        <f>IF(N366="sníž. přenesená",J366,0)</f>
        <v>0</v>
      </c>
      <c r="BI366" s="423">
        <f>IF(N366="nulová",J366,0)</f>
        <v>0</v>
      </c>
      <c r="BJ366" s="353" t="s">
        <v>95</v>
      </c>
      <c r="BK366" s="423">
        <f>ROUND(I366*H366,2)</f>
        <v>0</v>
      </c>
      <c r="BL366" s="353" t="s">
        <v>612</v>
      </c>
      <c r="BM366" s="353" t="s">
        <v>1040</v>
      </c>
    </row>
    <row r="367" spans="2:65" s="433" customFormat="1" x14ac:dyDescent="0.25">
      <c r="B367" s="432"/>
      <c r="D367" s="426" t="s">
        <v>622</v>
      </c>
      <c r="E367" s="434" t="s">
        <v>541</v>
      </c>
      <c r="F367" s="435" t="s">
        <v>822</v>
      </c>
      <c r="H367" s="436">
        <v>32</v>
      </c>
      <c r="I367" s="479"/>
      <c r="L367" s="432"/>
      <c r="M367" s="437"/>
      <c r="N367" s="438"/>
      <c r="O367" s="438"/>
      <c r="P367" s="438"/>
      <c r="Q367" s="438"/>
      <c r="R367" s="438"/>
      <c r="S367" s="438"/>
      <c r="T367" s="439"/>
      <c r="AT367" s="434" t="s">
        <v>622</v>
      </c>
      <c r="AU367" s="434" t="s">
        <v>534</v>
      </c>
      <c r="AV367" s="433" t="s">
        <v>534</v>
      </c>
      <c r="AW367" s="433" t="s">
        <v>624</v>
      </c>
      <c r="AX367" s="433" t="s">
        <v>603</v>
      </c>
      <c r="AY367" s="434" t="s">
        <v>604</v>
      </c>
    </row>
    <row r="368" spans="2:65" s="441" customFormat="1" x14ac:dyDescent="0.25">
      <c r="B368" s="440"/>
      <c r="D368" s="426" t="s">
        <v>622</v>
      </c>
      <c r="E368" s="442" t="s">
        <v>541</v>
      </c>
      <c r="F368" s="443" t="s">
        <v>626</v>
      </c>
      <c r="H368" s="444">
        <v>32</v>
      </c>
      <c r="I368" s="480"/>
      <c r="L368" s="440"/>
      <c r="M368" s="445"/>
      <c r="N368" s="446"/>
      <c r="O368" s="446"/>
      <c r="P368" s="446"/>
      <c r="Q368" s="446"/>
      <c r="R368" s="446"/>
      <c r="S368" s="446"/>
      <c r="T368" s="447"/>
      <c r="AT368" s="442" t="s">
        <v>622</v>
      </c>
      <c r="AU368" s="442" t="s">
        <v>534</v>
      </c>
      <c r="AV368" s="441" t="s">
        <v>612</v>
      </c>
      <c r="AW368" s="441" t="s">
        <v>624</v>
      </c>
      <c r="AX368" s="441" t="s">
        <v>95</v>
      </c>
      <c r="AY368" s="442" t="s">
        <v>604</v>
      </c>
    </row>
    <row r="369" spans="2:65" s="604" customFormat="1" ht="16.5" customHeight="1" x14ac:dyDescent="0.25">
      <c r="B369" s="413"/>
      <c r="C369" s="414" t="s">
        <v>1041</v>
      </c>
      <c r="D369" s="414" t="s">
        <v>607</v>
      </c>
      <c r="E369" s="415" t="s">
        <v>1042</v>
      </c>
      <c r="F369" s="416" t="s">
        <v>1043</v>
      </c>
      <c r="G369" s="417" t="s">
        <v>138</v>
      </c>
      <c r="H369" s="418">
        <v>36.9</v>
      </c>
      <c r="I369" s="608"/>
      <c r="J369" s="419">
        <f>ROUND(I369*H369,2)</f>
        <v>0</v>
      </c>
      <c r="K369" s="416" t="s">
        <v>611</v>
      </c>
      <c r="L369" s="350"/>
      <c r="M369" s="476" t="s">
        <v>541</v>
      </c>
      <c r="N369" s="420" t="s">
        <v>553</v>
      </c>
      <c r="O369" s="477"/>
      <c r="P369" s="421">
        <f>O369*H369</f>
        <v>0</v>
      </c>
      <c r="Q369" s="421">
        <v>8.2500000000000004E-3</v>
      </c>
      <c r="R369" s="421">
        <f>Q369*H369</f>
        <v>0.304425</v>
      </c>
      <c r="S369" s="421">
        <v>0</v>
      </c>
      <c r="T369" s="422">
        <f>S369*H369</f>
        <v>0</v>
      </c>
      <c r="AR369" s="353" t="s">
        <v>612</v>
      </c>
      <c r="AT369" s="353" t="s">
        <v>607</v>
      </c>
      <c r="AU369" s="353" t="s">
        <v>534</v>
      </c>
      <c r="AY369" s="353" t="s">
        <v>604</v>
      </c>
      <c r="BE369" s="423">
        <f>IF(N369="základní",J369,0)</f>
        <v>0</v>
      </c>
      <c r="BF369" s="423">
        <f>IF(N369="snížená",J369,0)</f>
        <v>0</v>
      </c>
      <c r="BG369" s="423">
        <f>IF(N369="zákl. přenesená",J369,0)</f>
        <v>0</v>
      </c>
      <c r="BH369" s="423">
        <f>IF(N369="sníž. přenesená",J369,0)</f>
        <v>0</v>
      </c>
      <c r="BI369" s="423">
        <f>IF(N369="nulová",J369,0)</f>
        <v>0</v>
      </c>
      <c r="BJ369" s="353" t="s">
        <v>95</v>
      </c>
      <c r="BK369" s="423">
        <f>ROUND(I369*H369,2)</f>
        <v>0</v>
      </c>
      <c r="BL369" s="353" t="s">
        <v>612</v>
      </c>
      <c r="BM369" s="353" t="s">
        <v>1044</v>
      </c>
    </row>
    <row r="370" spans="2:65" s="425" customFormat="1" x14ac:dyDescent="0.25">
      <c r="B370" s="424"/>
      <c r="D370" s="426" t="s">
        <v>622</v>
      </c>
      <c r="E370" s="427" t="s">
        <v>541</v>
      </c>
      <c r="F370" s="428" t="s">
        <v>1045</v>
      </c>
      <c r="H370" s="427" t="s">
        <v>541</v>
      </c>
      <c r="I370" s="478"/>
      <c r="L370" s="424"/>
      <c r="M370" s="429"/>
      <c r="N370" s="430"/>
      <c r="O370" s="430"/>
      <c r="P370" s="430"/>
      <c r="Q370" s="430"/>
      <c r="R370" s="430"/>
      <c r="S370" s="430"/>
      <c r="T370" s="431"/>
      <c r="AT370" s="427" t="s">
        <v>622</v>
      </c>
      <c r="AU370" s="427" t="s">
        <v>534</v>
      </c>
      <c r="AV370" s="425" t="s">
        <v>95</v>
      </c>
      <c r="AW370" s="425" t="s">
        <v>624</v>
      </c>
      <c r="AX370" s="425" t="s">
        <v>603</v>
      </c>
      <c r="AY370" s="427" t="s">
        <v>604</v>
      </c>
    </row>
    <row r="371" spans="2:65" s="433" customFormat="1" x14ac:dyDescent="0.25">
      <c r="B371" s="432"/>
      <c r="D371" s="426" t="s">
        <v>622</v>
      </c>
      <c r="E371" s="434" t="s">
        <v>541</v>
      </c>
      <c r="F371" s="435" t="s">
        <v>1046</v>
      </c>
      <c r="H371" s="436">
        <v>29.4</v>
      </c>
      <c r="I371" s="479"/>
      <c r="L371" s="432"/>
      <c r="M371" s="437"/>
      <c r="N371" s="438"/>
      <c r="O371" s="438"/>
      <c r="P371" s="438"/>
      <c r="Q371" s="438"/>
      <c r="R371" s="438"/>
      <c r="S371" s="438"/>
      <c r="T371" s="439"/>
      <c r="AT371" s="434" t="s">
        <v>622</v>
      </c>
      <c r="AU371" s="434" t="s">
        <v>534</v>
      </c>
      <c r="AV371" s="433" t="s">
        <v>534</v>
      </c>
      <c r="AW371" s="433" t="s">
        <v>624</v>
      </c>
      <c r="AX371" s="433" t="s">
        <v>603</v>
      </c>
      <c r="AY371" s="434" t="s">
        <v>604</v>
      </c>
    </row>
    <row r="372" spans="2:65" s="425" customFormat="1" x14ac:dyDescent="0.25">
      <c r="B372" s="424"/>
      <c r="D372" s="426" t="s">
        <v>622</v>
      </c>
      <c r="E372" s="427" t="s">
        <v>541</v>
      </c>
      <c r="F372" s="428" t="s">
        <v>1047</v>
      </c>
      <c r="H372" s="427" t="s">
        <v>541</v>
      </c>
      <c r="I372" s="478"/>
      <c r="L372" s="424"/>
      <c r="M372" s="429"/>
      <c r="N372" s="430"/>
      <c r="O372" s="430"/>
      <c r="P372" s="430"/>
      <c r="Q372" s="430"/>
      <c r="R372" s="430"/>
      <c r="S372" s="430"/>
      <c r="T372" s="431"/>
      <c r="AT372" s="427" t="s">
        <v>622</v>
      </c>
      <c r="AU372" s="427" t="s">
        <v>534</v>
      </c>
      <c r="AV372" s="425" t="s">
        <v>95</v>
      </c>
      <c r="AW372" s="425" t="s">
        <v>624</v>
      </c>
      <c r="AX372" s="425" t="s">
        <v>603</v>
      </c>
      <c r="AY372" s="427" t="s">
        <v>604</v>
      </c>
    </row>
    <row r="373" spans="2:65" s="433" customFormat="1" x14ac:dyDescent="0.25">
      <c r="B373" s="432"/>
      <c r="D373" s="426" t="s">
        <v>622</v>
      </c>
      <c r="E373" s="434" t="s">
        <v>541</v>
      </c>
      <c r="F373" s="435" t="s">
        <v>1048</v>
      </c>
      <c r="H373" s="436">
        <v>7.5</v>
      </c>
      <c r="I373" s="479"/>
      <c r="L373" s="432"/>
      <c r="M373" s="437"/>
      <c r="N373" s="438"/>
      <c r="O373" s="438"/>
      <c r="P373" s="438"/>
      <c r="Q373" s="438"/>
      <c r="R373" s="438"/>
      <c r="S373" s="438"/>
      <c r="T373" s="439"/>
      <c r="AT373" s="434" t="s">
        <v>622</v>
      </c>
      <c r="AU373" s="434" t="s">
        <v>534</v>
      </c>
      <c r="AV373" s="433" t="s">
        <v>534</v>
      </c>
      <c r="AW373" s="433" t="s">
        <v>624</v>
      </c>
      <c r="AX373" s="433" t="s">
        <v>603</v>
      </c>
      <c r="AY373" s="434" t="s">
        <v>604</v>
      </c>
    </row>
    <row r="374" spans="2:65" s="441" customFormat="1" x14ac:dyDescent="0.25">
      <c r="B374" s="440"/>
      <c r="D374" s="426" t="s">
        <v>622</v>
      </c>
      <c r="E374" s="442" t="s">
        <v>541</v>
      </c>
      <c r="F374" s="443" t="s">
        <v>626</v>
      </c>
      <c r="H374" s="444">
        <v>36.9</v>
      </c>
      <c r="I374" s="480"/>
      <c r="L374" s="440"/>
      <c r="M374" s="445"/>
      <c r="N374" s="446"/>
      <c r="O374" s="446"/>
      <c r="P374" s="446"/>
      <c r="Q374" s="446"/>
      <c r="R374" s="446"/>
      <c r="S374" s="446"/>
      <c r="T374" s="447"/>
      <c r="AT374" s="442" t="s">
        <v>622</v>
      </c>
      <c r="AU374" s="442" t="s">
        <v>534</v>
      </c>
      <c r="AV374" s="441" t="s">
        <v>612</v>
      </c>
      <c r="AW374" s="441" t="s">
        <v>624</v>
      </c>
      <c r="AX374" s="441" t="s">
        <v>95</v>
      </c>
      <c r="AY374" s="442" t="s">
        <v>604</v>
      </c>
    </row>
    <row r="375" spans="2:65" s="604" customFormat="1" ht="16.5" customHeight="1" x14ac:dyDescent="0.25">
      <c r="B375" s="413"/>
      <c r="C375" s="448" t="s">
        <v>1049</v>
      </c>
      <c r="D375" s="448" t="s">
        <v>903</v>
      </c>
      <c r="E375" s="449" t="s">
        <v>1050</v>
      </c>
      <c r="F375" s="450" t="s">
        <v>1051</v>
      </c>
      <c r="G375" s="451" t="s">
        <v>138</v>
      </c>
      <c r="H375" s="452">
        <v>30.588000000000001</v>
      </c>
      <c r="I375" s="613"/>
      <c r="J375" s="453">
        <f>ROUND(I375*H375,2)</f>
        <v>0</v>
      </c>
      <c r="K375" s="450" t="s">
        <v>541</v>
      </c>
      <c r="L375" s="454"/>
      <c r="M375" s="481" t="s">
        <v>541</v>
      </c>
      <c r="N375" s="455" t="s">
        <v>553</v>
      </c>
      <c r="O375" s="477"/>
      <c r="P375" s="421">
        <f>O375*H375</f>
        <v>0</v>
      </c>
      <c r="Q375" s="421">
        <v>2.8E-3</v>
      </c>
      <c r="R375" s="421">
        <f>Q375*H375</f>
        <v>8.5646399999999998E-2</v>
      </c>
      <c r="S375" s="421">
        <v>0</v>
      </c>
      <c r="T375" s="422">
        <f>S375*H375</f>
        <v>0</v>
      </c>
      <c r="AR375" s="353" t="s">
        <v>906</v>
      </c>
      <c r="AT375" s="353" t="s">
        <v>903</v>
      </c>
      <c r="AU375" s="353" t="s">
        <v>534</v>
      </c>
      <c r="AY375" s="353" t="s">
        <v>604</v>
      </c>
      <c r="BE375" s="423">
        <f>IF(N375="základní",J375,0)</f>
        <v>0</v>
      </c>
      <c r="BF375" s="423">
        <f>IF(N375="snížená",J375,0)</f>
        <v>0</v>
      </c>
      <c r="BG375" s="423">
        <f>IF(N375="zákl. přenesená",J375,0)</f>
        <v>0</v>
      </c>
      <c r="BH375" s="423">
        <f>IF(N375="sníž. přenesená",J375,0)</f>
        <v>0</v>
      </c>
      <c r="BI375" s="423">
        <f>IF(N375="nulová",J375,0)</f>
        <v>0</v>
      </c>
      <c r="BJ375" s="353" t="s">
        <v>95</v>
      </c>
      <c r="BK375" s="423">
        <f>ROUND(I375*H375,2)</f>
        <v>0</v>
      </c>
      <c r="BL375" s="353" t="s">
        <v>612</v>
      </c>
      <c r="BM375" s="353" t="s">
        <v>1052</v>
      </c>
    </row>
    <row r="376" spans="2:65" s="433" customFormat="1" x14ac:dyDescent="0.25">
      <c r="B376" s="432"/>
      <c r="D376" s="426" t="s">
        <v>622</v>
      </c>
      <c r="E376" s="434" t="s">
        <v>541</v>
      </c>
      <c r="F376" s="435" t="s">
        <v>1053</v>
      </c>
      <c r="H376" s="436">
        <v>29.988</v>
      </c>
      <c r="I376" s="479"/>
      <c r="L376" s="432"/>
      <c r="M376" s="437"/>
      <c r="N376" s="438"/>
      <c r="O376" s="438"/>
      <c r="P376" s="438"/>
      <c r="Q376" s="438"/>
      <c r="R376" s="438"/>
      <c r="S376" s="438"/>
      <c r="T376" s="439"/>
      <c r="AT376" s="434" t="s">
        <v>622</v>
      </c>
      <c r="AU376" s="434" t="s">
        <v>534</v>
      </c>
      <c r="AV376" s="433" t="s">
        <v>534</v>
      </c>
      <c r="AW376" s="433" t="s">
        <v>624</v>
      </c>
      <c r="AX376" s="433" t="s">
        <v>603</v>
      </c>
      <c r="AY376" s="434" t="s">
        <v>604</v>
      </c>
    </row>
    <row r="377" spans="2:65" s="441" customFormat="1" x14ac:dyDescent="0.25">
      <c r="B377" s="440"/>
      <c r="D377" s="426" t="s">
        <v>622</v>
      </c>
      <c r="E377" s="442" t="s">
        <v>541</v>
      </c>
      <c r="F377" s="443" t="s">
        <v>626</v>
      </c>
      <c r="H377" s="444">
        <v>29.988</v>
      </c>
      <c r="I377" s="480"/>
      <c r="L377" s="440"/>
      <c r="M377" s="445"/>
      <c r="N377" s="446"/>
      <c r="O377" s="446"/>
      <c r="P377" s="446"/>
      <c r="Q377" s="446"/>
      <c r="R377" s="446"/>
      <c r="S377" s="446"/>
      <c r="T377" s="447"/>
      <c r="AT377" s="442" t="s">
        <v>622</v>
      </c>
      <c r="AU377" s="442" t="s">
        <v>534</v>
      </c>
      <c r="AV377" s="441" t="s">
        <v>612</v>
      </c>
      <c r="AW377" s="441" t="s">
        <v>624</v>
      </c>
      <c r="AX377" s="441" t="s">
        <v>95</v>
      </c>
      <c r="AY377" s="442" t="s">
        <v>604</v>
      </c>
    </row>
    <row r="378" spans="2:65" s="433" customFormat="1" x14ac:dyDescent="0.25">
      <c r="B378" s="432"/>
      <c r="D378" s="426" t="s">
        <v>622</v>
      </c>
      <c r="F378" s="435" t="s">
        <v>1054</v>
      </c>
      <c r="H378" s="436">
        <v>30.588000000000001</v>
      </c>
      <c r="I378" s="479"/>
      <c r="L378" s="432"/>
      <c r="M378" s="437"/>
      <c r="N378" s="438"/>
      <c r="O378" s="438"/>
      <c r="P378" s="438"/>
      <c r="Q378" s="438"/>
      <c r="R378" s="438"/>
      <c r="S378" s="438"/>
      <c r="T378" s="439"/>
      <c r="AT378" s="434" t="s">
        <v>622</v>
      </c>
      <c r="AU378" s="434" t="s">
        <v>534</v>
      </c>
      <c r="AV378" s="433" t="s">
        <v>534</v>
      </c>
      <c r="AW378" s="433" t="s">
        <v>537</v>
      </c>
      <c r="AX378" s="433" t="s">
        <v>95</v>
      </c>
      <c r="AY378" s="434" t="s">
        <v>604</v>
      </c>
    </row>
    <row r="379" spans="2:65" s="604" customFormat="1" ht="16.5" customHeight="1" x14ac:dyDescent="0.25">
      <c r="B379" s="413"/>
      <c r="C379" s="448" t="s">
        <v>1055</v>
      </c>
      <c r="D379" s="448" t="s">
        <v>903</v>
      </c>
      <c r="E379" s="449" t="s">
        <v>1056</v>
      </c>
      <c r="F379" s="450" t="s">
        <v>1057</v>
      </c>
      <c r="G379" s="451" t="s">
        <v>138</v>
      </c>
      <c r="H379" s="452">
        <v>7.65</v>
      </c>
      <c r="I379" s="613"/>
      <c r="J379" s="453">
        <f>ROUND(I379*H379,2)</f>
        <v>0</v>
      </c>
      <c r="K379" s="450" t="s">
        <v>541</v>
      </c>
      <c r="L379" s="454"/>
      <c r="M379" s="481" t="s">
        <v>541</v>
      </c>
      <c r="N379" s="455" t="s">
        <v>553</v>
      </c>
      <c r="O379" s="477"/>
      <c r="P379" s="421">
        <f>O379*H379</f>
        <v>0</v>
      </c>
      <c r="Q379" s="421">
        <v>1.75E-3</v>
      </c>
      <c r="R379" s="421">
        <f>Q379*H379</f>
        <v>1.33875E-2</v>
      </c>
      <c r="S379" s="421">
        <v>0</v>
      </c>
      <c r="T379" s="422">
        <f>S379*H379</f>
        <v>0</v>
      </c>
      <c r="AR379" s="353" t="s">
        <v>906</v>
      </c>
      <c r="AT379" s="353" t="s">
        <v>903</v>
      </c>
      <c r="AU379" s="353" t="s">
        <v>534</v>
      </c>
      <c r="AY379" s="353" t="s">
        <v>604</v>
      </c>
      <c r="BE379" s="423">
        <f>IF(N379="základní",J379,0)</f>
        <v>0</v>
      </c>
      <c r="BF379" s="423">
        <f>IF(N379="snížená",J379,0)</f>
        <v>0</v>
      </c>
      <c r="BG379" s="423">
        <f>IF(N379="zákl. přenesená",J379,0)</f>
        <v>0</v>
      </c>
      <c r="BH379" s="423">
        <f>IF(N379="sníž. přenesená",J379,0)</f>
        <v>0</v>
      </c>
      <c r="BI379" s="423">
        <f>IF(N379="nulová",J379,0)</f>
        <v>0</v>
      </c>
      <c r="BJ379" s="353" t="s">
        <v>95</v>
      </c>
      <c r="BK379" s="423">
        <f>ROUND(I379*H379,2)</f>
        <v>0</v>
      </c>
      <c r="BL379" s="353" t="s">
        <v>612</v>
      </c>
      <c r="BM379" s="353" t="s">
        <v>1058</v>
      </c>
    </row>
    <row r="380" spans="2:65" s="433" customFormat="1" x14ac:dyDescent="0.25">
      <c r="B380" s="432"/>
      <c r="D380" s="426" t="s">
        <v>622</v>
      </c>
      <c r="E380" s="434" t="s">
        <v>541</v>
      </c>
      <c r="F380" s="435" t="s">
        <v>1059</v>
      </c>
      <c r="H380" s="436">
        <v>7.65</v>
      </c>
      <c r="I380" s="479"/>
      <c r="L380" s="432"/>
      <c r="M380" s="437"/>
      <c r="N380" s="438"/>
      <c r="O380" s="438"/>
      <c r="P380" s="438"/>
      <c r="Q380" s="438"/>
      <c r="R380" s="438"/>
      <c r="S380" s="438"/>
      <c r="T380" s="439"/>
      <c r="AT380" s="434" t="s">
        <v>622</v>
      </c>
      <c r="AU380" s="434" t="s">
        <v>534</v>
      </c>
      <c r="AV380" s="433" t="s">
        <v>534</v>
      </c>
      <c r="AW380" s="433" t="s">
        <v>624</v>
      </c>
      <c r="AX380" s="433" t="s">
        <v>603</v>
      </c>
      <c r="AY380" s="434" t="s">
        <v>604</v>
      </c>
    </row>
    <row r="381" spans="2:65" s="441" customFormat="1" x14ac:dyDescent="0.25">
      <c r="B381" s="440"/>
      <c r="D381" s="426" t="s">
        <v>622</v>
      </c>
      <c r="E381" s="442" t="s">
        <v>541</v>
      </c>
      <c r="F381" s="443" t="s">
        <v>626</v>
      </c>
      <c r="H381" s="444">
        <v>7.65</v>
      </c>
      <c r="I381" s="480"/>
      <c r="L381" s="440"/>
      <c r="M381" s="445"/>
      <c r="N381" s="446"/>
      <c r="O381" s="446"/>
      <c r="P381" s="446"/>
      <c r="Q381" s="446"/>
      <c r="R381" s="446"/>
      <c r="S381" s="446"/>
      <c r="T381" s="447"/>
      <c r="AT381" s="442" t="s">
        <v>622</v>
      </c>
      <c r="AU381" s="442" t="s">
        <v>534</v>
      </c>
      <c r="AV381" s="441" t="s">
        <v>612</v>
      </c>
      <c r="AW381" s="441" t="s">
        <v>624</v>
      </c>
      <c r="AX381" s="441" t="s">
        <v>95</v>
      </c>
      <c r="AY381" s="442" t="s">
        <v>604</v>
      </c>
    </row>
    <row r="382" spans="2:65" s="604" customFormat="1" ht="22.5" customHeight="1" x14ac:dyDescent="0.25">
      <c r="B382" s="413"/>
      <c r="C382" s="414" t="s">
        <v>1060</v>
      </c>
      <c r="D382" s="414" t="s">
        <v>607</v>
      </c>
      <c r="E382" s="415" t="s">
        <v>1061</v>
      </c>
      <c r="F382" s="416" t="s">
        <v>1062</v>
      </c>
      <c r="G382" s="417" t="s">
        <v>138</v>
      </c>
      <c r="H382" s="418">
        <v>29.4</v>
      </c>
      <c r="I382" s="608"/>
      <c r="J382" s="419">
        <f>ROUND(I382*H382,2)</f>
        <v>0</v>
      </c>
      <c r="K382" s="416" t="s">
        <v>541</v>
      </c>
      <c r="L382" s="350"/>
      <c r="M382" s="476" t="s">
        <v>541</v>
      </c>
      <c r="N382" s="420" t="s">
        <v>553</v>
      </c>
      <c r="O382" s="477"/>
      <c r="P382" s="421">
        <f>O382*H382</f>
        <v>0</v>
      </c>
      <c r="Q382" s="421">
        <v>4.1599999999999998E-2</v>
      </c>
      <c r="R382" s="421">
        <f>Q382*H382</f>
        <v>1.2230399999999999</v>
      </c>
      <c r="S382" s="421">
        <v>0</v>
      </c>
      <c r="T382" s="422">
        <f>S382*H382</f>
        <v>0</v>
      </c>
      <c r="AR382" s="353" t="s">
        <v>612</v>
      </c>
      <c r="AT382" s="353" t="s">
        <v>607</v>
      </c>
      <c r="AU382" s="353" t="s">
        <v>534</v>
      </c>
      <c r="AY382" s="353" t="s">
        <v>604</v>
      </c>
      <c r="BE382" s="423">
        <f>IF(N382="základní",J382,0)</f>
        <v>0</v>
      </c>
      <c r="BF382" s="423">
        <f>IF(N382="snížená",J382,0)</f>
        <v>0</v>
      </c>
      <c r="BG382" s="423">
        <f>IF(N382="zákl. přenesená",J382,0)</f>
        <v>0</v>
      </c>
      <c r="BH382" s="423">
        <f>IF(N382="sníž. přenesená",J382,0)</f>
        <v>0</v>
      </c>
      <c r="BI382" s="423">
        <f>IF(N382="nulová",J382,0)</f>
        <v>0</v>
      </c>
      <c r="BJ382" s="353" t="s">
        <v>95</v>
      </c>
      <c r="BK382" s="423">
        <f>ROUND(I382*H382,2)</f>
        <v>0</v>
      </c>
      <c r="BL382" s="353" t="s">
        <v>612</v>
      </c>
      <c r="BM382" s="353" t="s">
        <v>1063</v>
      </c>
    </row>
    <row r="383" spans="2:65" s="604" customFormat="1" ht="16.5" customHeight="1" x14ac:dyDescent="0.25">
      <c r="B383" s="413"/>
      <c r="C383" s="414" t="s">
        <v>1064</v>
      </c>
      <c r="D383" s="414" t="s">
        <v>607</v>
      </c>
      <c r="E383" s="415" t="s">
        <v>1065</v>
      </c>
      <c r="F383" s="416" t="s">
        <v>1066</v>
      </c>
      <c r="G383" s="417" t="s">
        <v>138</v>
      </c>
      <c r="H383" s="418">
        <v>4</v>
      </c>
      <c r="I383" s="608"/>
      <c r="J383" s="419">
        <f>ROUND(I383*H383,2)</f>
        <v>0</v>
      </c>
      <c r="K383" s="416" t="s">
        <v>611</v>
      </c>
      <c r="L383" s="350"/>
      <c r="M383" s="476" t="s">
        <v>541</v>
      </c>
      <c r="N383" s="420" t="s">
        <v>553</v>
      </c>
      <c r="O383" s="477"/>
      <c r="P383" s="421">
        <f>O383*H383</f>
        <v>0</v>
      </c>
      <c r="Q383" s="421">
        <v>4.1599999999999998E-2</v>
      </c>
      <c r="R383" s="421">
        <f>Q383*H383</f>
        <v>0.16639999999999999</v>
      </c>
      <c r="S383" s="421">
        <v>0</v>
      </c>
      <c r="T383" s="422">
        <f>S383*H383</f>
        <v>0</v>
      </c>
      <c r="AR383" s="353" t="s">
        <v>612</v>
      </c>
      <c r="AT383" s="353" t="s">
        <v>607</v>
      </c>
      <c r="AU383" s="353" t="s">
        <v>534</v>
      </c>
      <c r="AY383" s="353" t="s">
        <v>604</v>
      </c>
      <c r="BE383" s="423">
        <f>IF(N383="základní",J383,0)</f>
        <v>0</v>
      </c>
      <c r="BF383" s="423">
        <f>IF(N383="snížená",J383,0)</f>
        <v>0</v>
      </c>
      <c r="BG383" s="423">
        <f>IF(N383="zákl. přenesená",J383,0)</f>
        <v>0</v>
      </c>
      <c r="BH383" s="423">
        <f>IF(N383="sníž. přenesená",J383,0)</f>
        <v>0</v>
      </c>
      <c r="BI383" s="423">
        <f>IF(N383="nulová",J383,0)</f>
        <v>0</v>
      </c>
      <c r="BJ383" s="353" t="s">
        <v>95</v>
      </c>
      <c r="BK383" s="423">
        <f>ROUND(I383*H383,2)</f>
        <v>0</v>
      </c>
      <c r="BL383" s="353" t="s">
        <v>612</v>
      </c>
      <c r="BM383" s="353" t="s">
        <v>1067</v>
      </c>
    </row>
    <row r="384" spans="2:65" s="425" customFormat="1" x14ac:dyDescent="0.25">
      <c r="B384" s="424"/>
      <c r="D384" s="426" t="s">
        <v>622</v>
      </c>
      <c r="E384" s="427" t="s">
        <v>541</v>
      </c>
      <c r="F384" s="428" t="s">
        <v>1068</v>
      </c>
      <c r="H384" s="427" t="s">
        <v>541</v>
      </c>
      <c r="I384" s="478"/>
      <c r="L384" s="424"/>
      <c r="M384" s="429"/>
      <c r="N384" s="430"/>
      <c r="O384" s="430"/>
      <c r="P384" s="430"/>
      <c r="Q384" s="430"/>
      <c r="R384" s="430"/>
      <c r="S384" s="430"/>
      <c r="T384" s="431"/>
      <c r="AT384" s="427" t="s">
        <v>622</v>
      </c>
      <c r="AU384" s="427" t="s">
        <v>534</v>
      </c>
      <c r="AV384" s="425" t="s">
        <v>95</v>
      </c>
      <c r="AW384" s="425" t="s">
        <v>624</v>
      </c>
      <c r="AX384" s="425" t="s">
        <v>603</v>
      </c>
      <c r="AY384" s="427" t="s">
        <v>604</v>
      </c>
    </row>
    <row r="385" spans="2:65" s="433" customFormat="1" x14ac:dyDescent="0.25">
      <c r="B385" s="432"/>
      <c r="D385" s="426" t="s">
        <v>622</v>
      </c>
      <c r="E385" s="434" t="s">
        <v>541</v>
      </c>
      <c r="F385" s="435" t="s">
        <v>806</v>
      </c>
      <c r="H385" s="436">
        <v>4</v>
      </c>
      <c r="I385" s="479"/>
      <c r="L385" s="432"/>
      <c r="M385" s="437"/>
      <c r="N385" s="438"/>
      <c r="O385" s="438"/>
      <c r="P385" s="438"/>
      <c r="Q385" s="438"/>
      <c r="R385" s="438"/>
      <c r="S385" s="438"/>
      <c r="T385" s="439"/>
      <c r="AT385" s="434" t="s">
        <v>622</v>
      </c>
      <c r="AU385" s="434" t="s">
        <v>534</v>
      </c>
      <c r="AV385" s="433" t="s">
        <v>534</v>
      </c>
      <c r="AW385" s="433" t="s">
        <v>624</v>
      </c>
      <c r="AX385" s="433" t="s">
        <v>603</v>
      </c>
      <c r="AY385" s="434" t="s">
        <v>604</v>
      </c>
    </row>
    <row r="386" spans="2:65" s="441" customFormat="1" x14ac:dyDescent="0.25">
      <c r="B386" s="440"/>
      <c r="D386" s="426" t="s">
        <v>622</v>
      </c>
      <c r="E386" s="442" t="s">
        <v>541</v>
      </c>
      <c r="F386" s="443" t="s">
        <v>626</v>
      </c>
      <c r="H386" s="444">
        <v>4</v>
      </c>
      <c r="I386" s="480"/>
      <c r="L386" s="440"/>
      <c r="M386" s="445"/>
      <c r="N386" s="446"/>
      <c r="O386" s="446"/>
      <c r="P386" s="446"/>
      <c r="Q386" s="446"/>
      <c r="R386" s="446"/>
      <c r="S386" s="446"/>
      <c r="T386" s="447"/>
      <c r="AT386" s="442" t="s">
        <v>622</v>
      </c>
      <c r="AU386" s="442" t="s">
        <v>534</v>
      </c>
      <c r="AV386" s="441" t="s">
        <v>612</v>
      </c>
      <c r="AW386" s="441" t="s">
        <v>624</v>
      </c>
      <c r="AX386" s="441" t="s">
        <v>95</v>
      </c>
      <c r="AY386" s="442" t="s">
        <v>604</v>
      </c>
    </row>
    <row r="387" spans="2:65" s="401" customFormat="1" ht="22.9" customHeight="1" x14ac:dyDescent="0.2">
      <c r="B387" s="400"/>
      <c r="D387" s="402" t="s">
        <v>600</v>
      </c>
      <c r="E387" s="411" t="s">
        <v>855</v>
      </c>
      <c r="F387" s="411" t="s">
        <v>1069</v>
      </c>
      <c r="I387" s="475"/>
      <c r="J387" s="412">
        <f>BK387</f>
        <v>0</v>
      </c>
      <c r="L387" s="400"/>
      <c r="M387" s="405"/>
      <c r="N387" s="406"/>
      <c r="O387" s="406"/>
      <c r="P387" s="407">
        <f>SUM(P388:P439)</f>
        <v>0</v>
      </c>
      <c r="Q387" s="406"/>
      <c r="R387" s="407">
        <f>SUM(R388:R439)</f>
        <v>1E-3</v>
      </c>
      <c r="S387" s="406"/>
      <c r="T387" s="408">
        <f>SUM(T388:T439)</f>
        <v>304.89953000000003</v>
      </c>
      <c r="AR387" s="402" t="s">
        <v>95</v>
      </c>
      <c r="AT387" s="409" t="s">
        <v>600</v>
      </c>
      <c r="AU387" s="409" t="s">
        <v>95</v>
      </c>
      <c r="AY387" s="402" t="s">
        <v>604</v>
      </c>
      <c r="BK387" s="410">
        <f>SUM(BK388:BK439)</f>
        <v>0</v>
      </c>
    </row>
    <row r="388" spans="2:65" s="604" customFormat="1" ht="16.5" customHeight="1" x14ac:dyDescent="0.25">
      <c r="B388" s="413"/>
      <c r="C388" s="414" t="s">
        <v>95</v>
      </c>
      <c r="D388" s="414" t="s">
        <v>607</v>
      </c>
      <c r="E388" s="415" t="s">
        <v>1070</v>
      </c>
      <c r="F388" s="416" t="s">
        <v>1071</v>
      </c>
      <c r="G388" s="417" t="s">
        <v>138</v>
      </c>
      <c r="H388" s="418">
        <v>367.76</v>
      </c>
      <c r="I388" s="608"/>
      <c r="J388" s="419">
        <f>ROUND(I388*H388,2)</f>
        <v>0</v>
      </c>
      <c r="K388" s="416" t="s">
        <v>611</v>
      </c>
      <c r="L388" s="350"/>
      <c r="M388" s="476" t="s">
        <v>541</v>
      </c>
      <c r="N388" s="420" t="s">
        <v>553</v>
      </c>
      <c r="O388" s="477"/>
      <c r="P388" s="421">
        <f>O388*H388</f>
        <v>0</v>
      </c>
      <c r="Q388" s="421">
        <v>0</v>
      </c>
      <c r="R388" s="421">
        <f>Q388*H388</f>
        <v>0</v>
      </c>
      <c r="S388" s="421">
        <v>0.255</v>
      </c>
      <c r="T388" s="422">
        <f>S388*H388</f>
        <v>93.778800000000004</v>
      </c>
      <c r="AR388" s="353" t="s">
        <v>612</v>
      </c>
      <c r="AT388" s="353" t="s">
        <v>607</v>
      </c>
      <c r="AU388" s="353" t="s">
        <v>534</v>
      </c>
      <c r="AY388" s="353" t="s">
        <v>604</v>
      </c>
      <c r="BE388" s="423">
        <f>IF(N388="základní",J388,0)</f>
        <v>0</v>
      </c>
      <c r="BF388" s="423">
        <f>IF(N388="snížená",J388,0)</f>
        <v>0</v>
      </c>
      <c r="BG388" s="423">
        <f>IF(N388="zákl. přenesená",J388,0)</f>
        <v>0</v>
      </c>
      <c r="BH388" s="423">
        <f>IF(N388="sníž. přenesená",J388,0)</f>
        <v>0</v>
      </c>
      <c r="BI388" s="423">
        <f>IF(N388="nulová",J388,0)</f>
        <v>0</v>
      </c>
      <c r="BJ388" s="353" t="s">
        <v>95</v>
      </c>
      <c r="BK388" s="423">
        <f>ROUND(I388*H388,2)</f>
        <v>0</v>
      </c>
      <c r="BL388" s="353" t="s">
        <v>612</v>
      </c>
      <c r="BM388" s="353" t="s">
        <v>1072</v>
      </c>
    </row>
    <row r="389" spans="2:65" s="433" customFormat="1" x14ac:dyDescent="0.25">
      <c r="B389" s="432"/>
      <c r="D389" s="426" t="s">
        <v>622</v>
      </c>
      <c r="E389" s="434" t="s">
        <v>541</v>
      </c>
      <c r="F389" s="435" t="s">
        <v>1073</v>
      </c>
      <c r="H389" s="436">
        <v>367.76</v>
      </c>
      <c r="I389" s="479"/>
      <c r="L389" s="432"/>
      <c r="M389" s="437"/>
      <c r="N389" s="438"/>
      <c r="O389" s="438"/>
      <c r="P389" s="438"/>
      <c r="Q389" s="438"/>
      <c r="R389" s="438"/>
      <c r="S389" s="438"/>
      <c r="T389" s="439"/>
      <c r="AT389" s="434" t="s">
        <v>622</v>
      </c>
      <c r="AU389" s="434" t="s">
        <v>534</v>
      </c>
      <c r="AV389" s="433" t="s">
        <v>534</v>
      </c>
      <c r="AW389" s="433" t="s">
        <v>624</v>
      </c>
      <c r="AX389" s="433" t="s">
        <v>603</v>
      </c>
      <c r="AY389" s="434" t="s">
        <v>604</v>
      </c>
    </row>
    <row r="390" spans="2:65" s="441" customFormat="1" x14ac:dyDescent="0.25">
      <c r="B390" s="440"/>
      <c r="D390" s="426" t="s">
        <v>622</v>
      </c>
      <c r="E390" s="442" t="s">
        <v>541</v>
      </c>
      <c r="F390" s="443" t="s">
        <v>626</v>
      </c>
      <c r="H390" s="444">
        <v>367.76</v>
      </c>
      <c r="I390" s="480"/>
      <c r="L390" s="440"/>
      <c r="M390" s="445"/>
      <c r="N390" s="446"/>
      <c r="O390" s="446"/>
      <c r="P390" s="446"/>
      <c r="Q390" s="446"/>
      <c r="R390" s="446"/>
      <c r="S390" s="446"/>
      <c r="T390" s="447"/>
      <c r="AT390" s="442" t="s">
        <v>622</v>
      </c>
      <c r="AU390" s="442" t="s">
        <v>534</v>
      </c>
      <c r="AV390" s="441" t="s">
        <v>612</v>
      </c>
      <c r="AW390" s="441" t="s">
        <v>624</v>
      </c>
      <c r="AX390" s="441" t="s">
        <v>95</v>
      </c>
      <c r="AY390" s="442" t="s">
        <v>604</v>
      </c>
    </row>
    <row r="391" spans="2:65" s="604" customFormat="1" ht="16.5" customHeight="1" x14ac:dyDescent="0.25">
      <c r="B391" s="413"/>
      <c r="C391" s="414" t="s">
        <v>534</v>
      </c>
      <c r="D391" s="414" t="s">
        <v>607</v>
      </c>
      <c r="E391" s="415" t="s">
        <v>1074</v>
      </c>
      <c r="F391" s="416" t="s">
        <v>1075</v>
      </c>
      <c r="G391" s="417" t="s">
        <v>138</v>
      </c>
      <c r="H391" s="418">
        <v>69.849999999999994</v>
      </c>
      <c r="I391" s="608"/>
      <c r="J391" s="419">
        <f>ROUND(I391*H391,2)</f>
        <v>0</v>
      </c>
      <c r="K391" s="416" t="s">
        <v>611</v>
      </c>
      <c r="L391" s="350"/>
      <c r="M391" s="476" t="s">
        <v>541</v>
      </c>
      <c r="N391" s="420" t="s">
        <v>553</v>
      </c>
      <c r="O391" s="477"/>
      <c r="P391" s="421">
        <f>O391*H391</f>
        <v>0</v>
      </c>
      <c r="Q391" s="421">
        <v>0</v>
      </c>
      <c r="R391" s="421">
        <f>Q391*H391</f>
        <v>0</v>
      </c>
      <c r="S391" s="421">
        <v>0.26</v>
      </c>
      <c r="T391" s="422">
        <f>S391*H391</f>
        <v>18.160999999999998</v>
      </c>
      <c r="AR391" s="353" t="s">
        <v>612</v>
      </c>
      <c r="AT391" s="353" t="s">
        <v>607</v>
      </c>
      <c r="AU391" s="353" t="s">
        <v>534</v>
      </c>
      <c r="AY391" s="353" t="s">
        <v>604</v>
      </c>
      <c r="BE391" s="423">
        <f>IF(N391="základní",J391,0)</f>
        <v>0</v>
      </c>
      <c r="BF391" s="423">
        <f>IF(N391="snížená",J391,0)</f>
        <v>0</v>
      </c>
      <c r="BG391" s="423">
        <f>IF(N391="zákl. přenesená",J391,0)</f>
        <v>0</v>
      </c>
      <c r="BH391" s="423">
        <f>IF(N391="sníž. přenesená",J391,0)</f>
        <v>0</v>
      </c>
      <c r="BI391" s="423">
        <f>IF(N391="nulová",J391,0)</f>
        <v>0</v>
      </c>
      <c r="BJ391" s="353" t="s">
        <v>95</v>
      </c>
      <c r="BK391" s="423">
        <f>ROUND(I391*H391,2)</f>
        <v>0</v>
      </c>
      <c r="BL391" s="353" t="s">
        <v>612</v>
      </c>
      <c r="BM391" s="353" t="s">
        <v>1076</v>
      </c>
    </row>
    <row r="392" spans="2:65" s="433" customFormat="1" x14ac:dyDescent="0.25">
      <c r="B392" s="432"/>
      <c r="D392" s="426" t="s">
        <v>622</v>
      </c>
      <c r="E392" s="434" t="s">
        <v>541</v>
      </c>
      <c r="F392" s="435" t="s">
        <v>1077</v>
      </c>
      <c r="H392" s="436">
        <v>69.849999999999994</v>
      </c>
      <c r="I392" s="479"/>
      <c r="L392" s="432"/>
      <c r="M392" s="437"/>
      <c r="N392" s="438"/>
      <c r="O392" s="438"/>
      <c r="P392" s="438"/>
      <c r="Q392" s="438"/>
      <c r="R392" s="438"/>
      <c r="S392" s="438"/>
      <c r="T392" s="439"/>
      <c r="AT392" s="434" t="s">
        <v>622</v>
      </c>
      <c r="AU392" s="434" t="s">
        <v>534</v>
      </c>
      <c r="AV392" s="433" t="s">
        <v>534</v>
      </c>
      <c r="AW392" s="433" t="s">
        <v>624</v>
      </c>
      <c r="AX392" s="433" t="s">
        <v>603</v>
      </c>
      <c r="AY392" s="434" t="s">
        <v>604</v>
      </c>
    </row>
    <row r="393" spans="2:65" s="441" customFormat="1" x14ac:dyDescent="0.25">
      <c r="B393" s="440"/>
      <c r="D393" s="426" t="s">
        <v>622</v>
      </c>
      <c r="E393" s="442" t="s">
        <v>541</v>
      </c>
      <c r="F393" s="443" t="s">
        <v>626</v>
      </c>
      <c r="H393" s="444">
        <v>69.849999999999994</v>
      </c>
      <c r="I393" s="480"/>
      <c r="L393" s="440"/>
      <c r="M393" s="445"/>
      <c r="N393" s="446"/>
      <c r="O393" s="446"/>
      <c r="P393" s="446"/>
      <c r="Q393" s="446"/>
      <c r="R393" s="446"/>
      <c r="S393" s="446"/>
      <c r="T393" s="447"/>
      <c r="AT393" s="442" t="s">
        <v>622</v>
      </c>
      <c r="AU393" s="442" t="s">
        <v>534</v>
      </c>
      <c r="AV393" s="441" t="s">
        <v>612</v>
      </c>
      <c r="AW393" s="441" t="s">
        <v>624</v>
      </c>
      <c r="AX393" s="441" t="s">
        <v>95</v>
      </c>
      <c r="AY393" s="442" t="s">
        <v>604</v>
      </c>
    </row>
    <row r="394" spans="2:65" s="604" customFormat="1" ht="16.5" customHeight="1" x14ac:dyDescent="0.25">
      <c r="B394" s="413"/>
      <c r="C394" s="414" t="s">
        <v>816</v>
      </c>
      <c r="D394" s="414" t="s">
        <v>607</v>
      </c>
      <c r="E394" s="415" t="s">
        <v>1078</v>
      </c>
      <c r="F394" s="416" t="s">
        <v>311</v>
      </c>
      <c r="G394" s="417" t="s">
        <v>102</v>
      </c>
      <c r="H394" s="418">
        <v>61</v>
      </c>
      <c r="I394" s="608"/>
      <c r="J394" s="419">
        <f>ROUND(I394*H394,2)</f>
        <v>0</v>
      </c>
      <c r="K394" s="416" t="s">
        <v>611</v>
      </c>
      <c r="L394" s="350"/>
      <c r="M394" s="476" t="s">
        <v>541</v>
      </c>
      <c r="N394" s="420" t="s">
        <v>553</v>
      </c>
      <c r="O394" s="477"/>
      <c r="P394" s="421">
        <f>O394*H394</f>
        <v>0</v>
      </c>
      <c r="Q394" s="421">
        <v>0</v>
      </c>
      <c r="R394" s="421">
        <f>Q394*H394</f>
        <v>0</v>
      </c>
      <c r="S394" s="421">
        <v>0.23</v>
      </c>
      <c r="T394" s="422">
        <f>S394*H394</f>
        <v>14.030000000000001</v>
      </c>
      <c r="AR394" s="353" t="s">
        <v>612</v>
      </c>
      <c r="AT394" s="353" t="s">
        <v>607</v>
      </c>
      <c r="AU394" s="353" t="s">
        <v>534</v>
      </c>
      <c r="AY394" s="353" t="s">
        <v>604</v>
      </c>
      <c r="BE394" s="423">
        <f>IF(N394="základní",J394,0)</f>
        <v>0</v>
      </c>
      <c r="BF394" s="423">
        <f>IF(N394="snížená",J394,0)</f>
        <v>0</v>
      </c>
      <c r="BG394" s="423">
        <f>IF(N394="zákl. přenesená",J394,0)</f>
        <v>0</v>
      </c>
      <c r="BH394" s="423">
        <f>IF(N394="sníž. přenesená",J394,0)</f>
        <v>0</v>
      </c>
      <c r="BI394" s="423">
        <f>IF(N394="nulová",J394,0)</f>
        <v>0</v>
      </c>
      <c r="BJ394" s="353" t="s">
        <v>95</v>
      </c>
      <c r="BK394" s="423">
        <f>ROUND(I394*H394,2)</f>
        <v>0</v>
      </c>
      <c r="BL394" s="353" t="s">
        <v>612</v>
      </c>
      <c r="BM394" s="353" t="s">
        <v>1079</v>
      </c>
    </row>
    <row r="395" spans="2:65" s="433" customFormat="1" x14ac:dyDescent="0.25">
      <c r="B395" s="432"/>
      <c r="D395" s="426" t="s">
        <v>622</v>
      </c>
      <c r="E395" s="434" t="s">
        <v>541</v>
      </c>
      <c r="F395" s="435" t="s">
        <v>1080</v>
      </c>
      <c r="H395" s="436">
        <v>61</v>
      </c>
      <c r="I395" s="479"/>
      <c r="L395" s="432"/>
      <c r="M395" s="437"/>
      <c r="N395" s="438"/>
      <c r="O395" s="438"/>
      <c r="P395" s="438"/>
      <c r="Q395" s="438"/>
      <c r="R395" s="438"/>
      <c r="S395" s="438"/>
      <c r="T395" s="439"/>
      <c r="AT395" s="434" t="s">
        <v>622</v>
      </c>
      <c r="AU395" s="434" t="s">
        <v>534</v>
      </c>
      <c r="AV395" s="433" t="s">
        <v>534</v>
      </c>
      <c r="AW395" s="433" t="s">
        <v>624</v>
      </c>
      <c r="AX395" s="433" t="s">
        <v>603</v>
      </c>
      <c r="AY395" s="434" t="s">
        <v>604</v>
      </c>
    </row>
    <row r="396" spans="2:65" s="441" customFormat="1" x14ac:dyDescent="0.25">
      <c r="B396" s="440"/>
      <c r="D396" s="426" t="s">
        <v>622</v>
      </c>
      <c r="E396" s="442" t="s">
        <v>541</v>
      </c>
      <c r="F396" s="443" t="s">
        <v>626</v>
      </c>
      <c r="H396" s="444">
        <v>61</v>
      </c>
      <c r="I396" s="480"/>
      <c r="L396" s="440"/>
      <c r="M396" s="445"/>
      <c r="N396" s="446"/>
      <c r="O396" s="446"/>
      <c r="P396" s="446"/>
      <c r="Q396" s="446"/>
      <c r="R396" s="446"/>
      <c r="S396" s="446"/>
      <c r="T396" s="447"/>
      <c r="AT396" s="442" t="s">
        <v>622</v>
      </c>
      <c r="AU396" s="442" t="s">
        <v>534</v>
      </c>
      <c r="AV396" s="441" t="s">
        <v>612</v>
      </c>
      <c r="AW396" s="441" t="s">
        <v>624</v>
      </c>
      <c r="AX396" s="441" t="s">
        <v>95</v>
      </c>
      <c r="AY396" s="442" t="s">
        <v>604</v>
      </c>
    </row>
    <row r="397" spans="2:65" s="604" customFormat="1" ht="16.5" customHeight="1" x14ac:dyDescent="0.25">
      <c r="B397" s="413"/>
      <c r="C397" s="414" t="s">
        <v>1081</v>
      </c>
      <c r="D397" s="414" t="s">
        <v>607</v>
      </c>
      <c r="E397" s="415" t="s">
        <v>1082</v>
      </c>
      <c r="F397" s="416" t="s">
        <v>1083</v>
      </c>
      <c r="G397" s="417" t="s">
        <v>138</v>
      </c>
      <c r="H397" s="418">
        <v>367</v>
      </c>
      <c r="I397" s="608"/>
      <c r="J397" s="419">
        <f>ROUND(I397*H397,2)</f>
        <v>0</v>
      </c>
      <c r="K397" s="416" t="s">
        <v>611</v>
      </c>
      <c r="L397" s="350"/>
      <c r="M397" s="476" t="s">
        <v>541</v>
      </c>
      <c r="N397" s="420" t="s">
        <v>553</v>
      </c>
      <c r="O397" s="477"/>
      <c r="P397" s="421">
        <f>O397*H397</f>
        <v>0</v>
      </c>
      <c r="Q397" s="421">
        <v>0</v>
      </c>
      <c r="R397" s="421">
        <f>Q397*H397</f>
        <v>0</v>
      </c>
      <c r="S397" s="421">
        <v>0.24</v>
      </c>
      <c r="T397" s="422">
        <f>S397*H397</f>
        <v>88.08</v>
      </c>
      <c r="AR397" s="353" t="s">
        <v>612</v>
      </c>
      <c r="AT397" s="353" t="s">
        <v>607</v>
      </c>
      <c r="AU397" s="353" t="s">
        <v>534</v>
      </c>
      <c r="AY397" s="353" t="s">
        <v>604</v>
      </c>
      <c r="BE397" s="423">
        <f>IF(N397="základní",J397,0)</f>
        <v>0</v>
      </c>
      <c r="BF397" s="423">
        <f>IF(N397="snížená",J397,0)</f>
        <v>0</v>
      </c>
      <c r="BG397" s="423">
        <f>IF(N397="zákl. přenesená",J397,0)</f>
        <v>0</v>
      </c>
      <c r="BH397" s="423">
        <f>IF(N397="sníž. přenesená",J397,0)</f>
        <v>0</v>
      </c>
      <c r="BI397" s="423">
        <f>IF(N397="nulová",J397,0)</f>
        <v>0</v>
      </c>
      <c r="BJ397" s="353" t="s">
        <v>95</v>
      </c>
      <c r="BK397" s="423">
        <f>ROUND(I397*H397,2)</f>
        <v>0</v>
      </c>
      <c r="BL397" s="353" t="s">
        <v>612</v>
      </c>
      <c r="BM397" s="353" t="s">
        <v>1084</v>
      </c>
    </row>
    <row r="398" spans="2:65" s="433" customFormat="1" x14ac:dyDescent="0.25">
      <c r="B398" s="432"/>
      <c r="D398" s="426" t="s">
        <v>622</v>
      </c>
      <c r="E398" s="434" t="s">
        <v>541</v>
      </c>
      <c r="F398" s="435" t="s">
        <v>1085</v>
      </c>
      <c r="H398" s="436">
        <v>367</v>
      </c>
      <c r="I398" s="479"/>
      <c r="L398" s="432"/>
      <c r="M398" s="437"/>
      <c r="N398" s="438"/>
      <c r="O398" s="438"/>
      <c r="P398" s="438"/>
      <c r="Q398" s="438"/>
      <c r="R398" s="438"/>
      <c r="S398" s="438"/>
      <c r="T398" s="439"/>
      <c r="AT398" s="434" t="s">
        <v>622</v>
      </c>
      <c r="AU398" s="434" t="s">
        <v>534</v>
      </c>
      <c r="AV398" s="433" t="s">
        <v>534</v>
      </c>
      <c r="AW398" s="433" t="s">
        <v>624</v>
      </c>
      <c r="AX398" s="433" t="s">
        <v>603</v>
      </c>
      <c r="AY398" s="434" t="s">
        <v>604</v>
      </c>
    </row>
    <row r="399" spans="2:65" s="441" customFormat="1" x14ac:dyDescent="0.25">
      <c r="B399" s="440"/>
      <c r="D399" s="426" t="s">
        <v>622</v>
      </c>
      <c r="E399" s="442" t="s">
        <v>541</v>
      </c>
      <c r="F399" s="443" t="s">
        <v>626</v>
      </c>
      <c r="H399" s="444">
        <v>367</v>
      </c>
      <c r="I399" s="480"/>
      <c r="L399" s="440"/>
      <c r="M399" s="445"/>
      <c r="N399" s="446"/>
      <c r="O399" s="446"/>
      <c r="P399" s="446"/>
      <c r="Q399" s="446"/>
      <c r="R399" s="446"/>
      <c r="S399" s="446"/>
      <c r="T399" s="447"/>
      <c r="AT399" s="442" t="s">
        <v>622</v>
      </c>
      <c r="AU399" s="442" t="s">
        <v>534</v>
      </c>
      <c r="AV399" s="441" t="s">
        <v>612</v>
      </c>
      <c r="AW399" s="441" t="s">
        <v>624</v>
      </c>
      <c r="AX399" s="441" t="s">
        <v>95</v>
      </c>
      <c r="AY399" s="442" t="s">
        <v>604</v>
      </c>
    </row>
    <row r="400" spans="2:65" s="604" customFormat="1" ht="16.5" customHeight="1" x14ac:dyDescent="0.25">
      <c r="B400" s="413"/>
      <c r="C400" s="414" t="s">
        <v>1086</v>
      </c>
      <c r="D400" s="414" t="s">
        <v>607</v>
      </c>
      <c r="E400" s="415" t="s">
        <v>1087</v>
      </c>
      <c r="F400" s="416" t="s">
        <v>1088</v>
      </c>
      <c r="G400" s="417" t="s">
        <v>138</v>
      </c>
      <c r="H400" s="418">
        <v>69.849999999999994</v>
      </c>
      <c r="I400" s="608"/>
      <c r="J400" s="419">
        <f>ROUND(I400*H400,2)</f>
        <v>0</v>
      </c>
      <c r="K400" s="416" t="s">
        <v>611</v>
      </c>
      <c r="L400" s="350"/>
      <c r="M400" s="476" t="s">
        <v>541</v>
      </c>
      <c r="N400" s="420" t="s">
        <v>553</v>
      </c>
      <c r="O400" s="477"/>
      <c r="P400" s="421">
        <f>O400*H400</f>
        <v>0</v>
      </c>
      <c r="Q400" s="421">
        <v>0</v>
      </c>
      <c r="R400" s="421">
        <f>Q400*H400</f>
        <v>0</v>
      </c>
      <c r="S400" s="421">
        <v>0.18</v>
      </c>
      <c r="T400" s="422">
        <f>S400*H400</f>
        <v>12.572999999999999</v>
      </c>
      <c r="AR400" s="353" t="s">
        <v>612</v>
      </c>
      <c r="AT400" s="353" t="s">
        <v>607</v>
      </c>
      <c r="AU400" s="353" t="s">
        <v>534</v>
      </c>
      <c r="AY400" s="353" t="s">
        <v>604</v>
      </c>
      <c r="BE400" s="423">
        <f>IF(N400="základní",J400,0)</f>
        <v>0</v>
      </c>
      <c r="BF400" s="423">
        <f>IF(N400="snížená",J400,0)</f>
        <v>0</v>
      </c>
      <c r="BG400" s="423">
        <f>IF(N400="zákl. přenesená",J400,0)</f>
        <v>0</v>
      </c>
      <c r="BH400" s="423">
        <f>IF(N400="sníž. přenesená",J400,0)</f>
        <v>0</v>
      </c>
      <c r="BI400" s="423">
        <f>IF(N400="nulová",J400,0)</f>
        <v>0</v>
      </c>
      <c r="BJ400" s="353" t="s">
        <v>95</v>
      </c>
      <c r="BK400" s="423">
        <f>ROUND(I400*H400,2)</f>
        <v>0</v>
      </c>
      <c r="BL400" s="353" t="s">
        <v>612</v>
      </c>
      <c r="BM400" s="353" t="s">
        <v>1089</v>
      </c>
    </row>
    <row r="401" spans="2:65" s="433" customFormat="1" x14ac:dyDescent="0.25">
      <c r="B401" s="432"/>
      <c r="D401" s="426" t="s">
        <v>622</v>
      </c>
      <c r="E401" s="434" t="s">
        <v>541</v>
      </c>
      <c r="F401" s="435" t="s">
        <v>1090</v>
      </c>
      <c r="H401" s="436">
        <v>69.849999999999994</v>
      </c>
      <c r="I401" s="479"/>
      <c r="L401" s="432"/>
      <c r="M401" s="437"/>
      <c r="N401" s="438"/>
      <c r="O401" s="438"/>
      <c r="P401" s="438"/>
      <c r="Q401" s="438"/>
      <c r="R401" s="438"/>
      <c r="S401" s="438"/>
      <c r="T401" s="439"/>
      <c r="AT401" s="434" t="s">
        <v>622</v>
      </c>
      <c r="AU401" s="434" t="s">
        <v>534</v>
      </c>
      <c r="AV401" s="433" t="s">
        <v>534</v>
      </c>
      <c r="AW401" s="433" t="s">
        <v>624</v>
      </c>
      <c r="AX401" s="433" t="s">
        <v>95</v>
      </c>
      <c r="AY401" s="434" t="s">
        <v>604</v>
      </c>
    </row>
    <row r="402" spans="2:65" s="604" customFormat="1" ht="16.5" customHeight="1" x14ac:dyDescent="0.25">
      <c r="B402" s="413"/>
      <c r="C402" s="414" t="s">
        <v>1091</v>
      </c>
      <c r="D402" s="414" t="s">
        <v>607</v>
      </c>
      <c r="E402" s="415" t="s">
        <v>1092</v>
      </c>
      <c r="F402" s="416" t="s">
        <v>1093</v>
      </c>
      <c r="G402" s="417" t="s">
        <v>141</v>
      </c>
      <c r="H402" s="418">
        <v>19</v>
      </c>
      <c r="I402" s="608"/>
      <c r="J402" s="419">
        <f>ROUND(I402*H402,2)</f>
        <v>0</v>
      </c>
      <c r="K402" s="416" t="s">
        <v>611</v>
      </c>
      <c r="L402" s="350"/>
      <c r="M402" s="476" t="s">
        <v>541</v>
      </c>
      <c r="N402" s="420" t="s">
        <v>553</v>
      </c>
      <c r="O402" s="477"/>
      <c r="P402" s="421">
        <f>O402*H402</f>
        <v>0</v>
      </c>
      <c r="Q402" s="421">
        <v>0</v>
      </c>
      <c r="R402" s="421">
        <f>Q402*H402</f>
        <v>0</v>
      </c>
      <c r="S402" s="421">
        <v>2</v>
      </c>
      <c r="T402" s="422">
        <f>S402*H402</f>
        <v>38</v>
      </c>
      <c r="AR402" s="353" t="s">
        <v>612</v>
      </c>
      <c r="AT402" s="353" t="s">
        <v>607</v>
      </c>
      <c r="AU402" s="353" t="s">
        <v>534</v>
      </c>
      <c r="AY402" s="353" t="s">
        <v>604</v>
      </c>
      <c r="BE402" s="423">
        <f>IF(N402="základní",J402,0)</f>
        <v>0</v>
      </c>
      <c r="BF402" s="423">
        <f>IF(N402="snížená",J402,0)</f>
        <v>0</v>
      </c>
      <c r="BG402" s="423">
        <f>IF(N402="zákl. přenesená",J402,0)</f>
        <v>0</v>
      </c>
      <c r="BH402" s="423">
        <f>IF(N402="sníž. přenesená",J402,0)</f>
        <v>0</v>
      </c>
      <c r="BI402" s="423">
        <f>IF(N402="nulová",J402,0)</f>
        <v>0</v>
      </c>
      <c r="BJ402" s="353" t="s">
        <v>95</v>
      </c>
      <c r="BK402" s="423">
        <f>ROUND(I402*H402,2)</f>
        <v>0</v>
      </c>
      <c r="BL402" s="353" t="s">
        <v>612</v>
      </c>
      <c r="BM402" s="353" t="s">
        <v>1094</v>
      </c>
    </row>
    <row r="403" spans="2:65" s="425" customFormat="1" x14ac:dyDescent="0.25">
      <c r="B403" s="424"/>
      <c r="D403" s="426" t="s">
        <v>622</v>
      </c>
      <c r="E403" s="427" t="s">
        <v>541</v>
      </c>
      <c r="F403" s="428" t="s">
        <v>1095</v>
      </c>
      <c r="H403" s="427" t="s">
        <v>541</v>
      </c>
      <c r="I403" s="478"/>
      <c r="L403" s="424"/>
      <c r="M403" s="429"/>
      <c r="N403" s="430"/>
      <c r="O403" s="430"/>
      <c r="P403" s="430"/>
      <c r="Q403" s="430"/>
      <c r="R403" s="430"/>
      <c r="S403" s="430"/>
      <c r="T403" s="431"/>
      <c r="AT403" s="427" t="s">
        <v>622</v>
      </c>
      <c r="AU403" s="427" t="s">
        <v>534</v>
      </c>
      <c r="AV403" s="425" t="s">
        <v>95</v>
      </c>
      <c r="AW403" s="425" t="s">
        <v>624</v>
      </c>
      <c r="AX403" s="425" t="s">
        <v>603</v>
      </c>
      <c r="AY403" s="427" t="s">
        <v>604</v>
      </c>
    </row>
    <row r="404" spans="2:65" s="433" customFormat="1" x14ac:dyDescent="0.25">
      <c r="B404" s="432"/>
      <c r="D404" s="426" t="s">
        <v>622</v>
      </c>
      <c r="E404" s="434" t="s">
        <v>541</v>
      </c>
      <c r="F404" s="435" t="s">
        <v>1096</v>
      </c>
      <c r="H404" s="436">
        <v>16</v>
      </c>
      <c r="I404" s="479"/>
      <c r="L404" s="432"/>
      <c r="M404" s="437"/>
      <c r="N404" s="438"/>
      <c r="O404" s="438"/>
      <c r="P404" s="438"/>
      <c r="Q404" s="438"/>
      <c r="R404" s="438"/>
      <c r="S404" s="438"/>
      <c r="T404" s="439"/>
      <c r="AT404" s="434" t="s">
        <v>622</v>
      </c>
      <c r="AU404" s="434" t="s">
        <v>534</v>
      </c>
      <c r="AV404" s="433" t="s">
        <v>534</v>
      </c>
      <c r="AW404" s="433" t="s">
        <v>624</v>
      </c>
      <c r="AX404" s="433" t="s">
        <v>603</v>
      </c>
      <c r="AY404" s="434" t="s">
        <v>604</v>
      </c>
    </row>
    <row r="405" spans="2:65" s="425" customFormat="1" x14ac:dyDescent="0.25">
      <c r="B405" s="424"/>
      <c r="D405" s="426" t="s">
        <v>622</v>
      </c>
      <c r="E405" s="427" t="s">
        <v>541</v>
      </c>
      <c r="F405" s="428" t="s">
        <v>1097</v>
      </c>
      <c r="H405" s="427" t="s">
        <v>541</v>
      </c>
      <c r="I405" s="478"/>
      <c r="L405" s="424"/>
      <c r="M405" s="429"/>
      <c r="N405" s="430"/>
      <c r="O405" s="430"/>
      <c r="P405" s="430"/>
      <c r="Q405" s="430"/>
      <c r="R405" s="430"/>
      <c r="S405" s="430"/>
      <c r="T405" s="431"/>
      <c r="AT405" s="427" t="s">
        <v>622</v>
      </c>
      <c r="AU405" s="427" t="s">
        <v>534</v>
      </c>
      <c r="AV405" s="425" t="s">
        <v>95</v>
      </c>
      <c r="AW405" s="425" t="s">
        <v>624</v>
      </c>
      <c r="AX405" s="425" t="s">
        <v>603</v>
      </c>
      <c r="AY405" s="427" t="s">
        <v>604</v>
      </c>
    </row>
    <row r="406" spans="2:65" s="433" customFormat="1" x14ac:dyDescent="0.25">
      <c r="B406" s="432"/>
      <c r="D406" s="426" t="s">
        <v>622</v>
      </c>
      <c r="E406" s="434" t="s">
        <v>541</v>
      </c>
      <c r="F406" s="435" t="s">
        <v>1098</v>
      </c>
      <c r="H406" s="436">
        <v>3</v>
      </c>
      <c r="I406" s="479"/>
      <c r="L406" s="432"/>
      <c r="M406" s="437"/>
      <c r="N406" s="438"/>
      <c r="O406" s="438"/>
      <c r="P406" s="438"/>
      <c r="Q406" s="438"/>
      <c r="R406" s="438"/>
      <c r="S406" s="438"/>
      <c r="T406" s="439"/>
      <c r="AT406" s="434" t="s">
        <v>622</v>
      </c>
      <c r="AU406" s="434" t="s">
        <v>534</v>
      </c>
      <c r="AV406" s="433" t="s">
        <v>534</v>
      </c>
      <c r="AW406" s="433" t="s">
        <v>624</v>
      </c>
      <c r="AX406" s="433" t="s">
        <v>603</v>
      </c>
      <c r="AY406" s="434" t="s">
        <v>604</v>
      </c>
    </row>
    <row r="407" spans="2:65" s="441" customFormat="1" x14ac:dyDescent="0.25">
      <c r="B407" s="440"/>
      <c r="D407" s="426" t="s">
        <v>622</v>
      </c>
      <c r="E407" s="442" t="s">
        <v>541</v>
      </c>
      <c r="F407" s="443" t="s">
        <v>626</v>
      </c>
      <c r="H407" s="444">
        <v>19</v>
      </c>
      <c r="I407" s="480"/>
      <c r="L407" s="440"/>
      <c r="M407" s="445"/>
      <c r="N407" s="446"/>
      <c r="O407" s="446"/>
      <c r="P407" s="446"/>
      <c r="Q407" s="446"/>
      <c r="R407" s="446"/>
      <c r="S407" s="446"/>
      <c r="T407" s="447"/>
      <c r="AT407" s="442" t="s">
        <v>622</v>
      </c>
      <c r="AU407" s="442" t="s">
        <v>534</v>
      </c>
      <c r="AV407" s="441" t="s">
        <v>612</v>
      </c>
      <c r="AW407" s="441" t="s">
        <v>624</v>
      </c>
      <c r="AX407" s="441" t="s">
        <v>95</v>
      </c>
      <c r="AY407" s="442" t="s">
        <v>604</v>
      </c>
    </row>
    <row r="408" spans="2:65" s="604" customFormat="1" ht="16.5" customHeight="1" x14ac:dyDescent="0.25">
      <c r="B408" s="413"/>
      <c r="C408" s="414" t="s">
        <v>1099</v>
      </c>
      <c r="D408" s="414" t="s">
        <v>607</v>
      </c>
      <c r="E408" s="415" t="s">
        <v>1100</v>
      </c>
      <c r="F408" s="416" t="s">
        <v>1101</v>
      </c>
      <c r="G408" s="417" t="s">
        <v>141</v>
      </c>
      <c r="H408" s="418">
        <v>17.085000000000001</v>
      </c>
      <c r="I408" s="608"/>
      <c r="J408" s="419">
        <f>ROUND(I408*H408,2)</f>
        <v>0</v>
      </c>
      <c r="K408" s="416" t="s">
        <v>611</v>
      </c>
      <c r="L408" s="350"/>
      <c r="M408" s="476" t="s">
        <v>541</v>
      </c>
      <c r="N408" s="420" t="s">
        <v>553</v>
      </c>
      <c r="O408" s="477"/>
      <c r="P408" s="421">
        <f>O408*H408</f>
        <v>0</v>
      </c>
      <c r="Q408" s="421">
        <v>0</v>
      </c>
      <c r="R408" s="421">
        <f>Q408*H408</f>
        <v>0</v>
      </c>
      <c r="S408" s="421">
        <v>2</v>
      </c>
      <c r="T408" s="422">
        <f>S408*H408</f>
        <v>34.17</v>
      </c>
      <c r="AR408" s="353" t="s">
        <v>612</v>
      </c>
      <c r="AT408" s="353" t="s">
        <v>607</v>
      </c>
      <c r="AU408" s="353" t="s">
        <v>534</v>
      </c>
      <c r="AY408" s="353" t="s">
        <v>604</v>
      </c>
      <c r="BE408" s="423">
        <f>IF(N408="základní",J408,0)</f>
        <v>0</v>
      </c>
      <c r="BF408" s="423">
        <f>IF(N408="snížená",J408,0)</f>
        <v>0</v>
      </c>
      <c r="BG408" s="423">
        <f>IF(N408="zákl. přenesená",J408,0)</f>
        <v>0</v>
      </c>
      <c r="BH408" s="423">
        <f>IF(N408="sníž. přenesená",J408,0)</f>
        <v>0</v>
      </c>
      <c r="BI408" s="423">
        <f>IF(N408="nulová",J408,0)</f>
        <v>0</v>
      </c>
      <c r="BJ408" s="353" t="s">
        <v>95</v>
      </c>
      <c r="BK408" s="423">
        <f>ROUND(I408*H408,2)</f>
        <v>0</v>
      </c>
      <c r="BL408" s="353" t="s">
        <v>612</v>
      </c>
      <c r="BM408" s="353" t="s">
        <v>1102</v>
      </c>
    </row>
    <row r="409" spans="2:65" s="433" customFormat="1" x14ac:dyDescent="0.25">
      <c r="B409" s="432"/>
      <c r="D409" s="426" t="s">
        <v>622</v>
      </c>
      <c r="E409" s="434" t="s">
        <v>541</v>
      </c>
      <c r="F409" s="435" t="s">
        <v>1103</v>
      </c>
      <c r="H409" s="436">
        <v>8.7750000000000004</v>
      </c>
      <c r="I409" s="479"/>
      <c r="L409" s="432"/>
      <c r="M409" s="437"/>
      <c r="N409" s="438"/>
      <c r="O409" s="438"/>
      <c r="P409" s="438"/>
      <c r="Q409" s="438"/>
      <c r="R409" s="438"/>
      <c r="S409" s="438"/>
      <c r="T409" s="439"/>
      <c r="AT409" s="434" t="s">
        <v>622</v>
      </c>
      <c r="AU409" s="434" t="s">
        <v>534</v>
      </c>
      <c r="AV409" s="433" t="s">
        <v>534</v>
      </c>
      <c r="AW409" s="433" t="s">
        <v>624</v>
      </c>
      <c r="AX409" s="433" t="s">
        <v>603</v>
      </c>
      <c r="AY409" s="434" t="s">
        <v>604</v>
      </c>
    </row>
    <row r="410" spans="2:65" s="433" customFormat="1" x14ac:dyDescent="0.25">
      <c r="B410" s="432"/>
      <c r="D410" s="426" t="s">
        <v>622</v>
      </c>
      <c r="E410" s="434" t="s">
        <v>541</v>
      </c>
      <c r="F410" s="435" t="s">
        <v>1104</v>
      </c>
      <c r="H410" s="436">
        <v>0.54</v>
      </c>
      <c r="I410" s="479"/>
      <c r="L410" s="432"/>
      <c r="M410" s="437"/>
      <c r="N410" s="438"/>
      <c r="O410" s="438"/>
      <c r="P410" s="438"/>
      <c r="Q410" s="438"/>
      <c r="R410" s="438"/>
      <c r="S410" s="438"/>
      <c r="T410" s="439"/>
      <c r="AT410" s="434" t="s">
        <v>622</v>
      </c>
      <c r="AU410" s="434" t="s">
        <v>534</v>
      </c>
      <c r="AV410" s="433" t="s">
        <v>534</v>
      </c>
      <c r="AW410" s="433" t="s">
        <v>624</v>
      </c>
      <c r="AX410" s="433" t="s">
        <v>603</v>
      </c>
      <c r="AY410" s="434" t="s">
        <v>604</v>
      </c>
    </row>
    <row r="411" spans="2:65" s="433" customFormat="1" x14ac:dyDescent="0.25">
      <c r="B411" s="432"/>
      <c r="D411" s="426" t="s">
        <v>622</v>
      </c>
      <c r="E411" s="434" t="s">
        <v>541</v>
      </c>
      <c r="F411" s="435" t="s">
        <v>1105</v>
      </c>
      <c r="H411" s="436">
        <v>1.4850000000000001</v>
      </c>
      <c r="I411" s="479"/>
      <c r="L411" s="432"/>
      <c r="M411" s="437"/>
      <c r="N411" s="438"/>
      <c r="O411" s="438"/>
      <c r="P411" s="438"/>
      <c r="Q411" s="438"/>
      <c r="R411" s="438"/>
      <c r="S411" s="438"/>
      <c r="T411" s="439"/>
      <c r="AT411" s="434" t="s">
        <v>622</v>
      </c>
      <c r="AU411" s="434" t="s">
        <v>534</v>
      </c>
      <c r="AV411" s="433" t="s">
        <v>534</v>
      </c>
      <c r="AW411" s="433" t="s">
        <v>624</v>
      </c>
      <c r="AX411" s="433" t="s">
        <v>603</v>
      </c>
      <c r="AY411" s="434" t="s">
        <v>604</v>
      </c>
    </row>
    <row r="412" spans="2:65" s="433" customFormat="1" x14ac:dyDescent="0.25">
      <c r="B412" s="432"/>
      <c r="D412" s="426" t="s">
        <v>622</v>
      </c>
      <c r="E412" s="434" t="s">
        <v>541</v>
      </c>
      <c r="F412" s="435" t="s">
        <v>1106</v>
      </c>
      <c r="H412" s="436">
        <v>2.97</v>
      </c>
      <c r="I412" s="479"/>
      <c r="L412" s="432"/>
      <c r="M412" s="437"/>
      <c r="N412" s="438"/>
      <c r="O412" s="438"/>
      <c r="P412" s="438"/>
      <c r="Q412" s="438"/>
      <c r="R412" s="438"/>
      <c r="S412" s="438"/>
      <c r="T412" s="439"/>
      <c r="AT412" s="434" t="s">
        <v>622</v>
      </c>
      <c r="AU412" s="434" t="s">
        <v>534</v>
      </c>
      <c r="AV412" s="433" t="s">
        <v>534</v>
      </c>
      <c r="AW412" s="433" t="s">
        <v>624</v>
      </c>
      <c r="AX412" s="433" t="s">
        <v>603</v>
      </c>
      <c r="AY412" s="434" t="s">
        <v>604</v>
      </c>
    </row>
    <row r="413" spans="2:65" s="433" customFormat="1" x14ac:dyDescent="0.25">
      <c r="B413" s="432"/>
      <c r="D413" s="426" t="s">
        <v>622</v>
      </c>
      <c r="E413" s="434" t="s">
        <v>541</v>
      </c>
      <c r="F413" s="435" t="s">
        <v>1107</v>
      </c>
      <c r="H413" s="436">
        <v>2.64</v>
      </c>
      <c r="I413" s="479"/>
      <c r="L413" s="432"/>
      <c r="M413" s="437"/>
      <c r="N413" s="438"/>
      <c r="O413" s="438"/>
      <c r="P413" s="438"/>
      <c r="Q413" s="438"/>
      <c r="R413" s="438"/>
      <c r="S413" s="438"/>
      <c r="T413" s="439"/>
      <c r="AT413" s="434" t="s">
        <v>622</v>
      </c>
      <c r="AU413" s="434" t="s">
        <v>534</v>
      </c>
      <c r="AV413" s="433" t="s">
        <v>534</v>
      </c>
      <c r="AW413" s="433" t="s">
        <v>624</v>
      </c>
      <c r="AX413" s="433" t="s">
        <v>603</v>
      </c>
      <c r="AY413" s="434" t="s">
        <v>604</v>
      </c>
    </row>
    <row r="414" spans="2:65" s="433" customFormat="1" x14ac:dyDescent="0.25">
      <c r="B414" s="432"/>
      <c r="D414" s="426" t="s">
        <v>622</v>
      </c>
      <c r="E414" s="434" t="s">
        <v>541</v>
      </c>
      <c r="F414" s="435" t="s">
        <v>1108</v>
      </c>
      <c r="H414" s="436">
        <v>0.54</v>
      </c>
      <c r="I414" s="479"/>
      <c r="L414" s="432"/>
      <c r="M414" s="437"/>
      <c r="N414" s="438"/>
      <c r="O414" s="438"/>
      <c r="P414" s="438"/>
      <c r="Q414" s="438"/>
      <c r="R414" s="438"/>
      <c r="S414" s="438"/>
      <c r="T414" s="439"/>
      <c r="AT414" s="434" t="s">
        <v>622</v>
      </c>
      <c r="AU414" s="434" t="s">
        <v>534</v>
      </c>
      <c r="AV414" s="433" t="s">
        <v>534</v>
      </c>
      <c r="AW414" s="433" t="s">
        <v>624</v>
      </c>
      <c r="AX414" s="433" t="s">
        <v>603</v>
      </c>
      <c r="AY414" s="434" t="s">
        <v>604</v>
      </c>
    </row>
    <row r="415" spans="2:65" s="433" customFormat="1" x14ac:dyDescent="0.25">
      <c r="B415" s="432"/>
      <c r="D415" s="426" t="s">
        <v>622</v>
      </c>
      <c r="E415" s="434" t="s">
        <v>541</v>
      </c>
      <c r="F415" s="435" t="s">
        <v>1109</v>
      </c>
      <c r="H415" s="436">
        <v>0.13500000000000001</v>
      </c>
      <c r="I415" s="479"/>
      <c r="L415" s="432"/>
      <c r="M415" s="437"/>
      <c r="N415" s="438"/>
      <c r="O415" s="438"/>
      <c r="P415" s="438"/>
      <c r="Q415" s="438"/>
      <c r="R415" s="438"/>
      <c r="S415" s="438"/>
      <c r="T415" s="439"/>
      <c r="AT415" s="434" t="s">
        <v>622</v>
      </c>
      <c r="AU415" s="434" t="s">
        <v>534</v>
      </c>
      <c r="AV415" s="433" t="s">
        <v>534</v>
      </c>
      <c r="AW415" s="433" t="s">
        <v>624</v>
      </c>
      <c r="AX415" s="433" t="s">
        <v>603</v>
      </c>
      <c r="AY415" s="434" t="s">
        <v>604</v>
      </c>
    </row>
    <row r="416" spans="2:65" s="441" customFormat="1" x14ac:dyDescent="0.25">
      <c r="B416" s="440"/>
      <c r="D416" s="426" t="s">
        <v>622</v>
      </c>
      <c r="E416" s="442" t="s">
        <v>541</v>
      </c>
      <c r="F416" s="443" t="s">
        <v>626</v>
      </c>
      <c r="H416" s="444">
        <v>17.085000000000001</v>
      </c>
      <c r="I416" s="480"/>
      <c r="L416" s="440"/>
      <c r="M416" s="445"/>
      <c r="N416" s="446"/>
      <c r="O416" s="446"/>
      <c r="P416" s="446"/>
      <c r="Q416" s="446"/>
      <c r="R416" s="446"/>
      <c r="S416" s="446"/>
      <c r="T416" s="447"/>
      <c r="AT416" s="442" t="s">
        <v>622</v>
      </c>
      <c r="AU416" s="442" t="s">
        <v>534</v>
      </c>
      <c r="AV416" s="441" t="s">
        <v>612</v>
      </c>
      <c r="AW416" s="441" t="s">
        <v>624</v>
      </c>
      <c r="AX416" s="441" t="s">
        <v>95</v>
      </c>
      <c r="AY416" s="442" t="s">
        <v>604</v>
      </c>
    </row>
    <row r="417" spans="2:65" s="604" customFormat="1" ht="16.5" customHeight="1" x14ac:dyDescent="0.25">
      <c r="B417" s="413"/>
      <c r="C417" s="414" t="s">
        <v>1110</v>
      </c>
      <c r="D417" s="414" t="s">
        <v>607</v>
      </c>
      <c r="E417" s="415" t="s">
        <v>1111</v>
      </c>
      <c r="F417" s="416" t="s">
        <v>1112</v>
      </c>
      <c r="G417" s="417" t="s">
        <v>138</v>
      </c>
      <c r="H417" s="418">
        <v>11.3</v>
      </c>
      <c r="I417" s="608"/>
      <c r="J417" s="419">
        <f>ROUND(I417*H417,2)</f>
        <v>0</v>
      </c>
      <c r="K417" s="416" t="s">
        <v>611</v>
      </c>
      <c r="L417" s="350"/>
      <c r="M417" s="476" t="s">
        <v>541</v>
      </c>
      <c r="N417" s="420" t="s">
        <v>553</v>
      </c>
      <c r="O417" s="477"/>
      <c r="P417" s="421">
        <f>O417*H417</f>
        <v>0</v>
      </c>
      <c r="Q417" s="421">
        <v>0</v>
      </c>
      <c r="R417" s="421">
        <f>Q417*H417</f>
        <v>0</v>
      </c>
      <c r="S417" s="421">
        <v>0.2</v>
      </c>
      <c r="T417" s="422">
        <f>S417*H417</f>
        <v>2.2600000000000002</v>
      </c>
      <c r="AR417" s="353" t="s">
        <v>612</v>
      </c>
      <c r="AT417" s="353" t="s">
        <v>607</v>
      </c>
      <c r="AU417" s="353" t="s">
        <v>534</v>
      </c>
      <c r="AY417" s="353" t="s">
        <v>604</v>
      </c>
      <c r="BE417" s="423">
        <f>IF(N417="základní",J417,0)</f>
        <v>0</v>
      </c>
      <c r="BF417" s="423">
        <f>IF(N417="snížená",J417,0)</f>
        <v>0</v>
      </c>
      <c r="BG417" s="423">
        <f>IF(N417="zákl. přenesená",J417,0)</f>
        <v>0</v>
      </c>
      <c r="BH417" s="423">
        <f>IF(N417="sníž. přenesená",J417,0)</f>
        <v>0</v>
      </c>
      <c r="BI417" s="423">
        <f>IF(N417="nulová",J417,0)</f>
        <v>0</v>
      </c>
      <c r="BJ417" s="353" t="s">
        <v>95</v>
      </c>
      <c r="BK417" s="423">
        <f>ROUND(I417*H417,2)</f>
        <v>0</v>
      </c>
      <c r="BL417" s="353" t="s">
        <v>612</v>
      </c>
      <c r="BM417" s="353" t="s">
        <v>1113</v>
      </c>
    </row>
    <row r="418" spans="2:65" s="425" customFormat="1" x14ac:dyDescent="0.25">
      <c r="B418" s="424"/>
      <c r="D418" s="426" t="s">
        <v>622</v>
      </c>
      <c r="E418" s="427" t="s">
        <v>541</v>
      </c>
      <c r="F418" s="428" t="s">
        <v>1114</v>
      </c>
      <c r="H418" s="427" t="s">
        <v>541</v>
      </c>
      <c r="I418" s="478"/>
      <c r="L418" s="424"/>
      <c r="M418" s="429"/>
      <c r="N418" s="430"/>
      <c r="O418" s="430"/>
      <c r="P418" s="430"/>
      <c r="Q418" s="430"/>
      <c r="R418" s="430"/>
      <c r="S418" s="430"/>
      <c r="T418" s="431"/>
      <c r="AT418" s="427" t="s">
        <v>622</v>
      </c>
      <c r="AU418" s="427" t="s">
        <v>534</v>
      </c>
      <c r="AV418" s="425" t="s">
        <v>95</v>
      </c>
      <c r="AW418" s="425" t="s">
        <v>624</v>
      </c>
      <c r="AX418" s="425" t="s">
        <v>603</v>
      </c>
      <c r="AY418" s="427" t="s">
        <v>604</v>
      </c>
    </row>
    <row r="419" spans="2:65" s="433" customFormat="1" x14ac:dyDescent="0.25">
      <c r="B419" s="432"/>
      <c r="D419" s="426" t="s">
        <v>622</v>
      </c>
      <c r="E419" s="434" t="s">
        <v>541</v>
      </c>
      <c r="F419" s="435" t="s">
        <v>1115</v>
      </c>
      <c r="H419" s="436">
        <v>11.3</v>
      </c>
      <c r="I419" s="479"/>
      <c r="L419" s="432"/>
      <c r="M419" s="437"/>
      <c r="N419" s="438"/>
      <c r="O419" s="438"/>
      <c r="P419" s="438"/>
      <c r="Q419" s="438"/>
      <c r="R419" s="438"/>
      <c r="S419" s="438"/>
      <c r="T419" s="439"/>
      <c r="AT419" s="434" t="s">
        <v>622</v>
      </c>
      <c r="AU419" s="434" t="s">
        <v>534</v>
      </c>
      <c r="AV419" s="433" t="s">
        <v>534</v>
      </c>
      <c r="AW419" s="433" t="s">
        <v>624</v>
      </c>
      <c r="AX419" s="433" t="s">
        <v>603</v>
      </c>
      <c r="AY419" s="434" t="s">
        <v>604</v>
      </c>
    </row>
    <row r="420" spans="2:65" s="441" customFormat="1" x14ac:dyDescent="0.25">
      <c r="B420" s="440"/>
      <c r="D420" s="426" t="s">
        <v>622</v>
      </c>
      <c r="E420" s="442" t="s">
        <v>541</v>
      </c>
      <c r="F420" s="443" t="s">
        <v>626</v>
      </c>
      <c r="H420" s="444">
        <v>11.3</v>
      </c>
      <c r="I420" s="480"/>
      <c r="L420" s="440"/>
      <c r="M420" s="445"/>
      <c r="N420" s="446"/>
      <c r="O420" s="446"/>
      <c r="P420" s="446"/>
      <c r="Q420" s="446"/>
      <c r="R420" s="446"/>
      <c r="S420" s="446"/>
      <c r="T420" s="447"/>
      <c r="AT420" s="442" t="s">
        <v>622</v>
      </c>
      <c r="AU420" s="442" t="s">
        <v>534</v>
      </c>
      <c r="AV420" s="441" t="s">
        <v>612</v>
      </c>
      <c r="AW420" s="441" t="s">
        <v>624</v>
      </c>
      <c r="AX420" s="441" t="s">
        <v>95</v>
      </c>
      <c r="AY420" s="442" t="s">
        <v>604</v>
      </c>
    </row>
    <row r="421" spans="2:65" s="604" customFormat="1" ht="16.5" customHeight="1" x14ac:dyDescent="0.25">
      <c r="B421" s="413"/>
      <c r="C421" s="414" t="s">
        <v>1116</v>
      </c>
      <c r="D421" s="414" t="s">
        <v>607</v>
      </c>
      <c r="E421" s="415" t="s">
        <v>1117</v>
      </c>
      <c r="F421" s="416" t="s">
        <v>1118</v>
      </c>
      <c r="G421" s="417" t="s">
        <v>141</v>
      </c>
      <c r="H421" s="418">
        <v>0.54</v>
      </c>
      <c r="I421" s="608"/>
      <c r="J421" s="419">
        <f>ROUND(I421*H421,2)</f>
        <v>0</v>
      </c>
      <c r="K421" s="416" t="s">
        <v>611</v>
      </c>
      <c r="L421" s="350"/>
      <c r="M421" s="476" t="s">
        <v>541</v>
      </c>
      <c r="N421" s="420" t="s">
        <v>553</v>
      </c>
      <c r="O421" s="477"/>
      <c r="P421" s="421">
        <f>O421*H421</f>
        <v>0</v>
      </c>
      <c r="Q421" s="421">
        <v>0</v>
      </c>
      <c r="R421" s="421">
        <f>Q421*H421</f>
        <v>0</v>
      </c>
      <c r="S421" s="421">
        <v>2.4</v>
      </c>
      <c r="T421" s="422">
        <f>S421*H421</f>
        <v>1.296</v>
      </c>
      <c r="AR421" s="353" t="s">
        <v>612</v>
      </c>
      <c r="AT421" s="353" t="s">
        <v>607</v>
      </c>
      <c r="AU421" s="353" t="s">
        <v>534</v>
      </c>
      <c r="AY421" s="353" t="s">
        <v>604</v>
      </c>
      <c r="BE421" s="423">
        <f>IF(N421="základní",J421,0)</f>
        <v>0</v>
      </c>
      <c r="BF421" s="423">
        <f>IF(N421="snížená",J421,0)</f>
        <v>0</v>
      </c>
      <c r="BG421" s="423">
        <f>IF(N421="zákl. přenesená",J421,0)</f>
        <v>0</v>
      </c>
      <c r="BH421" s="423">
        <f>IF(N421="sníž. přenesená",J421,0)</f>
        <v>0</v>
      </c>
      <c r="BI421" s="423">
        <f>IF(N421="nulová",J421,0)</f>
        <v>0</v>
      </c>
      <c r="BJ421" s="353" t="s">
        <v>95</v>
      </c>
      <c r="BK421" s="423">
        <f>ROUND(I421*H421,2)</f>
        <v>0</v>
      </c>
      <c r="BL421" s="353" t="s">
        <v>612</v>
      </c>
      <c r="BM421" s="353" t="s">
        <v>1119</v>
      </c>
    </row>
    <row r="422" spans="2:65" s="425" customFormat="1" x14ac:dyDescent="0.25">
      <c r="B422" s="424"/>
      <c r="D422" s="426" t="s">
        <v>622</v>
      </c>
      <c r="E422" s="427" t="s">
        <v>541</v>
      </c>
      <c r="F422" s="428" t="s">
        <v>1120</v>
      </c>
      <c r="H422" s="427" t="s">
        <v>541</v>
      </c>
      <c r="I422" s="478"/>
      <c r="L422" s="424"/>
      <c r="M422" s="429"/>
      <c r="N422" s="430"/>
      <c r="O422" s="430"/>
      <c r="P422" s="430"/>
      <c r="Q422" s="430"/>
      <c r="R422" s="430"/>
      <c r="S422" s="430"/>
      <c r="T422" s="431"/>
      <c r="AT422" s="427" t="s">
        <v>622</v>
      </c>
      <c r="AU422" s="427" t="s">
        <v>534</v>
      </c>
      <c r="AV422" s="425" t="s">
        <v>95</v>
      </c>
      <c r="AW422" s="425" t="s">
        <v>624</v>
      </c>
      <c r="AX422" s="425" t="s">
        <v>603</v>
      </c>
      <c r="AY422" s="427" t="s">
        <v>604</v>
      </c>
    </row>
    <row r="423" spans="2:65" s="433" customFormat="1" x14ac:dyDescent="0.25">
      <c r="B423" s="432"/>
      <c r="D423" s="426" t="s">
        <v>622</v>
      </c>
      <c r="E423" s="434" t="s">
        <v>541</v>
      </c>
      <c r="F423" s="435" t="s">
        <v>1121</v>
      </c>
      <c r="H423" s="436">
        <v>0.54</v>
      </c>
      <c r="I423" s="479"/>
      <c r="L423" s="432"/>
      <c r="M423" s="437"/>
      <c r="N423" s="438"/>
      <c r="O423" s="438"/>
      <c r="P423" s="438"/>
      <c r="Q423" s="438"/>
      <c r="R423" s="438"/>
      <c r="S423" s="438"/>
      <c r="T423" s="439"/>
      <c r="AT423" s="434" t="s">
        <v>622</v>
      </c>
      <c r="AU423" s="434" t="s">
        <v>534</v>
      </c>
      <c r="AV423" s="433" t="s">
        <v>534</v>
      </c>
      <c r="AW423" s="433" t="s">
        <v>624</v>
      </c>
      <c r="AX423" s="433" t="s">
        <v>603</v>
      </c>
      <c r="AY423" s="434" t="s">
        <v>604</v>
      </c>
    </row>
    <row r="424" spans="2:65" s="441" customFormat="1" x14ac:dyDescent="0.25">
      <c r="B424" s="440"/>
      <c r="D424" s="426" t="s">
        <v>622</v>
      </c>
      <c r="E424" s="442" t="s">
        <v>541</v>
      </c>
      <c r="F424" s="443" t="s">
        <v>626</v>
      </c>
      <c r="H424" s="444">
        <v>0.54</v>
      </c>
      <c r="I424" s="480"/>
      <c r="L424" s="440"/>
      <c r="M424" s="445"/>
      <c r="N424" s="446"/>
      <c r="O424" s="446"/>
      <c r="P424" s="446"/>
      <c r="Q424" s="446"/>
      <c r="R424" s="446"/>
      <c r="S424" s="446"/>
      <c r="T424" s="447"/>
      <c r="AT424" s="442" t="s">
        <v>622</v>
      </c>
      <c r="AU424" s="442" t="s">
        <v>534</v>
      </c>
      <c r="AV424" s="441" t="s">
        <v>612</v>
      </c>
      <c r="AW424" s="441" t="s">
        <v>624</v>
      </c>
      <c r="AX424" s="441" t="s">
        <v>95</v>
      </c>
      <c r="AY424" s="442" t="s">
        <v>604</v>
      </c>
    </row>
    <row r="425" spans="2:65" s="604" customFormat="1" ht="16.5" customHeight="1" x14ac:dyDescent="0.25">
      <c r="B425" s="413"/>
      <c r="C425" s="414" t="s">
        <v>1122</v>
      </c>
      <c r="D425" s="414" t="s">
        <v>607</v>
      </c>
      <c r="E425" s="415" t="s">
        <v>1123</v>
      </c>
      <c r="F425" s="416" t="s">
        <v>1124</v>
      </c>
      <c r="G425" s="417" t="s">
        <v>102</v>
      </c>
      <c r="H425" s="418">
        <v>18.3</v>
      </c>
      <c r="I425" s="608"/>
      <c r="J425" s="419">
        <f>ROUND(I425*H425,2)</f>
        <v>0</v>
      </c>
      <c r="K425" s="416" t="s">
        <v>611</v>
      </c>
      <c r="L425" s="350"/>
      <c r="M425" s="476" t="s">
        <v>541</v>
      </c>
      <c r="N425" s="420" t="s">
        <v>553</v>
      </c>
      <c r="O425" s="477"/>
      <c r="P425" s="421">
        <f>O425*H425</f>
        <v>0</v>
      </c>
      <c r="Q425" s="421">
        <v>0</v>
      </c>
      <c r="R425" s="421">
        <f>Q425*H425</f>
        <v>0</v>
      </c>
      <c r="S425" s="421">
        <v>7.0000000000000007E-2</v>
      </c>
      <c r="T425" s="422">
        <f>S425*H425</f>
        <v>1.2810000000000001</v>
      </c>
      <c r="AR425" s="353" t="s">
        <v>612</v>
      </c>
      <c r="AT425" s="353" t="s">
        <v>607</v>
      </c>
      <c r="AU425" s="353" t="s">
        <v>534</v>
      </c>
      <c r="AY425" s="353" t="s">
        <v>604</v>
      </c>
      <c r="BE425" s="423">
        <f>IF(N425="základní",J425,0)</f>
        <v>0</v>
      </c>
      <c r="BF425" s="423">
        <f>IF(N425="snížená",J425,0)</f>
        <v>0</v>
      </c>
      <c r="BG425" s="423">
        <f>IF(N425="zákl. přenesená",J425,0)</f>
        <v>0</v>
      </c>
      <c r="BH425" s="423">
        <f>IF(N425="sníž. přenesená",J425,0)</f>
        <v>0</v>
      </c>
      <c r="BI425" s="423">
        <f>IF(N425="nulová",J425,0)</f>
        <v>0</v>
      </c>
      <c r="BJ425" s="353" t="s">
        <v>95</v>
      </c>
      <c r="BK425" s="423">
        <f>ROUND(I425*H425,2)</f>
        <v>0</v>
      </c>
      <c r="BL425" s="353" t="s">
        <v>612</v>
      </c>
      <c r="BM425" s="353" t="s">
        <v>1125</v>
      </c>
    </row>
    <row r="426" spans="2:65" s="433" customFormat="1" x14ac:dyDescent="0.25">
      <c r="B426" s="432"/>
      <c r="D426" s="426" t="s">
        <v>622</v>
      </c>
      <c r="E426" s="434" t="s">
        <v>541</v>
      </c>
      <c r="F426" s="435" t="s">
        <v>1126</v>
      </c>
      <c r="H426" s="436">
        <v>16</v>
      </c>
      <c r="I426" s="479"/>
      <c r="L426" s="432"/>
      <c r="M426" s="437"/>
      <c r="N426" s="438"/>
      <c r="O426" s="438"/>
      <c r="P426" s="438"/>
      <c r="Q426" s="438"/>
      <c r="R426" s="438"/>
      <c r="S426" s="438"/>
      <c r="T426" s="439"/>
      <c r="AT426" s="434" t="s">
        <v>622</v>
      </c>
      <c r="AU426" s="434" t="s">
        <v>534</v>
      </c>
      <c r="AV426" s="433" t="s">
        <v>534</v>
      </c>
      <c r="AW426" s="433" t="s">
        <v>624</v>
      </c>
      <c r="AX426" s="433" t="s">
        <v>603</v>
      </c>
      <c r="AY426" s="434" t="s">
        <v>604</v>
      </c>
    </row>
    <row r="427" spans="2:65" s="425" customFormat="1" x14ac:dyDescent="0.25">
      <c r="B427" s="424"/>
      <c r="D427" s="426" t="s">
        <v>622</v>
      </c>
      <c r="E427" s="427" t="s">
        <v>541</v>
      </c>
      <c r="F427" s="428" t="s">
        <v>1127</v>
      </c>
      <c r="H427" s="427" t="s">
        <v>541</v>
      </c>
      <c r="I427" s="478"/>
      <c r="L427" s="424"/>
      <c r="M427" s="429"/>
      <c r="N427" s="430"/>
      <c r="O427" s="430"/>
      <c r="P427" s="430"/>
      <c r="Q427" s="430"/>
      <c r="R427" s="430"/>
      <c r="S427" s="430"/>
      <c r="T427" s="431"/>
      <c r="AT427" s="427" t="s">
        <v>622</v>
      </c>
      <c r="AU427" s="427" t="s">
        <v>534</v>
      </c>
      <c r="AV427" s="425" t="s">
        <v>95</v>
      </c>
      <c r="AW427" s="425" t="s">
        <v>624</v>
      </c>
      <c r="AX427" s="425" t="s">
        <v>603</v>
      </c>
      <c r="AY427" s="427" t="s">
        <v>604</v>
      </c>
    </row>
    <row r="428" spans="2:65" s="433" customFormat="1" x14ac:dyDescent="0.25">
      <c r="B428" s="432"/>
      <c r="D428" s="426" t="s">
        <v>622</v>
      </c>
      <c r="E428" s="434" t="s">
        <v>541</v>
      </c>
      <c r="F428" s="435" t="s">
        <v>1128</v>
      </c>
      <c r="H428" s="436">
        <v>2.2999999999999998</v>
      </c>
      <c r="I428" s="479"/>
      <c r="L428" s="432"/>
      <c r="M428" s="437"/>
      <c r="N428" s="438"/>
      <c r="O428" s="438"/>
      <c r="P428" s="438"/>
      <c r="Q428" s="438"/>
      <c r="R428" s="438"/>
      <c r="S428" s="438"/>
      <c r="T428" s="439"/>
      <c r="AT428" s="434" t="s">
        <v>622</v>
      </c>
      <c r="AU428" s="434" t="s">
        <v>534</v>
      </c>
      <c r="AV428" s="433" t="s">
        <v>534</v>
      </c>
      <c r="AW428" s="433" t="s">
        <v>624</v>
      </c>
      <c r="AX428" s="433" t="s">
        <v>603</v>
      </c>
      <c r="AY428" s="434" t="s">
        <v>604</v>
      </c>
    </row>
    <row r="429" spans="2:65" s="441" customFormat="1" x14ac:dyDescent="0.25">
      <c r="B429" s="440"/>
      <c r="D429" s="426" t="s">
        <v>622</v>
      </c>
      <c r="E429" s="442" t="s">
        <v>541</v>
      </c>
      <c r="F429" s="443" t="s">
        <v>626</v>
      </c>
      <c r="H429" s="444">
        <v>18.3</v>
      </c>
      <c r="I429" s="480"/>
      <c r="L429" s="440"/>
      <c r="M429" s="445"/>
      <c r="N429" s="446"/>
      <c r="O429" s="446"/>
      <c r="P429" s="446"/>
      <c r="Q429" s="446"/>
      <c r="R429" s="446"/>
      <c r="S429" s="446"/>
      <c r="T429" s="447"/>
      <c r="AT429" s="442" t="s">
        <v>622</v>
      </c>
      <c r="AU429" s="442" t="s">
        <v>534</v>
      </c>
      <c r="AV429" s="441" t="s">
        <v>612</v>
      </c>
      <c r="AW429" s="441" t="s">
        <v>624</v>
      </c>
      <c r="AX429" s="441" t="s">
        <v>95</v>
      </c>
      <c r="AY429" s="442" t="s">
        <v>604</v>
      </c>
    </row>
    <row r="430" spans="2:65" s="604" customFormat="1" ht="16.5" customHeight="1" x14ac:dyDescent="0.25">
      <c r="B430" s="413"/>
      <c r="C430" s="414" t="s">
        <v>1129</v>
      </c>
      <c r="D430" s="414" t="s">
        <v>607</v>
      </c>
      <c r="E430" s="415" t="s">
        <v>1130</v>
      </c>
      <c r="F430" s="416" t="s">
        <v>1131</v>
      </c>
      <c r="G430" s="417" t="s">
        <v>610</v>
      </c>
      <c r="H430" s="418">
        <v>2</v>
      </c>
      <c r="I430" s="608"/>
      <c r="J430" s="419">
        <f t="shared" ref="J430:J437" si="0">ROUND(I430*H430,2)</f>
        <v>0</v>
      </c>
      <c r="K430" s="416" t="s">
        <v>611</v>
      </c>
      <c r="L430" s="350"/>
      <c r="M430" s="476" t="s">
        <v>541</v>
      </c>
      <c r="N430" s="420" t="s">
        <v>553</v>
      </c>
      <c r="O430" s="477"/>
      <c r="P430" s="421">
        <f t="shared" ref="P430:P437" si="1">O430*H430</f>
        <v>0</v>
      </c>
      <c r="Q430" s="421">
        <v>0</v>
      </c>
      <c r="R430" s="421">
        <f t="shared" ref="R430:R437" si="2">Q430*H430</f>
        <v>0</v>
      </c>
      <c r="S430" s="421">
        <v>0.48199999999999998</v>
      </c>
      <c r="T430" s="422">
        <f t="shared" ref="T430:T437" si="3">S430*H430</f>
        <v>0.96399999999999997</v>
      </c>
      <c r="AR430" s="353" t="s">
        <v>612</v>
      </c>
      <c r="AT430" s="353" t="s">
        <v>607</v>
      </c>
      <c r="AU430" s="353" t="s">
        <v>534</v>
      </c>
      <c r="AY430" s="353" t="s">
        <v>604</v>
      </c>
      <c r="BE430" s="423">
        <f t="shared" ref="BE430:BE437" si="4">IF(N430="základní",J430,0)</f>
        <v>0</v>
      </c>
      <c r="BF430" s="423">
        <f t="shared" ref="BF430:BF437" si="5">IF(N430="snížená",J430,0)</f>
        <v>0</v>
      </c>
      <c r="BG430" s="423">
        <f t="shared" ref="BG430:BG437" si="6">IF(N430="zákl. přenesená",J430,0)</f>
        <v>0</v>
      </c>
      <c r="BH430" s="423">
        <f t="shared" ref="BH430:BH437" si="7">IF(N430="sníž. přenesená",J430,0)</f>
        <v>0</v>
      </c>
      <c r="BI430" s="423">
        <f t="shared" ref="BI430:BI437" si="8">IF(N430="nulová",J430,0)</f>
        <v>0</v>
      </c>
      <c r="BJ430" s="353" t="s">
        <v>95</v>
      </c>
      <c r="BK430" s="423">
        <f t="shared" ref="BK430:BK437" si="9">ROUND(I430*H430,2)</f>
        <v>0</v>
      </c>
      <c r="BL430" s="353" t="s">
        <v>612</v>
      </c>
      <c r="BM430" s="353" t="s">
        <v>1132</v>
      </c>
    </row>
    <row r="431" spans="2:65" s="604" customFormat="1" ht="16.5" customHeight="1" x14ac:dyDescent="0.25">
      <c r="B431" s="413"/>
      <c r="C431" s="414" t="s">
        <v>1133</v>
      </c>
      <c r="D431" s="414" t="s">
        <v>607</v>
      </c>
      <c r="E431" s="415" t="s">
        <v>1134</v>
      </c>
      <c r="F431" s="416" t="s">
        <v>1135</v>
      </c>
      <c r="G431" s="417" t="s">
        <v>610</v>
      </c>
      <c r="H431" s="418">
        <v>3</v>
      </c>
      <c r="I431" s="608"/>
      <c r="J431" s="419">
        <f t="shared" si="0"/>
        <v>0</v>
      </c>
      <c r="K431" s="416" t="s">
        <v>611</v>
      </c>
      <c r="L431" s="350"/>
      <c r="M431" s="476" t="s">
        <v>541</v>
      </c>
      <c r="N431" s="420" t="s">
        <v>553</v>
      </c>
      <c r="O431" s="477"/>
      <c r="P431" s="421">
        <f t="shared" si="1"/>
        <v>0</v>
      </c>
      <c r="Q431" s="421">
        <v>0</v>
      </c>
      <c r="R431" s="421">
        <f t="shared" si="2"/>
        <v>0</v>
      </c>
      <c r="S431" s="421">
        <v>7.4999999999999997E-2</v>
      </c>
      <c r="T431" s="422">
        <f t="shared" si="3"/>
        <v>0.22499999999999998</v>
      </c>
      <c r="AR431" s="353" t="s">
        <v>612</v>
      </c>
      <c r="AT431" s="353" t="s">
        <v>607</v>
      </c>
      <c r="AU431" s="353" t="s">
        <v>534</v>
      </c>
      <c r="AY431" s="353" t="s">
        <v>604</v>
      </c>
      <c r="BE431" s="423">
        <f t="shared" si="4"/>
        <v>0</v>
      </c>
      <c r="BF431" s="423">
        <f t="shared" si="5"/>
        <v>0</v>
      </c>
      <c r="BG431" s="423">
        <f t="shared" si="6"/>
        <v>0</v>
      </c>
      <c r="BH431" s="423">
        <f t="shared" si="7"/>
        <v>0</v>
      </c>
      <c r="BI431" s="423">
        <f t="shared" si="8"/>
        <v>0</v>
      </c>
      <c r="BJ431" s="353" t="s">
        <v>95</v>
      </c>
      <c r="BK431" s="423">
        <f t="shared" si="9"/>
        <v>0</v>
      </c>
      <c r="BL431" s="353" t="s">
        <v>612</v>
      </c>
      <c r="BM431" s="353" t="s">
        <v>1136</v>
      </c>
    </row>
    <row r="432" spans="2:65" s="604" customFormat="1" ht="16.5" customHeight="1" x14ac:dyDescent="0.25">
      <c r="B432" s="413"/>
      <c r="C432" s="448" t="s">
        <v>1405</v>
      </c>
      <c r="D432" s="448" t="s">
        <v>903</v>
      </c>
      <c r="E432" s="449" t="s">
        <v>1406</v>
      </c>
      <c r="F432" s="614" t="s">
        <v>1407</v>
      </c>
      <c r="G432" s="451" t="s">
        <v>70</v>
      </c>
      <c r="H432" s="452">
        <v>1</v>
      </c>
      <c r="I432" s="613"/>
      <c r="J432" s="453">
        <f t="shared" si="0"/>
        <v>0</v>
      </c>
      <c r="K432" s="450" t="s">
        <v>541</v>
      </c>
      <c r="L432" s="454"/>
      <c r="M432" s="481" t="s">
        <v>541</v>
      </c>
      <c r="N432" s="455" t="s">
        <v>553</v>
      </c>
      <c r="O432" s="477"/>
      <c r="P432" s="421">
        <f t="shared" si="1"/>
        <v>0</v>
      </c>
      <c r="Q432" s="421">
        <v>0</v>
      </c>
      <c r="R432" s="421">
        <f t="shared" si="2"/>
        <v>0</v>
      </c>
      <c r="S432" s="421">
        <v>0</v>
      </c>
      <c r="T432" s="422">
        <f t="shared" si="3"/>
        <v>0</v>
      </c>
      <c r="AR432" s="353" t="s">
        <v>906</v>
      </c>
      <c r="AT432" s="353" t="s">
        <v>903</v>
      </c>
      <c r="AU432" s="353" t="s">
        <v>534</v>
      </c>
      <c r="AY432" s="353" t="s">
        <v>604</v>
      </c>
      <c r="BE432" s="423">
        <f t="shared" si="4"/>
        <v>0</v>
      </c>
      <c r="BF432" s="423">
        <f t="shared" si="5"/>
        <v>0</v>
      </c>
      <c r="BG432" s="423">
        <f t="shared" si="6"/>
        <v>0</v>
      </c>
      <c r="BH432" s="423">
        <f t="shared" si="7"/>
        <v>0</v>
      </c>
      <c r="BI432" s="423">
        <f t="shared" si="8"/>
        <v>0</v>
      </c>
      <c r="BJ432" s="353" t="s">
        <v>95</v>
      </c>
      <c r="BK432" s="423">
        <f t="shared" si="9"/>
        <v>0</v>
      </c>
      <c r="BL432" s="353" t="s">
        <v>612</v>
      </c>
      <c r="BM432" s="353" t="s">
        <v>1408</v>
      </c>
    </row>
    <row r="433" spans="2:65" s="604" customFormat="1" ht="16.5" customHeight="1" x14ac:dyDescent="0.25">
      <c r="B433" s="413"/>
      <c r="C433" s="414" t="s">
        <v>1137</v>
      </c>
      <c r="D433" s="414" t="s">
        <v>607</v>
      </c>
      <c r="E433" s="415" t="s">
        <v>1138</v>
      </c>
      <c r="F433" s="416" t="s">
        <v>1139</v>
      </c>
      <c r="G433" s="417" t="s">
        <v>610</v>
      </c>
      <c r="H433" s="418">
        <v>3</v>
      </c>
      <c r="I433" s="608"/>
      <c r="J433" s="419">
        <f t="shared" si="0"/>
        <v>0</v>
      </c>
      <c r="K433" s="416" t="s">
        <v>611</v>
      </c>
      <c r="L433" s="350"/>
      <c r="M433" s="476" t="s">
        <v>541</v>
      </c>
      <c r="N433" s="420" t="s">
        <v>553</v>
      </c>
      <c r="O433" s="477"/>
      <c r="P433" s="421">
        <f t="shared" si="1"/>
        <v>0</v>
      </c>
      <c r="Q433" s="421">
        <v>0</v>
      </c>
      <c r="R433" s="421">
        <f t="shared" si="2"/>
        <v>0</v>
      </c>
      <c r="S433" s="421">
        <v>2.5000000000000001E-2</v>
      </c>
      <c r="T433" s="422">
        <f t="shared" si="3"/>
        <v>7.5000000000000011E-2</v>
      </c>
      <c r="AR433" s="353" t="s">
        <v>612</v>
      </c>
      <c r="AT433" s="353" t="s">
        <v>607</v>
      </c>
      <c r="AU433" s="353" t="s">
        <v>534</v>
      </c>
      <c r="AY433" s="353" t="s">
        <v>604</v>
      </c>
      <c r="BE433" s="423">
        <f t="shared" si="4"/>
        <v>0</v>
      </c>
      <c r="BF433" s="423">
        <f t="shared" si="5"/>
        <v>0</v>
      </c>
      <c r="BG433" s="423">
        <f t="shared" si="6"/>
        <v>0</v>
      </c>
      <c r="BH433" s="423">
        <f t="shared" si="7"/>
        <v>0</v>
      </c>
      <c r="BI433" s="423">
        <f t="shared" si="8"/>
        <v>0</v>
      </c>
      <c r="BJ433" s="353" t="s">
        <v>95</v>
      </c>
      <c r="BK433" s="423">
        <f t="shared" si="9"/>
        <v>0</v>
      </c>
      <c r="BL433" s="353" t="s">
        <v>612</v>
      </c>
      <c r="BM433" s="353" t="s">
        <v>1140</v>
      </c>
    </row>
    <row r="434" spans="2:65" s="604" customFormat="1" ht="16.5" customHeight="1" x14ac:dyDescent="0.25">
      <c r="B434" s="413"/>
      <c r="C434" s="414" t="s">
        <v>1141</v>
      </c>
      <c r="D434" s="414" t="s">
        <v>607</v>
      </c>
      <c r="E434" s="415" t="s">
        <v>1142</v>
      </c>
      <c r="F434" s="416" t="s">
        <v>1143</v>
      </c>
      <c r="G434" s="417" t="s">
        <v>610</v>
      </c>
      <c r="H434" s="418">
        <v>7</v>
      </c>
      <c r="I434" s="608"/>
      <c r="J434" s="419">
        <f t="shared" si="0"/>
        <v>0</v>
      </c>
      <c r="K434" s="416" t="s">
        <v>611</v>
      </c>
      <c r="L434" s="350"/>
      <c r="M434" s="476" t="s">
        <v>541</v>
      </c>
      <c r="N434" s="420" t="s">
        <v>553</v>
      </c>
      <c r="O434" s="477"/>
      <c r="P434" s="421">
        <f t="shared" si="1"/>
        <v>0</v>
      </c>
      <c r="Q434" s="421">
        <v>0</v>
      </c>
      <c r="R434" s="421">
        <f t="shared" si="2"/>
        <v>0</v>
      </c>
      <c r="S434" s="421">
        <v>0</v>
      </c>
      <c r="T434" s="422">
        <f t="shared" si="3"/>
        <v>0</v>
      </c>
      <c r="AR434" s="353" t="s">
        <v>918</v>
      </c>
      <c r="AT434" s="353" t="s">
        <v>607</v>
      </c>
      <c r="AU434" s="353" t="s">
        <v>534</v>
      </c>
      <c r="AY434" s="353" t="s">
        <v>604</v>
      </c>
      <c r="BE434" s="423">
        <f t="shared" si="4"/>
        <v>0</v>
      </c>
      <c r="BF434" s="423">
        <f t="shared" si="5"/>
        <v>0</v>
      </c>
      <c r="BG434" s="423">
        <f t="shared" si="6"/>
        <v>0</v>
      </c>
      <c r="BH434" s="423">
        <f t="shared" si="7"/>
        <v>0</v>
      </c>
      <c r="BI434" s="423">
        <f t="shared" si="8"/>
        <v>0</v>
      </c>
      <c r="BJ434" s="353" t="s">
        <v>95</v>
      </c>
      <c r="BK434" s="423">
        <f t="shared" si="9"/>
        <v>0</v>
      </c>
      <c r="BL434" s="353" t="s">
        <v>918</v>
      </c>
      <c r="BM434" s="353" t="s">
        <v>1144</v>
      </c>
    </row>
    <row r="435" spans="2:65" s="604" customFormat="1" ht="16.5" customHeight="1" x14ac:dyDescent="0.25">
      <c r="B435" s="413"/>
      <c r="C435" s="414" t="s">
        <v>1145</v>
      </c>
      <c r="D435" s="414" t="s">
        <v>607</v>
      </c>
      <c r="E435" s="415" t="s">
        <v>1146</v>
      </c>
      <c r="F435" s="609" t="s">
        <v>1147</v>
      </c>
      <c r="G435" s="417" t="s">
        <v>610</v>
      </c>
      <c r="H435" s="418">
        <v>1</v>
      </c>
      <c r="I435" s="608"/>
      <c r="J435" s="419">
        <f t="shared" si="0"/>
        <v>0</v>
      </c>
      <c r="K435" s="416" t="s">
        <v>541</v>
      </c>
      <c r="L435" s="350"/>
      <c r="M435" s="476" t="s">
        <v>541</v>
      </c>
      <c r="N435" s="420" t="s">
        <v>553</v>
      </c>
      <c r="O435" s="477"/>
      <c r="P435" s="421">
        <f t="shared" si="1"/>
        <v>0</v>
      </c>
      <c r="Q435" s="421">
        <v>0</v>
      </c>
      <c r="R435" s="421">
        <f t="shared" si="2"/>
        <v>0</v>
      </c>
      <c r="S435" s="421">
        <v>0</v>
      </c>
      <c r="T435" s="422">
        <f t="shared" si="3"/>
        <v>0</v>
      </c>
      <c r="AR435" s="353" t="s">
        <v>918</v>
      </c>
      <c r="AT435" s="353" t="s">
        <v>607</v>
      </c>
      <c r="AU435" s="353" t="s">
        <v>534</v>
      </c>
      <c r="AY435" s="353" t="s">
        <v>604</v>
      </c>
      <c r="BE435" s="423">
        <f t="shared" si="4"/>
        <v>0</v>
      </c>
      <c r="BF435" s="423">
        <f t="shared" si="5"/>
        <v>0</v>
      </c>
      <c r="BG435" s="423">
        <f t="shared" si="6"/>
        <v>0</v>
      </c>
      <c r="BH435" s="423">
        <f t="shared" si="7"/>
        <v>0</v>
      </c>
      <c r="BI435" s="423">
        <f t="shared" si="8"/>
        <v>0</v>
      </c>
      <c r="BJ435" s="353" t="s">
        <v>95</v>
      </c>
      <c r="BK435" s="423">
        <f t="shared" si="9"/>
        <v>0</v>
      </c>
      <c r="BL435" s="353" t="s">
        <v>918</v>
      </c>
      <c r="BM435" s="353" t="s">
        <v>1148</v>
      </c>
    </row>
    <row r="436" spans="2:65" s="604" customFormat="1" ht="16.5" customHeight="1" x14ac:dyDescent="0.25">
      <c r="B436" s="413"/>
      <c r="C436" s="414" t="s">
        <v>1149</v>
      </c>
      <c r="D436" s="414" t="s">
        <v>607</v>
      </c>
      <c r="E436" s="415" t="s">
        <v>1150</v>
      </c>
      <c r="F436" s="416" t="s">
        <v>1151</v>
      </c>
      <c r="G436" s="417" t="s">
        <v>102</v>
      </c>
      <c r="H436" s="418">
        <v>5</v>
      </c>
      <c r="I436" s="608"/>
      <c r="J436" s="419">
        <f t="shared" si="0"/>
        <v>0</v>
      </c>
      <c r="K436" s="416" t="s">
        <v>611</v>
      </c>
      <c r="L436" s="350"/>
      <c r="M436" s="476" t="s">
        <v>541</v>
      </c>
      <c r="N436" s="420" t="s">
        <v>553</v>
      </c>
      <c r="O436" s="477"/>
      <c r="P436" s="421">
        <f t="shared" si="1"/>
        <v>0</v>
      </c>
      <c r="Q436" s="421">
        <v>2.0000000000000001E-4</v>
      </c>
      <c r="R436" s="421">
        <f t="shared" si="2"/>
        <v>1E-3</v>
      </c>
      <c r="S436" s="421">
        <v>0</v>
      </c>
      <c r="T436" s="422">
        <f t="shared" si="3"/>
        <v>0</v>
      </c>
      <c r="AR436" s="353" t="s">
        <v>612</v>
      </c>
      <c r="AT436" s="353" t="s">
        <v>607</v>
      </c>
      <c r="AU436" s="353" t="s">
        <v>534</v>
      </c>
      <c r="AY436" s="353" t="s">
        <v>604</v>
      </c>
      <c r="BE436" s="423">
        <f t="shared" si="4"/>
        <v>0</v>
      </c>
      <c r="BF436" s="423">
        <f t="shared" si="5"/>
        <v>0</v>
      </c>
      <c r="BG436" s="423">
        <f t="shared" si="6"/>
        <v>0</v>
      </c>
      <c r="BH436" s="423">
        <f t="shared" si="7"/>
        <v>0</v>
      </c>
      <c r="BI436" s="423">
        <f t="shared" si="8"/>
        <v>0</v>
      </c>
      <c r="BJ436" s="353" t="s">
        <v>95</v>
      </c>
      <c r="BK436" s="423">
        <f t="shared" si="9"/>
        <v>0</v>
      </c>
      <c r="BL436" s="353" t="s">
        <v>612</v>
      </c>
      <c r="BM436" s="353" t="s">
        <v>1152</v>
      </c>
    </row>
    <row r="437" spans="2:65" s="604" customFormat="1" ht="16.5" customHeight="1" x14ac:dyDescent="0.25">
      <c r="B437" s="413"/>
      <c r="C437" s="414" t="s">
        <v>1153</v>
      </c>
      <c r="D437" s="414" t="s">
        <v>607</v>
      </c>
      <c r="E437" s="415" t="s">
        <v>1154</v>
      </c>
      <c r="F437" s="416" t="s">
        <v>1155</v>
      </c>
      <c r="G437" s="417" t="s">
        <v>102</v>
      </c>
      <c r="H437" s="418">
        <v>3</v>
      </c>
      <c r="I437" s="608"/>
      <c r="J437" s="419">
        <f t="shared" si="0"/>
        <v>0</v>
      </c>
      <c r="K437" s="416" t="s">
        <v>611</v>
      </c>
      <c r="L437" s="350"/>
      <c r="M437" s="476" t="s">
        <v>541</v>
      </c>
      <c r="N437" s="420" t="s">
        <v>553</v>
      </c>
      <c r="O437" s="477"/>
      <c r="P437" s="421">
        <f t="shared" si="1"/>
        <v>0</v>
      </c>
      <c r="Q437" s="421">
        <v>0</v>
      </c>
      <c r="R437" s="421">
        <f t="shared" si="2"/>
        <v>0</v>
      </c>
      <c r="S437" s="421">
        <v>1.91E-3</v>
      </c>
      <c r="T437" s="422">
        <f t="shared" si="3"/>
        <v>5.7299999999999999E-3</v>
      </c>
      <c r="AR437" s="353" t="s">
        <v>612</v>
      </c>
      <c r="AT437" s="353" t="s">
        <v>607</v>
      </c>
      <c r="AU437" s="353" t="s">
        <v>534</v>
      </c>
      <c r="AY437" s="353" t="s">
        <v>604</v>
      </c>
      <c r="BE437" s="423">
        <f t="shared" si="4"/>
        <v>0</v>
      </c>
      <c r="BF437" s="423">
        <f t="shared" si="5"/>
        <v>0</v>
      </c>
      <c r="BG437" s="423">
        <f t="shared" si="6"/>
        <v>0</v>
      </c>
      <c r="BH437" s="423">
        <f t="shared" si="7"/>
        <v>0</v>
      </c>
      <c r="BI437" s="423">
        <f t="shared" si="8"/>
        <v>0</v>
      </c>
      <c r="BJ437" s="353" t="s">
        <v>95</v>
      </c>
      <c r="BK437" s="423">
        <f t="shared" si="9"/>
        <v>0</v>
      </c>
      <c r="BL437" s="353" t="s">
        <v>612</v>
      </c>
      <c r="BM437" s="353" t="s">
        <v>1156</v>
      </c>
    </row>
    <row r="438" spans="2:65" s="433" customFormat="1" x14ac:dyDescent="0.25">
      <c r="B438" s="432"/>
      <c r="D438" s="426" t="s">
        <v>622</v>
      </c>
      <c r="E438" s="434" t="s">
        <v>541</v>
      </c>
      <c r="F438" s="435" t="s">
        <v>1157</v>
      </c>
      <c r="H438" s="436">
        <v>3</v>
      </c>
      <c r="I438" s="479"/>
      <c r="L438" s="432"/>
      <c r="M438" s="437"/>
      <c r="N438" s="438"/>
      <c r="O438" s="438"/>
      <c r="P438" s="438"/>
      <c r="Q438" s="438"/>
      <c r="R438" s="438"/>
      <c r="S438" s="438"/>
      <c r="T438" s="439"/>
      <c r="AT438" s="434" t="s">
        <v>622</v>
      </c>
      <c r="AU438" s="434" t="s">
        <v>534</v>
      </c>
      <c r="AV438" s="433" t="s">
        <v>534</v>
      </c>
      <c r="AW438" s="433" t="s">
        <v>624</v>
      </c>
      <c r="AX438" s="433" t="s">
        <v>603</v>
      </c>
      <c r="AY438" s="434" t="s">
        <v>604</v>
      </c>
    </row>
    <row r="439" spans="2:65" s="441" customFormat="1" x14ac:dyDescent="0.25">
      <c r="B439" s="440"/>
      <c r="D439" s="426" t="s">
        <v>622</v>
      </c>
      <c r="E439" s="442" t="s">
        <v>541</v>
      </c>
      <c r="F439" s="443" t="s">
        <v>626</v>
      </c>
      <c r="H439" s="444">
        <v>3</v>
      </c>
      <c r="I439" s="480"/>
      <c r="L439" s="440"/>
      <c r="M439" s="445"/>
      <c r="N439" s="446"/>
      <c r="O439" s="446"/>
      <c r="P439" s="446"/>
      <c r="Q439" s="446"/>
      <c r="R439" s="446"/>
      <c r="S439" s="446"/>
      <c r="T439" s="447"/>
      <c r="AT439" s="442" t="s">
        <v>622</v>
      </c>
      <c r="AU439" s="442" t="s">
        <v>534</v>
      </c>
      <c r="AV439" s="441" t="s">
        <v>612</v>
      </c>
      <c r="AW439" s="441" t="s">
        <v>624</v>
      </c>
      <c r="AX439" s="441" t="s">
        <v>95</v>
      </c>
      <c r="AY439" s="442" t="s">
        <v>604</v>
      </c>
    </row>
    <row r="440" spans="2:65" s="401" customFormat="1" ht="22.9" customHeight="1" x14ac:dyDescent="0.2">
      <c r="B440" s="400"/>
      <c r="D440" s="402" t="s">
        <v>600</v>
      </c>
      <c r="E440" s="411" t="s">
        <v>746</v>
      </c>
      <c r="F440" s="411" t="s">
        <v>1158</v>
      </c>
      <c r="I440" s="475"/>
      <c r="J440" s="412">
        <f>BK440</f>
        <v>0</v>
      </c>
      <c r="L440" s="400"/>
      <c r="M440" s="405"/>
      <c r="N440" s="406"/>
      <c r="O440" s="406"/>
      <c r="P440" s="407">
        <f>SUM(P441:P445)</f>
        <v>0</v>
      </c>
      <c r="Q440" s="406"/>
      <c r="R440" s="407">
        <f>SUM(R441:R445)</f>
        <v>0</v>
      </c>
      <c r="S440" s="406"/>
      <c r="T440" s="408">
        <f>SUM(T441:T445)</f>
        <v>0</v>
      </c>
      <c r="AR440" s="402" t="s">
        <v>95</v>
      </c>
      <c r="AT440" s="409" t="s">
        <v>600</v>
      </c>
      <c r="AU440" s="409" t="s">
        <v>95</v>
      </c>
      <c r="AY440" s="402" t="s">
        <v>604</v>
      </c>
      <c r="BK440" s="410">
        <f>SUM(BK441:BK445)</f>
        <v>0</v>
      </c>
    </row>
    <row r="441" spans="2:65" s="604" customFormat="1" ht="16.5" customHeight="1" x14ac:dyDescent="0.25">
      <c r="B441" s="413"/>
      <c r="C441" s="414" t="s">
        <v>1159</v>
      </c>
      <c r="D441" s="414" t="s">
        <v>607</v>
      </c>
      <c r="E441" s="415" t="s">
        <v>1160</v>
      </c>
      <c r="F441" s="416" t="s">
        <v>1161</v>
      </c>
      <c r="G441" s="417" t="s">
        <v>138</v>
      </c>
      <c r="H441" s="418">
        <v>16</v>
      </c>
      <c r="I441" s="608"/>
      <c r="J441" s="419">
        <f>ROUND(I441*H441,2)</f>
        <v>0</v>
      </c>
      <c r="K441" s="416" t="s">
        <v>611</v>
      </c>
      <c r="L441" s="350"/>
      <c r="M441" s="476" t="s">
        <v>541</v>
      </c>
      <c r="N441" s="420" t="s">
        <v>553</v>
      </c>
      <c r="O441" s="477"/>
      <c r="P441" s="421">
        <f>O441*H441</f>
        <v>0</v>
      </c>
      <c r="Q441" s="421">
        <v>0</v>
      </c>
      <c r="R441" s="421">
        <f>Q441*H441</f>
        <v>0</v>
      </c>
      <c r="S441" s="421">
        <v>0</v>
      </c>
      <c r="T441" s="422">
        <f>S441*H441</f>
        <v>0</v>
      </c>
      <c r="AR441" s="353" t="s">
        <v>612</v>
      </c>
      <c r="AT441" s="353" t="s">
        <v>607</v>
      </c>
      <c r="AU441" s="353" t="s">
        <v>534</v>
      </c>
      <c r="AY441" s="353" t="s">
        <v>604</v>
      </c>
      <c r="BE441" s="423">
        <f>IF(N441="základní",J441,0)</f>
        <v>0</v>
      </c>
      <c r="BF441" s="423">
        <f>IF(N441="snížená",J441,0)</f>
        <v>0</v>
      </c>
      <c r="BG441" s="423">
        <f>IF(N441="zákl. přenesená",J441,0)</f>
        <v>0</v>
      </c>
      <c r="BH441" s="423">
        <f>IF(N441="sníž. přenesená",J441,0)</f>
        <v>0</v>
      </c>
      <c r="BI441" s="423">
        <f>IF(N441="nulová",J441,0)</f>
        <v>0</v>
      </c>
      <c r="BJ441" s="353" t="s">
        <v>95</v>
      </c>
      <c r="BK441" s="423">
        <f>ROUND(I441*H441,2)</f>
        <v>0</v>
      </c>
      <c r="BL441" s="353" t="s">
        <v>612</v>
      </c>
      <c r="BM441" s="353" t="s">
        <v>1162</v>
      </c>
    </row>
    <row r="442" spans="2:65" s="604" customFormat="1" ht="16.5" customHeight="1" x14ac:dyDescent="0.25">
      <c r="B442" s="413"/>
      <c r="C442" s="414" t="s">
        <v>1163</v>
      </c>
      <c r="D442" s="414" t="s">
        <v>607</v>
      </c>
      <c r="E442" s="415" t="s">
        <v>1164</v>
      </c>
      <c r="F442" s="416" t="s">
        <v>1165</v>
      </c>
      <c r="G442" s="417" t="s">
        <v>138</v>
      </c>
      <c r="H442" s="418">
        <v>640</v>
      </c>
      <c r="I442" s="608"/>
      <c r="J442" s="419">
        <f>ROUND(I442*H442,2)</f>
        <v>0</v>
      </c>
      <c r="K442" s="416" t="s">
        <v>611</v>
      </c>
      <c r="L442" s="350"/>
      <c r="M442" s="476" t="s">
        <v>541</v>
      </c>
      <c r="N442" s="420" t="s">
        <v>553</v>
      </c>
      <c r="O442" s="477"/>
      <c r="P442" s="421">
        <f>O442*H442</f>
        <v>0</v>
      </c>
      <c r="Q442" s="421">
        <v>0</v>
      </c>
      <c r="R442" s="421">
        <f>Q442*H442</f>
        <v>0</v>
      </c>
      <c r="S442" s="421">
        <v>0</v>
      </c>
      <c r="T442" s="422">
        <f>S442*H442</f>
        <v>0</v>
      </c>
      <c r="AR442" s="353" t="s">
        <v>612</v>
      </c>
      <c r="AT442" s="353" t="s">
        <v>607</v>
      </c>
      <c r="AU442" s="353" t="s">
        <v>534</v>
      </c>
      <c r="AY442" s="353" t="s">
        <v>604</v>
      </c>
      <c r="BE442" s="423">
        <f>IF(N442="základní",J442,0)</f>
        <v>0</v>
      </c>
      <c r="BF442" s="423">
        <f>IF(N442="snížená",J442,0)</f>
        <v>0</v>
      </c>
      <c r="BG442" s="423">
        <f>IF(N442="zákl. přenesená",J442,0)</f>
        <v>0</v>
      </c>
      <c r="BH442" s="423">
        <f>IF(N442="sníž. přenesená",J442,0)</f>
        <v>0</v>
      </c>
      <c r="BI442" s="423">
        <f>IF(N442="nulová",J442,0)</f>
        <v>0</v>
      </c>
      <c r="BJ442" s="353" t="s">
        <v>95</v>
      </c>
      <c r="BK442" s="423">
        <f>ROUND(I442*H442,2)</f>
        <v>0</v>
      </c>
      <c r="BL442" s="353" t="s">
        <v>612</v>
      </c>
      <c r="BM442" s="353" t="s">
        <v>1166</v>
      </c>
    </row>
    <row r="443" spans="2:65" s="433" customFormat="1" x14ac:dyDescent="0.25">
      <c r="B443" s="432"/>
      <c r="D443" s="426" t="s">
        <v>622</v>
      </c>
      <c r="E443" s="434" t="s">
        <v>541</v>
      </c>
      <c r="F443" s="435" t="s">
        <v>1167</v>
      </c>
      <c r="H443" s="436">
        <v>640</v>
      </c>
      <c r="I443" s="479"/>
      <c r="L443" s="432"/>
      <c r="M443" s="437"/>
      <c r="N443" s="438"/>
      <c r="O443" s="438"/>
      <c r="P443" s="438"/>
      <c r="Q443" s="438"/>
      <c r="R443" s="438"/>
      <c r="S443" s="438"/>
      <c r="T443" s="439"/>
      <c r="AT443" s="434" t="s">
        <v>622</v>
      </c>
      <c r="AU443" s="434" t="s">
        <v>534</v>
      </c>
      <c r="AV443" s="433" t="s">
        <v>534</v>
      </c>
      <c r="AW443" s="433" t="s">
        <v>624</v>
      </c>
      <c r="AX443" s="433" t="s">
        <v>603</v>
      </c>
      <c r="AY443" s="434" t="s">
        <v>604</v>
      </c>
    </row>
    <row r="444" spans="2:65" s="441" customFormat="1" x14ac:dyDescent="0.25">
      <c r="B444" s="440"/>
      <c r="D444" s="426" t="s">
        <v>622</v>
      </c>
      <c r="E444" s="442" t="s">
        <v>541</v>
      </c>
      <c r="F444" s="443" t="s">
        <v>626</v>
      </c>
      <c r="H444" s="444">
        <v>640</v>
      </c>
      <c r="I444" s="480"/>
      <c r="L444" s="440"/>
      <c r="M444" s="445"/>
      <c r="N444" s="446"/>
      <c r="O444" s="446"/>
      <c r="P444" s="446"/>
      <c r="Q444" s="446"/>
      <c r="R444" s="446"/>
      <c r="S444" s="446"/>
      <c r="T444" s="447"/>
      <c r="AT444" s="442" t="s">
        <v>622</v>
      </c>
      <c r="AU444" s="442" t="s">
        <v>534</v>
      </c>
      <c r="AV444" s="441" t="s">
        <v>612</v>
      </c>
      <c r="AW444" s="441" t="s">
        <v>624</v>
      </c>
      <c r="AX444" s="441" t="s">
        <v>95</v>
      </c>
      <c r="AY444" s="442" t="s">
        <v>604</v>
      </c>
    </row>
    <row r="445" spans="2:65" s="604" customFormat="1" ht="16.5" customHeight="1" x14ac:dyDescent="0.25">
      <c r="B445" s="413"/>
      <c r="C445" s="414" t="s">
        <v>1168</v>
      </c>
      <c r="D445" s="414" t="s">
        <v>607</v>
      </c>
      <c r="E445" s="415" t="s">
        <v>1169</v>
      </c>
      <c r="F445" s="416" t="s">
        <v>1170</v>
      </c>
      <c r="G445" s="417" t="s">
        <v>138</v>
      </c>
      <c r="H445" s="418">
        <v>16</v>
      </c>
      <c r="I445" s="608"/>
      <c r="J445" s="419">
        <f>ROUND(I445*H445,2)</f>
        <v>0</v>
      </c>
      <c r="K445" s="416" t="s">
        <v>611</v>
      </c>
      <c r="L445" s="350"/>
      <c r="M445" s="476" t="s">
        <v>541</v>
      </c>
      <c r="N445" s="420" t="s">
        <v>553</v>
      </c>
      <c r="O445" s="477"/>
      <c r="P445" s="421">
        <f>O445*H445</f>
        <v>0</v>
      </c>
      <c r="Q445" s="421">
        <v>0</v>
      </c>
      <c r="R445" s="421">
        <f>Q445*H445</f>
        <v>0</v>
      </c>
      <c r="S445" s="421">
        <v>0</v>
      </c>
      <c r="T445" s="422">
        <f>S445*H445</f>
        <v>0</v>
      </c>
      <c r="AR445" s="353" t="s">
        <v>612</v>
      </c>
      <c r="AT445" s="353" t="s">
        <v>607</v>
      </c>
      <c r="AU445" s="353" t="s">
        <v>534</v>
      </c>
      <c r="AY445" s="353" t="s">
        <v>604</v>
      </c>
      <c r="BE445" s="423">
        <f>IF(N445="základní",J445,0)</f>
        <v>0</v>
      </c>
      <c r="BF445" s="423">
        <f>IF(N445="snížená",J445,0)</f>
        <v>0</v>
      </c>
      <c r="BG445" s="423">
        <f>IF(N445="zákl. přenesená",J445,0)</f>
        <v>0</v>
      </c>
      <c r="BH445" s="423">
        <f>IF(N445="sníž. přenesená",J445,0)</f>
        <v>0</v>
      </c>
      <c r="BI445" s="423">
        <f>IF(N445="nulová",J445,0)</f>
        <v>0</v>
      </c>
      <c r="BJ445" s="353" t="s">
        <v>95</v>
      </c>
      <c r="BK445" s="423">
        <f>ROUND(I445*H445,2)</f>
        <v>0</v>
      </c>
      <c r="BL445" s="353" t="s">
        <v>612</v>
      </c>
      <c r="BM445" s="353" t="s">
        <v>1171</v>
      </c>
    </row>
    <row r="446" spans="2:65" s="401" customFormat="1" ht="22.9" customHeight="1" x14ac:dyDescent="0.2">
      <c r="B446" s="400"/>
      <c r="D446" s="402" t="s">
        <v>600</v>
      </c>
      <c r="E446" s="411" t="s">
        <v>1172</v>
      </c>
      <c r="F446" s="411" t="s">
        <v>1173</v>
      </c>
      <c r="I446" s="475"/>
      <c r="J446" s="412">
        <f>BK446</f>
        <v>0</v>
      </c>
      <c r="L446" s="400"/>
      <c r="M446" s="405"/>
      <c r="N446" s="406"/>
      <c r="O446" s="406"/>
      <c r="P446" s="407">
        <f>SUM(P447:P467)</f>
        <v>0</v>
      </c>
      <c r="Q446" s="406"/>
      <c r="R446" s="407">
        <f>SUM(R447:R467)</f>
        <v>0</v>
      </c>
      <c r="S446" s="406"/>
      <c r="T446" s="408">
        <f>SUM(T447:T467)</f>
        <v>0</v>
      </c>
      <c r="AR446" s="402" t="s">
        <v>95</v>
      </c>
      <c r="AT446" s="409" t="s">
        <v>600</v>
      </c>
      <c r="AU446" s="409" t="s">
        <v>95</v>
      </c>
      <c r="AY446" s="402" t="s">
        <v>604</v>
      </c>
      <c r="BK446" s="410">
        <f>SUM(BK447:BK467)</f>
        <v>0</v>
      </c>
    </row>
    <row r="447" spans="2:65" s="604" customFormat="1" ht="16.5" customHeight="1" x14ac:dyDescent="0.25">
      <c r="B447" s="413"/>
      <c r="C447" s="414" t="s">
        <v>1174</v>
      </c>
      <c r="D447" s="414" t="s">
        <v>607</v>
      </c>
      <c r="E447" s="415" t="s">
        <v>1175</v>
      </c>
      <c r="F447" s="416" t="s">
        <v>1176</v>
      </c>
      <c r="G447" s="417" t="s">
        <v>332</v>
      </c>
      <c r="H447" s="418">
        <v>12.573</v>
      </c>
      <c r="I447" s="608"/>
      <c r="J447" s="419">
        <f>ROUND(I447*H447,2)</f>
        <v>0</v>
      </c>
      <c r="K447" s="416" t="s">
        <v>611</v>
      </c>
      <c r="L447" s="350"/>
      <c r="M447" s="476" t="s">
        <v>541</v>
      </c>
      <c r="N447" s="420" t="s">
        <v>553</v>
      </c>
      <c r="O447" s="477"/>
      <c r="P447" s="421">
        <f>O447*H447</f>
        <v>0</v>
      </c>
      <c r="Q447" s="421">
        <v>0</v>
      </c>
      <c r="R447" s="421">
        <f>Q447*H447</f>
        <v>0</v>
      </c>
      <c r="S447" s="421">
        <v>0</v>
      </c>
      <c r="T447" s="422">
        <f>S447*H447</f>
        <v>0</v>
      </c>
      <c r="AR447" s="353" t="s">
        <v>612</v>
      </c>
      <c r="AT447" s="353" t="s">
        <v>607</v>
      </c>
      <c r="AU447" s="353" t="s">
        <v>534</v>
      </c>
      <c r="AY447" s="353" t="s">
        <v>604</v>
      </c>
      <c r="BE447" s="423">
        <f>IF(N447="základní",J447,0)</f>
        <v>0</v>
      </c>
      <c r="BF447" s="423">
        <f>IF(N447="snížená",J447,0)</f>
        <v>0</v>
      </c>
      <c r="BG447" s="423">
        <f>IF(N447="zákl. přenesená",J447,0)</f>
        <v>0</v>
      </c>
      <c r="BH447" s="423">
        <f>IF(N447="sníž. přenesená",J447,0)</f>
        <v>0</v>
      </c>
      <c r="BI447" s="423">
        <f>IF(N447="nulová",J447,0)</f>
        <v>0</v>
      </c>
      <c r="BJ447" s="353" t="s">
        <v>95</v>
      </c>
      <c r="BK447" s="423">
        <f>ROUND(I447*H447,2)</f>
        <v>0</v>
      </c>
      <c r="BL447" s="353" t="s">
        <v>612</v>
      </c>
      <c r="BM447" s="353" t="s">
        <v>1177</v>
      </c>
    </row>
    <row r="448" spans="2:65" s="433" customFormat="1" x14ac:dyDescent="0.25">
      <c r="B448" s="432"/>
      <c r="D448" s="426" t="s">
        <v>622</v>
      </c>
      <c r="E448" s="434" t="s">
        <v>541</v>
      </c>
      <c r="F448" s="435" t="s">
        <v>1178</v>
      </c>
      <c r="H448" s="436">
        <v>12.573</v>
      </c>
      <c r="I448" s="479"/>
      <c r="L448" s="432"/>
      <c r="M448" s="437"/>
      <c r="N448" s="438"/>
      <c r="O448" s="438"/>
      <c r="P448" s="438"/>
      <c r="Q448" s="438"/>
      <c r="R448" s="438"/>
      <c r="S448" s="438"/>
      <c r="T448" s="439"/>
      <c r="AT448" s="434" t="s">
        <v>622</v>
      </c>
      <c r="AU448" s="434" t="s">
        <v>534</v>
      </c>
      <c r="AV448" s="433" t="s">
        <v>534</v>
      </c>
      <c r="AW448" s="433" t="s">
        <v>624</v>
      </c>
      <c r="AX448" s="433" t="s">
        <v>603</v>
      </c>
      <c r="AY448" s="434" t="s">
        <v>604</v>
      </c>
    </row>
    <row r="449" spans="2:65" s="441" customFormat="1" x14ac:dyDescent="0.25">
      <c r="B449" s="440"/>
      <c r="D449" s="426" t="s">
        <v>622</v>
      </c>
      <c r="E449" s="442" t="s">
        <v>541</v>
      </c>
      <c r="F449" s="443" t="s">
        <v>626</v>
      </c>
      <c r="H449" s="444">
        <v>12.573</v>
      </c>
      <c r="I449" s="480"/>
      <c r="L449" s="440"/>
      <c r="M449" s="445"/>
      <c r="N449" s="446"/>
      <c r="O449" s="446"/>
      <c r="P449" s="446"/>
      <c r="Q449" s="446"/>
      <c r="R449" s="446"/>
      <c r="S449" s="446"/>
      <c r="T449" s="447"/>
      <c r="AT449" s="442" t="s">
        <v>622</v>
      </c>
      <c r="AU449" s="442" t="s">
        <v>534</v>
      </c>
      <c r="AV449" s="441" t="s">
        <v>612</v>
      </c>
      <c r="AW449" s="441" t="s">
        <v>624</v>
      </c>
      <c r="AX449" s="441" t="s">
        <v>95</v>
      </c>
      <c r="AY449" s="442" t="s">
        <v>604</v>
      </c>
    </row>
    <row r="450" spans="2:65" s="604" customFormat="1" ht="16.5" customHeight="1" x14ac:dyDescent="0.25">
      <c r="B450" s="413"/>
      <c r="C450" s="414" t="s">
        <v>1179</v>
      </c>
      <c r="D450" s="414" t="s">
        <v>607</v>
      </c>
      <c r="E450" s="415" t="s">
        <v>1180</v>
      </c>
      <c r="F450" s="416" t="s">
        <v>1181</v>
      </c>
      <c r="G450" s="417" t="s">
        <v>332</v>
      </c>
      <c r="H450" s="418">
        <v>251.46</v>
      </c>
      <c r="I450" s="608"/>
      <c r="J450" s="419">
        <f>ROUND(I450*H450,2)</f>
        <v>0</v>
      </c>
      <c r="K450" s="416" t="s">
        <v>611</v>
      </c>
      <c r="L450" s="350"/>
      <c r="M450" s="476" t="s">
        <v>541</v>
      </c>
      <c r="N450" s="420" t="s">
        <v>553</v>
      </c>
      <c r="O450" s="477"/>
      <c r="P450" s="421">
        <f>O450*H450</f>
        <v>0</v>
      </c>
      <c r="Q450" s="421">
        <v>0</v>
      </c>
      <c r="R450" s="421">
        <f>Q450*H450</f>
        <v>0</v>
      </c>
      <c r="S450" s="421">
        <v>0</v>
      </c>
      <c r="T450" s="422">
        <f>S450*H450</f>
        <v>0</v>
      </c>
      <c r="AR450" s="353" t="s">
        <v>612</v>
      </c>
      <c r="AT450" s="353" t="s">
        <v>607</v>
      </c>
      <c r="AU450" s="353" t="s">
        <v>534</v>
      </c>
      <c r="AY450" s="353" t="s">
        <v>604</v>
      </c>
      <c r="BE450" s="423">
        <f>IF(N450="základní",J450,0)</f>
        <v>0</v>
      </c>
      <c r="BF450" s="423">
        <f>IF(N450="snížená",J450,0)</f>
        <v>0</v>
      </c>
      <c r="BG450" s="423">
        <f>IF(N450="zákl. přenesená",J450,0)</f>
        <v>0</v>
      </c>
      <c r="BH450" s="423">
        <f>IF(N450="sníž. přenesená",J450,0)</f>
        <v>0</v>
      </c>
      <c r="BI450" s="423">
        <f>IF(N450="nulová",J450,0)</f>
        <v>0</v>
      </c>
      <c r="BJ450" s="353" t="s">
        <v>95</v>
      </c>
      <c r="BK450" s="423">
        <f>ROUND(I450*H450,2)</f>
        <v>0</v>
      </c>
      <c r="BL450" s="353" t="s">
        <v>612</v>
      </c>
      <c r="BM450" s="353" t="s">
        <v>1182</v>
      </c>
    </row>
    <row r="451" spans="2:65" s="433" customFormat="1" x14ac:dyDescent="0.25">
      <c r="B451" s="432"/>
      <c r="D451" s="426" t="s">
        <v>622</v>
      </c>
      <c r="E451" s="434" t="s">
        <v>541</v>
      </c>
      <c r="F451" s="435" t="s">
        <v>1183</v>
      </c>
      <c r="H451" s="436">
        <v>251.46</v>
      </c>
      <c r="I451" s="479"/>
      <c r="L451" s="432"/>
      <c r="M451" s="437"/>
      <c r="N451" s="438"/>
      <c r="O451" s="438"/>
      <c r="P451" s="438"/>
      <c r="Q451" s="438"/>
      <c r="R451" s="438"/>
      <c r="S451" s="438"/>
      <c r="T451" s="439"/>
      <c r="AT451" s="434" t="s">
        <v>622</v>
      </c>
      <c r="AU451" s="434" t="s">
        <v>534</v>
      </c>
      <c r="AV451" s="433" t="s">
        <v>534</v>
      </c>
      <c r="AW451" s="433" t="s">
        <v>624</v>
      </c>
      <c r="AX451" s="433" t="s">
        <v>603</v>
      </c>
      <c r="AY451" s="434" t="s">
        <v>604</v>
      </c>
    </row>
    <row r="452" spans="2:65" s="441" customFormat="1" x14ac:dyDescent="0.25">
      <c r="B452" s="440"/>
      <c r="D452" s="426" t="s">
        <v>622</v>
      </c>
      <c r="E452" s="442" t="s">
        <v>541</v>
      </c>
      <c r="F452" s="443" t="s">
        <v>626</v>
      </c>
      <c r="H452" s="444">
        <v>251.46</v>
      </c>
      <c r="I452" s="480"/>
      <c r="L452" s="440"/>
      <c r="M452" s="445"/>
      <c r="N452" s="446"/>
      <c r="O452" s="446"/>
      <c r="P452" s="446"/>
      <c r="Q452" s="446"/>
      <c r="R452" s="446"/>
      <c r="S452" s="446"/>
      <c r="T452" s="447"/>
      <c r="AT452" s="442" t="s">
        <v>622</v>
      </c>
      <c r="AU452" s="442" t="s">
        <v>534</v>
      </c>
      <c r="AV452" s="441" t="s">
        <v>612</v>
      </c>
      <c r="AW452" s="441" t="s">
        <v>624</v>
      </c>
      <c r="AX452" s="441" t="s">
        <v>95</v>
      </c>
      <c r="AY452" s="442" t="s">
        <v>604</v>
      </c>
    </row>
    <row r="453" spans="2:65" s="604" customFormat="1" ht="16.5" customHeight="1" x14ac:dyDescent="0.25">
      <c r="B453" s="413"/>
      <c r="C453" s="414" t="s">
        <v>1184</v>
      </c>
      <c r="D453" s="414" t="s">
        <v>607</v>
      </c>
      <c r="E453" s="415" t="s">
        <v>1185</v>
      </c>
      <c r="F453" s="416" t="s">
        <v>1186</v>
      </c>
      <c r="G453" s="417" t="s">
        <v>332</v>
      </c>
      <c r="H453" s="418">
        <v>291.06</v>
      </c>
      <c r="I453" s="608"/>
      <c r="J453" s="419">
        <f>ROUND(I453*H453,2)</f>
        <v>0</v>
      </c>
      <c r="K453" s="416" t="s">
        <v>611</v>
      </c>
      <c r="L453" s="350"/>
      <c r="M453" s="476" t="s">
        <v>541</v>
      </c>
      <c r="N453" s="420" t="s">
        <v>553</v>
      </c>
      <c r="O453" s="477"/>
      <c r="P453" s="421">
        <f>O453*H453</f>
        <v>0</v>
      </c>
      <c r="Q453" s="421">
        <v>0</v>
      </c>
      <c r="R453" s="421">
        <f>Q453*H453</f>
        <v>0</v>
      </c>
      <c r="S453" s="421">
        <v>0</v>
      </c>
      <c r="T453" s="422">
        <f>S453*H453</f>
        <v>0</v>
      </c>
      <c r="AR453" s="353" t="s">
        <v>612</v>
      </c>
      <c r="AT453" s="353" t="s">
        <v>607</v>
      </c>
      <c r="AU453" s="353" t="s">
        <v>534</v>
      </c>
      <c r="AY453" s="353" t="s">
        <v>604</v>
      </c>
      <c r="BE453" s="423">
        <f>IF(N453="základní",J453,0)</f>
        <v>0</v>
      </c>
      <c r="BF453" s="423">
        <f>IF(N453="snížená",J453,0)</f>
        <v>0</v>
      </c>
      <c r="BG453" s="423">
        <f>IF(N453="zákl. přenesená",J453,0)</f>
        <v>0</v>
      </c>
      <c r="BH453" s="423">
        <f>IF(N453="sníž. přenesená",J453,0)</f>
        <v>0</v>
      </c>
      <c r="BI453" s="423">
        <f>IF(N453="nulová",J453,0)</f>
        <v>0</v>
      </c>
      <c r="BJ453" s="353" t="s">
        <v>95</v>
      </c>
      <c r="BK453" s="423">
        <f>ROUND(I453*H453,2)</f>
        <v>0</v>
      </c>
      <c r="BL453" s="353" t="s">
        <v>612</v>
      </c>
      <c r="BM453" s="353" t="s">
        <v>1187</v>
      </c>
    </row>
    <row r="454" spans="2:65" s="433" customFormat="1" x14ac:dyDescent="0.25">
      <c r="B454" s="432"/>
      <c r="D454" s="426" t="s">
        <v>622</v>
      </c>
      <c r="E454" s="434" t="s">
        <v>541</v>
      </c>
      <c r="F454" s="435" t="s">
        <v>1188</v>
      </c>
      <c r="H454" s="436">
        <v>291.06</v>
      </c>
      <c r="I454" s="479"/>
      <c r="L454" s="432"/>
      <c r="M454" s="437"/>
      <c r="N454" s="438"/>
      <c r="O454" s="438"/>
      <c r="P454" s="438"/>
      <c r="Q454" s="438"/>
      <c r="R454" s="438"/>
      <c r="S454" s="438"/>
      <c r="T454" s="439"/>
      <c r="AT454" s="434" t="s">
        <v>622</v>
      </c>
      <c r="AU454" s="434" t="s">
        <v>534</v>
      </c>
      <c r="AV454" s="433" t="s">
        <v>534</v>
      </c>
      <c r="AW454" s="433" t="s">
        <v>624</v>
      </c>
      <c r="AX454" s="433" t="s">
        <v>603</v>
      </c>
      <c r="AY454" s="434" t="s">
        <v>604</v>
      </c>
    </row>
    <row r="455" spans="2:65" s="441" customFormat="1" x14ac:dyDescent="0.25">
      <c r="B455" s="440"/>
      <c r="D455" s="426" t="s">
        <v>622</v>
      </c>
      <c r="E455" s="442" t="s">
        <v>541</v>
      </c>
      <c r="F455" s="443" t="s">
        <v>626</v>
      </c>
      <c r="H455" s="444">
        <v>291.06</v>
      </c>
      <c r="I455" s="480"/>
      <c r="L455" s="440"/>
      <c r="M455" s="445"/>
      <c r="N455" s="446"/>
      <c r="O455" s="446"/>
      <c r="P455" s="446"/>
      <c r="Q455" s="446"/>
      <c r="R455" s="446"/>
      <c r="S455" s="446"/>
      <c r="T455" s="447"/>
      <c r="AT455" s="442" t="s">
        <v>622</v>
      </c>
      <c r="AU455" s="442" t="s">
        <v>534</v>
      </c>
      <c r="AV455" s="441" t="s">
        <v>612</v>
      </c>
      <c r="AW455" s="441" t="s">
        <v>624</v>
      </c>
      <c r="AX455" s="441" t="s">
        <v>95</v>
      </c>
      <c r="AY455" s="442" t="s">
        <v>604</v>
      </c>
    </row>
    <row r="456" spans="2:65" s="604" customFormat="1" ht="16.5" customHeight="1" x14ac:dyDescent="0.25">
      <c r="B456" s="413"/>
      <c r="C456" s="414" t="s">
        <v>1189</v>
      </c>
      <c r="D456" s="414" t="s">
        <v>607</v>
      </c>
      <c r="E456" s="415" t="s">
        <v>1190</v>
      </c>
      <c r="F456" s="416" t="s">
        <v>1191</v>
      </c>
      <c r="G456" s="417" t="s">
        <v>332</v>
      </c>
      <c r="H456" s="418">
        <v>5821.2</v>
      </c>
      <c r="I456" s="608"/>
      <c r="J456" s="419">
        <f>ROUND(I456*H456,2)</f>
        <v>0</v>
      </c>
      <c r="K456" s="416" t="s">
        <v>611</v>
      </c>
      <c r="L456" s="350"/>
      <c r="M456" s="476" t="s">
        <v>541</v>
      </c>
      <c r="N456" s="420" t="s">
        <v>553</v>
      </c>
      <c r="O456" s="477"/>
      <c r="P456" s="421">
        <f>O456*H456</f>
        <v>0</v>
      </c>
      <c r="Q456" s="421">
        <v>0</v>
      </c>
      <c r="R456" s="421">
        <f>Q456*H456</f>
        <v>0</v>
      </c>
      <c r="S456" s="421">
        <v>0</v>
      </c>
      <c r="T456" s="422">
        <f>S456*H456</f>
        <v>0</v>
      </c>
      <c r="AR456" s="353" t="s">
        <v>612</v>
      </c>
      <c r="AT456" s="353" t="s">
        <v>607</v>
      </c>
      <c r="AU456" s="353" t="s">
        <v>534</v>
      </c>
      <c r="AY456" s="353" t="s">
        <v>604</v>
      </c>
      <c r="BE456" s="423">
        <f>IF(N456="základní",J456,0)</f>
        <v>0</v>
      </c>
      <c r="BF456" s="423">
        <f>IF(N456="snížená",J456,0)</f>
        <v>0</v>
      </c>
      <c r="BG456" s="423">
        <f>IF(N456="zákl. přenesená",J456,0)</f>
        <v>0</v>
      </c>
      <c r="BH456" s="423">
        <f>IF(N456="sníž. přenesená",J456,0)</f>
        <v>0</v>
      </c>
      <c r="BI456" s="423">
        <f>IF(N456="nulová",J456,0)</f>
        <v>0</v>
      </c>
      <c r="BJ456" s="353" t="s">
        <v>95</v>
      </c>
      <c r="BK456" s="423">
        <f>ROUND(I456*H456,2)</f>
        <v>0</v>
      </c>
      <c r="BL456" s="353" t="s">
        <v>612</v>
      </c>
      <c r="BM456" s="353" t="s">
        <v>1192</v>
      </c>
    </row>
    <row r="457" spans="2:65" s="433" customFormat="1" x14ac:dyDescent="0.25">
      <c r="B457" s="432"/>
      <c r="D457" s="426" t="s">
        <v>622</v>
      </c>
      <c r="E457" s="434" t="s">
        <v>541</v>
      </c>
      <c r="F457" s="435" t="s">
        <v>1193</v>
      </c>
      <c r="H457" s="436">
        <v>5821.2</v>
      </c>
      <c r="I457" s="479"/>
      <c r="L457" s="432"/>
      <c r="M457" s="437"/>
      <c r="N457" s="438"/>
      <c r="O457" s="438"/>
      <c r="P457" s="438"/>
      <c r="Q457" s="438"/>
      <c r="R457" s="438"/>
      <c r="S457" s="438"/>
      <c r="T457" s="439"/>
      <c r="AT457" s="434" t="s">
        <v>622</v>
      </c>
      <c r="AU457" s="434" t="s">
        <v>534</v>
      </c>
      <c r="AV457" s="433" t="s">
        <v>534</v>
      </c>
      <c r="AW457" s="433" t="s">
        <v>624</v>
      </c>
      <c r="AX457" s="433" t="s">
        <v>603</v>
      </c>
      <c r="AY457" s="434" t="s">
        <v>604</v>
      </c>
    </row>
    <row r="458" spans="2:65" s="441" customFormat="1" x14ac:dyDescent="0.25">
      <c r="B458" s="440"/>
      <c r="D458" s="426" t="s">
        <v>622</v>
      </c>
      <c r="E458" s="442" t="s">
        <v>541</v>
      </c>
      <c r="F458" s="443" t="s">
        <v>626</v>
      </c>
      <c r="H458" s="444">
        <v>5821.2</v>
      </c>
      <c r="I458" s="480"/>
      <c r="L458" s="440"/>
      <c r="M458" s="445"/>
      <c r="N458" s="446"/>
      <c r="O458" s="446"/>
      <c r="P458" s="446"/>
      <c r="Q458" s="446"/>
      <c r="R458" s="446"/>
      <c r="S458" s="446"/>
      <c r="T458" s="447"/>
      <c r="AT458" s="442" t="s">
        <v>622</v>
      </c>
      <c r="AU458" s="442" t="s">
        <v>534</v>
      </c>
      <c r="AV458" s="441" t="s">
        <v>612</v>
      </c>
      <c r="AW458" s="441" t="s">
        <v>624</v>
      </c>
      <c r="AX458" s="441" t="s">
        <v>95</v>
      </c>
      <c r="AY458" s="442" t="s">
        <v>604</v>
      </c>
    </row>
    <row r="459" spans="2:65" s="604" customFormat="1" ht="16.5" customHeight="1" x14ac:dyDescent="0.25">
      <c r="B459" s="413"/>
      <c r="C459" s="414" t="s">
        <v>1194</v>
      </c>
      <c r="D459" s="414" t="s">
        <v>607</v>
      </c>
      <c r="E459" s="415" t="s">
        <v>1195</v>
      </c>
      <c r="F459" s="416" t="s">
        <v>1196</v>
      </c>
      <c r="G459" s="417" t="s">
        <v>332</v>
      </c>
      <c r="H459" s="418">
        <v>1.27</v>
      </c>
      <c r="I459" s="608"/>
      <c r="J459" s="419">
        <f>ROUND(I459*H459,2)</f>
        <v>0</v>
      </c>
      <c r="K459" s="416" t="s">
        <v>611</v>
      </c>
      <c r="L459" s="350"/>
      <c r="M459" s="476" t="s">
        <v>541</v>
      </c>
      <c r="N459" s="420" t="s">
        <v>553</v>
      </c>
      <c r="O459" s="477"/>
      <c r="P459" s="421">
        <f>O459*H459</f>
        <v>0</v>
      </c>
      <c r="Q459" s="421">
        <v>0</v>
      </c>
      <c r="R459" s="421">
        <f>Q459*H459</f>
        <v>0</v>
      </c>
      <c r="S459" s="421">
        <v>0</v>
      </c>
      <c r="T459" s="422">
        <f>S459*H459</f>
        <v>0</v>
      </c>
      <c r="AR459" s="353" t="s">
        <v>612</v>
      </c>
      <c r="AT459" s="353" t="s">
        <v>607</v>
      </c>
      <c r="AU459" s="353" t="s">
        <v>534</v>
      </c>
      <c r="AY459" s="353" t="s">
        <v>604</v>
      </c>
      <c r="BE459" s="423">
        <f>IF(N459="základní",J459,0)</f>
        <v>0</v>
      </c>
      <c r="BF459" s="423">
        <f>IF(N459="snížená",J459,0)</f>
        <v>0</v>
      </c>
      <c r="BG459" s="423">
        <f>IF(N459="zákl. přenesená",J459,0)</f>
        <v>0</v>
      </c>
      <c r="BH459" s="423">
        <f>IF(N459="sníž. přenesená",J459,0)</f>
        <v>0</v>
      </c>
      <c r="BI459" s="423">
        <f>IF(N459="nulová",J459,0)</f>
        <v>0</v>
      </c>
      <c r="BJ459" s="353" t="s">
        <v>95</v>
      </c>
      <c r="BK459" s="423">
        <f>ROUND(I459*H459,2)</f>
        <v>0</v>
      </c>
      <c r="BL459" s="353" t="s">
        <v>612</v>
      </c>
      <c r="BM459" s="353" t="s">
        <v>1197</v>
      </c>
    </row>
    <row r="460" spans="2:65" s="425" customFormat="1" x14ac:dyDescent="0.25">
      <c r="B460" s="424"/>
      <c r="D460" s="426" t="s">
        <v>622</v>
      </c>
      <c r="E460" s="427" t="s">
        <v>541</v>
      </c>
      <c r="F460" s="428" t="s">
        <v>1198</v>
      </c>
      <c r="H460" s="427" t="s">
        <v>541</v>
      </c>
      <c r="I460" s="478"/>
      <c r="L460" s="424"/>
      <c r="M460" s="429"/>
      <c r="N460" s="430"/>
      <c r="O460" s="430"/>
      <c r="P460" s="430"/>
      <c r="Q460" s="430"/>
      <c r="R460" s="430"/>
      <c r="S460" s="430"/>
      <c r="T460" s="431"/>
      <c r="AT460" s="427" t="s">
        <v>622</v>
      </c>
      <c r="AU460" s="427" t="s">
        <v>534</v>
      </c>
      <c r="AV460" s="425" t="s">
        <v>95</v>
      </c>
      <c r="AW460" s="425" t="s">
        <v>624</v>
      </c>
      <c r="AX460" s="425" t="s">
        <v>603</v>
      </c>
      <c r="AY460" s="427" t="s">
        <v>604</v>
      </c>
    </row>
    <row r="461" spans="2:65" s="433" customFormat="1" x14ac:dyDescent="0.25">
      <c r="B461" s="432"/>
      <c r="D461" s="426" t="s">
        <v>622</v>
      </c>
      <c r="E461" s="434" t="s">
        <v>541</v>
      </c>
      <c r="F461" s="435" t="s">
        <v>1199</v>
      </c>
      <c r="H461" s="436">
        <v>1.27</v>
      </c>
      <c r="I461" s="479"/>
      <c r="L461" s="432"/>
      <c r="M461" s="437"/>
      <c r="N461" s="438"/>
      <c r="O461" s="438"/>
      <c r="P461" s="438"/>
      <c r="Q461" s="438"/>
      <c r="R461" s="438"/>
      <c r="S461" s="438"/>
      <c r="T461" s="439"/>
      <c r="AT461" s="434" t="s">
        <v>622</v>
      </c>
      <c r="AU461" s="434" t="s">
        <v>534</v>
      </c>
      <c r="AV461" s="433" t="s">
        <v>534</v>
      </c>
      <c r="AW461" s="433" t="s">
        <v>624</v>
      </c>
      <c r="AX461" s="433" t="s">
        <v>603</v>
      </c>
      <c r="AY461" s="434" t="s">
        <v>604</v>
      </c>
    </row>
    <row r="462" spans="2:65" s="441" customFormat="1" x14ac:dyDescent="0.25">
      <c r="B462" s="440"/>
      <c r="D462" s="426" t="s">
        <v>622</v>
      </c>
      <c r="E462" s="442" t="s">
        <v>541</v>
      </c>
      <c r="F462" s="443" t="s">
        <v>626</v>
      </c>
      <c r="H462" s="444">
        <v>1.27</v>
      </c>
      <c r="I462" s="480"/>
      <c r="L462" s="440"/>
      <c r="M462" s="445"/>
      <c r="N462" s="446"/>
      <c r="O462" s="446"/>
      <c r="P462" s="446"/>
      <c r="Q462" s="446"/>
      <c r="R462" s="446"/>
      <c r="S462" s="446"/>
      <c r="T462" s="447"/>
      <c r="AT462" s="442" t="s">
        <v>622</v>
      </c>
      <c r="AU462" s="442" t="s">
        <v>534</v>
      </c>
      <c r="AV462" s="441" t="s">
        <v>612</v>
      </c>
      <c r="AW462" s="441" t="s">
        <v>624</v>
      </c>
      <c r="AX462" s="441" t="s">
        <v>95</v>
      </c>
      <c r="AY462" s="442" t="s">
        <v>604</v>
      </c>
    </row>
    <row r="463" spans="2:65" s="604" customFormat="1" ht="16.5" customHeight="1" x14ac:dyDescent="0.25">
      <c r="B463" s="413"/>
      <c r="C463" s="414" t="s">
        <v>1200</v>
      </c>
      <c r="D463" s="414" t="s">
        <v>607</v>
      </c>
      <c r="E463" s="415" t="s">
        <v>1201</v>
      </c>
      <c r="F463" s="416" t="s">
        <v>1202</v>
      </c>
      <c r="G463" s="417" t="s">
        <v>332</v>
      </c>
      <c r="H463" s="418">
        <v>304.89999999999998</v>
      </c>
      <c r="I463" s="608"/>
      <c r="J463" s="419">
        <f>ROUND(I463*H463,2)</f>
        <v>0</v>
      </c>
      <c r="K463" s="416" t="s">
        <v>611</v>
      </c>
      <c r="L463" s="350"/>
      <c r="M463" s="476" t="s">
        <v>541</v>
      </c>
      <c r="N463" s="420" t="s">
        <v>553</v>
      </c>
      <c r="O463" s="477"/>
      <c r="P463" s="421">
        <f>O463*H463</f>
        <v>0</v>
      </c>
      <c r="Q463" s="421">
        <v>0</v>
      </c>
      <c r="R463" s="421">
        <f>Q463*H463</f>
        <v>0</v>
      </c>
      <c r="S463" s="421">
        <v>0</v>
      </c>
      <c r="T463" s="422">
        <f>S463*H463</f>
        <v>0</v>
      </c>
      <c r="AR463" s="353" t="s">
        <v>612</v>
      </c>
      <c r="AT463" s="353" t="s">
        <v>607</v>
      </c>
      <c r="AU463" s="353" t="s">
        <v>534</v>
      </c>
      <c r="AY463" s="353" t="s">
        <v>604</v>
      </c>
      <c r="BE463" s="423">
        <f>IF(N463="základní",J463,0)</f>
        <v>0</v>
      </c>
      <c r="BF463" s="423">
        <f>IF(N463="snížená",J463,0)</f>
        <v>0</v>
      </c>
      <c r="BG463" s="423">
        <f>IF(N463="zákl. přenesená",J463,0)</f>
        <v>0</v>
      </c>
      <c r="BH463" s="423">
        <f>IF(N463="sníž. přenesená",J463,0)</f>
        <v>0</v>
      </c>
      <c r="BI463" s="423">
        <f>IF(N463="nulová",J463,0)</f>
        <v>0</v>
      </c>
      <c r="BJ463" s="353" t="s">
        <v>95</v>
      </c>
      <c r="BK463" s="423">
        <f>ROUND(I463*H463,2)</f>
        <v>0</v>
      </c>
      <c r="BL463" s="353" t="s">
        <v>612</v>
      </c>
      <c r="BM463" s="353" t="s">
        <v>1203</v>
      </c>
    </row>
    <row r="464" spans="2:65" s="604" customFormat="1" ht="16.5" customHeight="1" x14ac:dyDescent="0.25">
      <c r="B464" s="413"/>
      <c r="C464" s="414" t="s">
        <v>1204</v>
      </c>
      <c r="D464" s="414" t="s">
        <v>607</v>
      </c>
      <c r="E464" s="415" t="s">
        <v>1205</v>
      </c>
      <c r="F464" s="416" t="s">
        <v>1206</v>
      </c>
      <c r="G464" s="417" t="s">
        <v>332</v>
      </c>
      <c r="H464" s="418">
        <v>1.2</v>
      </c>
      <c r="I464" s="608"/>
      <c r="J464" s="419">
        <f>ROUND(I464*H464,2)</f>
        <v>0</v>
      </c>
      <c r="K464" s="416" t="s">
        <v>611</v>
      </c>
      <c r="L464" s="350"/>
      <c r="M464" s="476" t="s">
        <v>541</v>
      </c>
      <c r="N464" s="420" t="s">
        <v>553</v>
      </c>
      <c r="O464" s="477"/>
      <c r="P464" s="421">
        <f>O464*H464</f>
        <v>0</v>
      </c>
      <c r="Q464" s="421">
        <v>0</v>
      </c>
      <c r="R464" s="421">
        <f>Q464*H464</f>
        <v>0</v>
      </c>
      <c r="S464" s="421">
        <v>0</v>
      </c>
      <c r="T464" s="422">
        <f>S464*H464</f>
        <v>0</v>
      </c>
      <c r="AR464" s="353" t="s">
        <v>612</v>
      </c>
      <c r="AT464" s="353" t="s">
        <v>607</v>
      </c>
      <c r="AU464" s="353" t="s">
        <v>534</v>
      </c>
      <c r="AY464" s="353" t="s">
        <v>604</v>
      </c>
      <c r="BE464" s="423">
        <f>IF(N464="základní",J464,0)</f>
        <v>0</v>
      </c>
      <c r="BF464" s="423">
        <f>IF(N464="snížená",J464,0)</f>
        <v>0</v>
      </c>
      <c r="BG464" s="423">
        <f>IF(N464="zákl. přenesená",J464,0)</f>
        <v>0</v>
      </c>
      <c r="BH464" s="423">
        <f>IF(N464="sníž. přenesená",J464,0)</f>
        <v>0</v>
      </c>
      <c r="BI464" s="423">
        <f>IF(N464="nulová",J464,0)</f>
        <v>0</v>
      </c>
      <c r="BJ464" s="353" t="s">
        <v>95</v>
      </c>
      <c r="BK464" s="423">
        <f>ROUND(I464*H464,2)</f>
        <v>0</v>
      </c>
      <c r="BL464" s="353" t="s">
        <v>612</v>
      </c>
      <c r="BM464" s="353" t="s">
        <v>1207</v>
      </c>
    </row>
    <row r="465" spans="2:65" s="433" customFormat="1" x14ac:dyDescent="0.25">
      <c r="B465" s="432"/>
      <c r="D465" s="426" t="s">
        <v>622</v>
      </c>
      <c r="E465" s="434" t="s">
        <v>541</v>
      </c>
      <c r="F465" s="435" t="s">
        <v>1208</v>
      </c>
      <c r="H465" s="436">
        <v>1.2</v>
      </c>
      <c r="I465" s="479"/>
      <c r="L465" s="432"/>
      <c r="M465" s="437"/>
      <c r="N465" s="438"/>
      <c r="O465" s="438"/>
      <c r="P465" s="438"/>
      <c r="Q465" s="438"/>
      <c r="R465" s="438"/>
      <c r="S465" s="438"/>
      <c r="T465" s="439"/>
      <c r="AT465" s="434" t="s">
        <v>622</v>
      </c>
      <c r="AU465" s="434" t="s">
        <v>534</v>
      </c>
      <c r="AV465" s="433" t="s">
        <v>534</v>
      </c>
      <c r="AW465" s="433" t="s">
        <v>624</v>
      </c>
      <c r="AX465" s="433" t="s">
        <v>603</v>
      </c>
      <c r="AY465" s="434" t="s">
        <v>604</v>
      </c>
    </row>
    <row r="466" spans="2:65" s="441" customFormat="1" x14ac:dyDescent="0.25">
      <c r="B466" s="440"/>
      <c r="D466" s="426" t="s">
        <v>622</v>
      </c>
      <c r="E466" s="442" t="s">
        <v>541</v>
      </c>
      <c r="F466" s="443" t="s">
        <v>626</v>
      </c>
      <c r="H466" s="444">
        <v>1.2</v>
      </c>
      <c r="I466" s="480"/>
      <c r="L466" s="440"/>
      <c r="M466" s="445"/>
      <c r="N466" s="446"/>
      <c r="O466" s="446"/>
      <c r="P466" s="446"/>
      <c r="Q466" s="446"/>
      <c r="R466" s="446"/>
      <c r="S466" s="446"/>
      <c r="T466" s="447"/>
      <c r="AT466" s="442" t="s">
        <v>622</v>
      </c>
      <c r="AU466" s="442" t="s">
        <v>534</v>
      </c>
      <c r="AV466" s="441" t="s">
        <v>612</v>
      </c>
      <c r="AW466" s="441" t="s">
        <v>624</v>
      </c>
      <c r="AX466" s="441" t="s">
        <v>95</v>
      </c>
      <c r="AY466" s="442" t="s">
        <v>604</v>
      </c>
    </row>
    <row r="467" spans="2:65" s="604" customFormat="1" ht="16.5" customHeight="1" x14ac:dyDescent="0.25">
      <c r="B467" s="413"/>
      <c r="C467" s="414" t="s">
        <v>1209</v>
      </c>
      <c r="D467" s="414" t="s">
        <v>607</v>
      </c>
      <c r="E467" s="415" t="s">
        <v>1210</v>
      </c>
      <c r="F467" s="416" t="s">
        <v>1211</v>
      </c>
      <c r="G467" s="417" t="s">
        <v>332</v>
      </c>
      <c r="H467" s="418">
        <v>304.89999999999998</v>
      </c>
      <c r="I467" s="608"/>
      <c r="J467" s="419">
        <f>ROUND(I467*H467,2)</f>
        <v>0</v>
      </c>
      <c r="K467" s="416" t="s">
        <v>541</v>
      </c>
      <c r="L467" s="350"/>
      <c r="M467" s="476" t="s">
        <v>541</v>
      </c>
      <c r="N467" s="420" t="s">
        <v>553</v>
      </c>
      <c r="O467" s="477"/>
      <c r="P467" s="421">
        <f>O467*H467</f>
        <v>0</v>
      </c>
      <c r="Q467" s="421">
        <v>0</v>
      </c>
      <c r="R467" s="421">
        <f>Q467*H467</f>
        <v>0</v>
      </c>
      <c r="S467" s="421">
        <v>0</v>
      </c>
      <c r="T467" s="422">
        <f>S467*H467</f>
        <v>0</v>
      </c>
      <c r="AR467" s="353" t="s">
        <v>612</v>
      </c>
      <c r="AT467" s="353" t="s">
        <v>607</v>
      </c>
      <c r="AU467" s="353" t="s">
        <v>534</v>
      </c>
      <c r="AY467" s="353" t="s">
        <v>604</v>
      </c>
      <c r="BE467" s="423">
        <f>IF(N467="základní",J467,0)</f>
        <v>0</v>
      </c>
      <c r="BF467" s="423">
        <f>IF(N467="snížená",J467,0)</f>
        <v>0</v>
      </c>
      <c r="BG467" s="423">
        <f>IF(N467="zákl. přenesená",J467,0)</f>
        <v>0</v>
      </c>
      <c r="BH467" s="423">
        <f>IF(N467="sníž. přenesená",J467,0)</f>
        <v>0</v>
      </c>
      <c r="BI467" s="423">
        <f>IF(N467="nulová",J467,0)</f>
        <v>0</v>
      </c>
      <c r="BJ467" s="353" t="s">
        <v>95</v>
      </c>
      <c r="BK467" s="423">
        <f>ROUND(I467*H467,2)</f>
        <v>0</v>
      </c>
      <c r="BL467" s="353" t="s">
        <v>612</v>
      </c>
      <c r="BM467" s="353" t="s">
        <v>1212</v>
      </c>
    </row>
    <row r="468" spans="2:65" s="401" customFormat="1" ht="22.9" customHeight="1" x14ac:dyDescent="0.2">
      <c r="B468" s="400"/>
      <c r="D468" s="402" t="s">
        <v>600</v>
      </c>
      <c r="E468" s="411" t="s">
        <v>1213</v>
      </c>
      <c r="F468" s="616" t="s">
        <v>1214</v>
      </c>
      <c r="I468" s="475"/>
      <c r="J468" s="412">
        <f>BK468</f>
        <v>0</v>
      </c>
      <c r="L468" s="400"/>
      <c r="M468" s="405"/>
      <c r="N468" s="406"/>
      <c r="O468" s="406"/>
      <c r="P468" s="407">
        <f>SUM(P469:P471)</f>
        <v>0</v>
      </c>
      <c r="Q468" s="406"/>
      <c r="R468" s="407">
        <f>SUM(R469:R471)</f>
        <v>0</v>
      </c>
      <c r="S468" s="406"/>
      <c r="T468" s="408">
        <f>SUM(T469:T471)</f>
        <v>0</v>
      </c>
      <c r="AR468" s="402" t="s">
        <v>95</v>
      </c>
      <c r="AT468" s="409" t="s">
        <v>600</v>
      </c>
      <c r="AU468" s="409" t="s">
        <v>95</v>
      </c>
      <c r="AY468" s="402" t="s">
        <v>604</v>
      </c>
      <c r="BK468" s="410">
        <f>SUM(BK469:BK471)</f>
        <v>0</v>
      </c>
    </row>
    <row r="469" spans="2:65" s="604" customFormat="1" ht="16.5" customHeight="1" x14ac:dyDescent="0.25">
      <c r="B469" s="413"/>
      <c r="C469" s="414" t="s">
        <v>1215</v>
      </c>
      <c r="D469" s="414" t="s">
        <v>607</v>
      </c>
      <c r="E469" s="415" t="s">
        <v>1216</v>
      </c>
      <c r="F469" s="617" t="s">
        <v>1217</v>
      </c>
      <c r="G469" s="417" t="s">
        <v>332</v>
      </c>
      <c r="H469" s="418">
        <v>599.79100000000005</v>
      </c>
      <c r="I469" s="608"/>
      <c r="J469" s="419">
        <f>ROUND(I469*H469,2)</f>
        <v>0</v>
      </c>
      <c r="K469" s="416" t="s">
        <v>611</v>
      </c>
      <c r="L469" s="350"/>
      <c r="M469" s="476" t="s">
        <v>541</v>
      </c>
      <c r="N469" s="420" t="s">
        <v>553</v>
      </c>
      <c r="O469" s="477"/>
      <c r="P469" s="421">
        <f>O469*H469</f>
        <v>0</v>
      </c>
      <c r="Q469" s="421">
        <v>0</v>
      </c>
      <c r="R469" s="421">
        <f>Q469*H469</f>
        <v>0</v>
      </c>
      <c r="S469" s="421">
        <v>0</v>
      </c>
      <c r="T469" s="422">
        <f>S469*H469</f>
        <v>0</v>
      </c>
      <c r="AR469" s="353" t="s">
        <v>612</v>
      </c>
      <c r="AT469" s="353" t="s">
        <v>607</v>
      </c>
      <c r="AU469" s="353" t="s">
        <v>534</v>
      </c>
      <c r="AY469" s="353" t="s">
        <v>604</v>
      </c>
      <c r="BE469" s="423">
        <f>IF(N469="základní",J469,0)</f>
        <v>0</v>
      </c>
      <c r="BF469" s="423">
        <f>IF(N469="snížená",J469,0)</f>
        <v>0</v>
      </c>
      <c r="BG469" s="423">
        <f>IF(N469="zákl. přenesená",J469,0)</f>
        <v>0</v>
      </c>
      <c r="BH469" s="423">
        <f>IF(N469="sníž. přenesená",J469,0)</f>
        <v>0</v>
      </c>
      <c r="BI469" s="423">
        <f>IF(N469="nulová",J469,0)</f>
        <v>0</v>
      </c>
      <c r="BJ469" s="353" t="s">
        <v>95</v>
      </c>
      <c r="BK469" s="423">
        <f>ROUND(I469*H469,2)</f>
        <v>0</v>
      </c>
      <c r="BL469" s="353" t="s">
        <v>612</v>
      </c>
      <c r="BM469" s="353" t="s">
        <v>1218</v>
      </c>
    </row>
    <row r="470" spans="2:65" s="433" customFormat="1" x14ac:dyDescent="0.25">
      <c r="B470" s="432"/>
      <c r="D470" s="426" t="s">
        <v>622</v>
      </c>
      <c r="E470" s="434" t="s">
        <v>541</v>
      </c>
      <c r="F470" s="611" t="s">
        <v>1409</v>
      </c>
      <c r="H470" s="436">
        <v>599.79100000000005</v>
      </c>
      <c r="I470" s="479"/>
      <c r="L470" s="432"/>
      <c r="M470" s="437"/>
      <c r="N470" s="438"/>
      <c r="O470" s="438"/>
      <c r="P470" s="438"/>
      <c r="Q470" s="438"/>
      <c r="R470" s="438"/>
      <c r="S470" s="438"/>
      <c r="T470" s="439"/>
      <c r="AT470" s="434" t="s">
        <v>622</v>
      </c>
      <c r="AU470" s="434" t="s">
        <v>534</v>
      </c>
      <c r="AV470" s="433" t="s">
        <v>534</v>
      </c>
      <c r="AW470" s="433" t="s">
        <v>624</v>
      </c>
      <c r="AX470" s="433" t="s">
        <v>603</v>
      </c>
      <c r="AY470" s="434" t="s">
        <v>604</v>
      </c>
    </row>
    <row r="471" spans="2:65" s="441" customFormat="1" x14ac:dyDescent="0.25">
      <c r="B471" s="440"/>
      <c r="D471" s="426" t="s">
        <v>622</v>
      </c>
      <c r="E471" s="442" t="s">
        <v>541</v>
      </c>
      <c r="F471" s="443" t="s">
        <v>626</v>
      </c>
      <c r="H471" s="444">
        <v>599.79100000000005</v>
      </c>
      <c r="I471" s="480"/>
      <c r="L471" s="440"/>
      <c r="M471" s="445"/>
      <c r="N471" s="446"/>
      <c r="O471" s="446"/>
      <c r="P471" s="446"/>
      <c r="Q471" s="446"/>
      <c r="R471" s="446"/>
      <c r="S471" s="446"/>
      <c r="T471" s="447"/>
      <c r="AT471" s="442" t="s">
        <v>622</v>
      </c>
      <c r="AU471" s="442" t="s">
        <v>534</v>
      </c>
      <c r="AV471" s="441" t="s">
        <v>612</v>
      </c>
      <c r="AW471" s="441" t="s">
        <v>624</v>
      </c>
      <c r="AX471" s="441" t="s">
        <v>95</v>
      </c>
      <c r="AY471" s="442" t="s">
        <v>604</v>
      </c>
    </row>
    <row r="472" spans="2:65" s="401" customFormat="1" ht="25.9" customHeight="1" x14ac:dyDescent="0.2">
      <c r="B472" s="400"/>
      <c r="D472" s="402" t="s">
        <v>600</v>
      </c>
      <c r="E472" s="403" t="s">
        <v>1219</v>
      </c>
      <c r="F472" s="403" t="s">
        <v>1220</v>
      </c>
      <c r="I472" s="475"/>
      <c r="J472" s="404">
        <f>BK472</f>
        <v>0</v>
      </c>
      <c r="L472" s="400"/>
      <c r="M472" s="405"/>
      <c r="N472" s="406"/>
      <c r="O472" s="406"/>
      <c r="P472" s="407">
        <f>P473+P493+P496</f>
        <v>0</v>
      </c>
      <c r="Q472" s="406"/>
      <c r="R472" s="407">
        <f>R473+R493+R496</f>
        <v>0.61667999999999989</v>
      </c>
      <c r="S472" s="406"/>
      <c r="T472" s="408">
        <f>T473+T493+T496</f>
        <v>0</v>
      </c>
      <c r="AR472" s="402" t="s">
        <v>534</v>
      </c>
      <c r="AT472" s="409" t="s">
        <v>600</v>
      </c>
      <c r="AU472" s="409" t="s">
        <v>603</v>
      </c>
      <c r="AY472" s="402" t="s">
        <v>604</v>
      </c>
      <c r="BK472" s="410">
        <f>BK473+BK493+BK496</f>
        <v>0</v>
      </c>
    </row>
    <row r="473" spans="2:65" s="401" customFormat="1" ht="22.9" customHeight="1" x14ac:dyDescent="0.2">
      <c r="B473" s="400"/>
      <c r="D473" s="402" t="s">
        <v>600</v>
      </c>
      <c r="E473" s="411" t="s">
        <v>1221</v>
      </c>
      <c r="F473" s="411" t="s">
        <v>1222</v>
      </c>
      <c r="I473" s="475"/>
      <c r="J473" s="412">
        <f>BK473</f>
        <v>0</v>
      </c>
      <c r="L473" s="400"/>
      <c r="M473" s="405"/>
      <c r="N473" s="406"/>
      <c r="O473" s="406"/>
      <c r="P473" s="407">
        <f>SUM(P474:P492)</f>
        <v>0</v>
      </c>
      <c r="Q473" s="406"/>
      <c r="R473" s="407">
        <f>SUM(R474:R492)</f>
        <v>0.60794999999999988</v>
      </c>
      <c r="S473" s="406"/>
      <c r="T473" s="408">
        <f>SUM(T474:T492)</f>
        <v>0</v>
      </c>
      <c r="AR473" s="402" t="s">
        <v>534</v>
      </c>
      <c r="AT473" s="409" t="s">
        <v>600</v>
      </c>
      <c r="AU473" s="409" t="s">
        <v>95</v>
      </c>
      <c r="AY473" s="402" t="s">
        <v>604</v>
      </c>
      <c r="BK473" s="410">
        <f>SUM(BK474:BK492)</f>
        <v>0</v>
      </c>
    </row>
    <row r="474" spans="2:65" s="604" customFormat="1" ht="16.5" customHeight="1" x14ac:dyDescent="0.25">
      <c r="B474" s="413"/>
      <c r="C474" s="414" t="s">
        <v>1223</v>
      </c>
      <c r="D474" s="414" t="s">
        <v>607</v>
      </c>
      <c r="E474" s="415" t="s">
        <v>1224</v>
      </c>
      <c r="F474" s="416" t="s">
        <v>1225</v>
      </c>
      <c r="G474" s="417" t="s">
        <v>138</v>
      </c>
      <c r="H474" s="418">
        <v>10.8</v>
      </c>
      <c r="I474" s="608"/>
      <c r="J474" s="419">
        <f>ROUND(I474*H474,2)</f>
        <v>0</v>
      </c>
      <c r="K474" s="416" t="s">
        <v>611</v>
      </c>
      <c r="L474" s="350"/>
      <c r="M474" s="476" t="s">
        <v>541</v>
      </c>
      <c r="N474" s="420" t="s">
        <v>553</v>
      </c>
      <c r="O474" s="477"/>
      <c r="P474" s="421">
        <f>O474*H474</f>
        <v>0</v>
      </c>
      <c r="Q474" s="421">
        <v>0</v>
      </c>
      <c r="R474" s="421">
        <f>Q474*H474</f>
        <v>0</v>
      </c>
      <c r="S474" s="421">
        <v>0</v>
      </c>
      <c r="T474" s="422">
        <f>S474*H474</f>
        <v>0</v>
      </c>
      <c r="AR474" s="353" t="s">
        <v>918</v>
      </c>
      <c r="AT474" s="353" t="s">
        <v>607</v>
      </c>
      <c r="AU474" s="353" t="s">
        <v>534</v>
      </c>
      <c r="AY474" s="353" t="s">
        <v>604</v>
      </c>
      <c r="BE474" s="423">
        <f>IF(N474="základní",J474,0)</f>
        <v>0</v>
      </c>
      <c r="BF474" s="423">
        <f>IF(N474="snížená",J474,0)</f>
        <v>0</v>
      </c>
      <c r="BG474" s="423">
        <f>IF(N474="zákl. přenesená",J474,0)</f>
        <v>0</v>
      </c>
      <c r="BH474" s="423">
        <f>IF(N474="sníž. přenesená",J474,0)</f>
        <v>0</v>
      </c>
      <c r="BI474" s="423">
        <f>IF(N474="nulová",J474,0)</f>
        <v>0</v>
      </c>
      <c r="BJ474" s="353" t="s">
        <v>95</v>
      </c>
      <c r="BK474" s="423">
        <f>ROUND(I474*H474,2)</f>
        <v>0</v>
      </c>
      <c r="BL474" s="353" t="s">
        <v>918</v>
      </c>
      <c r="BM474" s="353" t="s">
        <v>1226</v>
      </c>
    </row>
    <row r="475" spans="2:65" s="425" customFormat="1" x14ac:dyDescent="0.25">
      <c r="B475" s="424"/>
      <c r="D475" s="426" t="s">
        <v>622</v>
      </c>
      <c r="E475" s="427" t="s">
        <v>541</v>
      </c>
      <c r="F475" s="428" t="s">
        <v>671</v>
      </c>
      <c r="H475" s="427" t="s">
        <v>541</v>
      </c>
      <c r="I475" s="478"/>
      <c r="L475" s="424"/>
      <c r="M475" s="429"/>
      <c r="N475" s="430"/>
      <c r="O475" s="430"/>
      <c r="P475" s="430"/>
      <c r="Q475" s="430"/>
      <c r="R475" s="430"/>
      <c r="S475" s="430"/>
      <c r="T475" s="431"/>
      <c r="AT475" s="427" t="s">
        <v>622</v>
      </c>
      <c r="AU475" s="427" t="s">
        <v>534</v>
      </c>
      <c r="AV475" s="425" t="s">
        <v>95</v>
      </c>
      <c r="AW475" s="425" t="s">
        <v>624</v>
      </c>
      <c r="AX475" s="425" t="s">
        <v>603</v>
      </c>
      <c r="AY475" s="427" t="s">
        <v>604</v>
      </c>
    </row>
    <row r="476" spans="2:65" s="433" customFormat="1" x14ac:dyDescent="0.25">
      <c r="B476" s="432"/>
      <c r="D476" s="426" t="s">
        <v>622</v>
      </c>
      <c r="E476" s="434" t="s">
        <v>541</v>
      </c>
      <c r="F476" s="435" t="s">
        <v>1227</v>
      </c>
      <c r="H476" s="436">
        <v>10.8</v>
      </c>
      <c r="I476" s="479"/>
      <c r="L476" s="432"/>
      <c r="M476" s="437"/>
      <c r="N476" s="438"/>
      <c r="O476" s="438"/>
      <c r="P476" s="438"/>
      <c r="Q476" s="438"/>
      <c r="R476" s="438"/>
      <c r="S476" s="438"/>
      <c r="T476" s="439"/>
      <c r="AT476" s="434" t="s">
        <v>622</v>
      </c>
      <c r="AU476" s="434" t="s">
        <v>534</v>
      </c>
      <c r="AV476" s="433" t="s">
        <v>534</v>
      </c>
      <c r="AW476" s="433" t="s">
        <v>624</v>
      </c>
      <c r="AX476" s="433" t="s">
        <v>603</v>
      </c>
      <c r="AY476" s="434" t="s">
        <v>604</v>
      </c>
    </row>
    <row r="477" spans="2:65" s="441" customFormat="1" x14ac:dyDescent="0.25">
      <c r="B477" s="440"/>
      <c r="D477" s="426" t="s">
        <v>622</v>
      </c>
      <c r="E477" s="442" t="s">
        <v>541</v>
      </c>
      <c r="F477" s="443" t="s">
        <v>626</v>
      </c>
      <c r="H477" s="444">
        <v>10.8</v>
      </c>
      <c r="I477" s="480"/>
      <c r="L477" s="440"/>
      <c r="M477" s="445"/>
      <c r="N477" s="446"/>
      <c r="O477" s="446"/>
      <c r="P477" s="446"/>
      <c r="Q477" s="446"/>
      <c r="R477" s="446"/>
      <c r="S477" s="446"/>
      <c r="T477" s="447"/>
      <c r="AT477" s="442" t="s">
        <v>622</v>
      </c>
      <c r="AU477" s="442" t="s">
        <v>534</v>
      </c>
      <c r="AV477" s="441" t="s">
        <v>612</v>
      </c>
      <c r="AW477" s="441" t="s">
        <v>624</v>
      </c>
      <c r="AX477" s="441" t="s">
        <v>95</v>
      </c>
      <c r="AY477" s="442" t="s">
        <v>604</v>
      </c>
    </row>
    <row r="478" spans="2:65" s="604" customFormat="1" ht="16.5" customHeight="1" x14ac:dyDescent="0.25">
      <c r="B478" s="413"/>
      <c r="C478" s="414" t="s">
        <v>1228</v>
      </c>
      <c r="D478" s="414" t="s">
        <v>607</v>
      </c>
      <c r="E478" s="415" t="s">
        <v>1229</v>
      </c>
      <c r="F478" s="416" t="s">
        <v>1230</v>
      </c>
      <c r="G478" s="417" t="s">
        <v>138</v>
      </c>
      <c r="H478" s="418">
        <v>63.9</v>
      </c>
      <c r="I478" s="608"/>
      <c r="J478" s="419">
        <f>ROUND(I478*H478,2)</f>
        <v>0</v>
      </c>
      <c r="K478" s="416" t="s">
        <v>611</v>
      </c>
      <c r="L478" s="350"/>
      <c r="M478" s="476" t="s">
        <v>541</v>
      </c>
      <c r="N478" s="420" t="s">
        <v>553</v>
      </c>
      <c r="O478" s="477"/>
      <c r="P478" s="421">
        <f>O478*H478</f>
        <v>0</v>
      </c>
      <c r="Q478" s="421">
        <v>0</v>
      </c>
      <c r="R478" s="421">
        <f>Q478*H478</f>
        <v>0</v>
      </c>
      <c r="S478" s="421">
        <v>0</v>
      </c>
      <c r="T478" s="422">
        <f>S478*H478</f>
        <v>0</v>
      </c>
      <c r="AR478" s="353" t="s">
        <v>918</v>
      </c>
      <c r="AT478" s="353" t="s">
        <v>607</v>
      </c>
      <c r="AU478" s="353" t="s">
        <v>534</v>
      </c>
      <c r="AY478" s="353" t="s">
        <v>604</v>
      </c>
      <c r="BE478" s="423">
        <f>IF(N478="základní",J478,0)</f>
        <v>0</v>
      </c>
      <c r="BF478" s="423">
        <f>IF(N478="snížená",J478,0)</f>
        <v>0</v>
      </c>
      <c r="BG478" s="423">
        <f>IF(N478="zákl. přenesená",J478,0)</f>
        <v>0</v>
      </c>
      <c r="BH478" s="423">
        <f>IF(N478="sníž. přenesená",J478,0)</f>
        <v>0</v>
      </c>
      <c r="BI478" s="423">
        <f>IF(N478="nulová",J478,0)</f>
        <v>0</v>
      </c>
      <c r="BJ478" s="353" t="s">
        <v>95</v>
      </c>
      <c r="BK478" s="423">
        <f>ROUND(I478*H478,2)</f>
        <v>0</v>
      </c>
      <c r="BL478" s="353" t="s">
        <v>918</v>
      </c>
      <c r="BM478" s="353" t="s">
        <v>1231</v>
      </c>
    </row>
    <row r="479" spans="2:65" s="433" customFormat="1" x14ac:dyDescent="0.25">
      <c r="B479" s="432"/>
      <c r="D479" s="426" t="s">
        <v>622</v>
      </c>
      <c r="E479" s="434" t="s">
        <v>541</v>
      </c>
      <c r="F479" s="435" t="s">
        <v>1232</v>
      </c>
      <c r="H479" s="436">
        <v>27</v>
      </c>
      <c r="I479" s="479"/>
      <c r="L479" s="432"/>
      <c r="M479" s="437"/>
      <c r="N479" s="438"/>
      <c r="O479" s="438"/>
      <c r="P479" s="438"/>
      <c r="Q479" s="438"/>
      <c r="R479" s="438"/>
      <c r="S479" s="438"/>
      <c r="T479" s="439"/>
      <c r="AT479" s="434" t="s">
        <v>622</v>
      </c>
      <c r="AU479" s="434" t="s">
        <v>534</v>
      </c>
      <c r="AV479" s="433" t="s">
        <v>534</v>
      </c>
      <c r="AW479" s="433" t="s">
        <v>624</v>
      </c>
      <c r="AX479" s="433" t="s">
        <v>603</v>
      </c>
      <c r="AY479" s="434" t="s">
        <v>604</v>
      </c>
    </row>
    <row r="480" spans="2:65" s="425" customFormat="1" x14ac:dyDescent="0.25">
      <c r="B480" s="424"/>
      <c r="D480" s="426" t="s">
        <v>622</v>
      </c>
      <c r="E480" s="427" t="s">
        <v>541</v>
      </c>
      <c r="F480" s="428" t="s">
        <v>1045</v>
      </c>
      <c r="H480" s="427" t="s">
        <v>541</v>
      </c>
      <c r="I480" s="478"/>
      <c r="L480" s="424"/>
      <c r="M480" s="429"/>
      <c r="N480" s="430"/>
      <c r="O480" s="430"/>
      <c r="P480" s="430"/>
      <c r="Q480" s="430"/>
      <c r="R480" s="430"/>
      <c r="S480" s="430"/>
      <c r="T480" s="431"/>
      <c r="AT480" s="427" t="s">
        <v>622</v>
      </c>
      <c r="AU480" s="427" t="s">
        <v>534</v>
      </c>
      <c r="AV480" s="425" t="s">
        <v>95</v>
      </c>
      <c r="AW480" s="425" t="s">
        <v>624</v>
      </c>
      <c r="AX480" s="425" t="s">
        <v>603</v>
      </c>
      <c r="AY480" s="427" t="s">
        <v>604</v>
      </c>
    </row>
    <row r="481" spans="2:65" s="433" customFormat="1" x14ac:dyDescent="0.25">
      <c r="B481" s="432"/>
      <c r="D481" s="426" t="s">
        <v>622</v>
      </c>
      <c r="E481" s="434" t="s">
        <v>541</v>
      </c>
      <c r="F481" s="435" t="s">
        <v>1046</v>
      </c>
      <c r="H481" s="436">
        <v>29.4</v>
      </c>
      <c r="I481" s="479"/>
      <c r="L481" s="432"/>
      <c r="M481" s="437"/>
      <c r="N481" s="438"/>
      <c r="O481" s="438"/>
      <c r="P481" s="438"/>
      <c r="Q481" s="438"/>
      <c r="R481" s="438"/>
      <c r="S481" s="438"/>
      <c r="T481" s="439"/>
      <c r="AT481" s="434" t="s">
        <v>622</v>
      </c>
      <c r="AU481" s="434" t="s">
        <v>534</v>
      </c>
      <c r="AV481" s="433" t="s">
        <v>534</v>
      </c>
      <c r="AW481" s="433" t="s">
        <v>624</v>
      </c>
      <c r="AX481" s="433" t="s">
        <v>603</v>
      </c>
      <c r="AY481" s="434" t="s">
        <v>604</v>
      </c>
    </row>
    <row r="482" spans="2:65" s="425" customFormat="1" x14ac:dyDescent="0.25">
      <c r="B482" s="424"/>
      <c r="D482" s="426" t="s">
        <v>622</v>
      </c>
      <c r="E482" s="427" t="s">
        <v>541</v>
      </c>
      <c r="F482" s="428" t="s">
        <v>1047</v>
      </c>
      <c r="H482" s="427" t="s">
        <v>541</v>
      </c>
      <c r="I482" s="478"/>
      <c r="L482" s="424"/>
      <c r="M482" s="429"/>
      <c r="N482" s="430"/>
      <c r="O482" s="430"/>
      <c r="P482" s="430"/>
      <c r="Q482" s="430"/>
      <c r="R482" s="430"/>
      <c r="S482" s="430"/>
      <c r="T482" s="431"/>
      <c r="AT482" s="427" t="s">
        <v>622</v>
      </c>
      <c r="AU482" s="427" t="s">
        <v>534</v>
      </c>
      <c r="AV482" s="425" t="s">
        <v>95</v>
      </c>
      <c r="AW482" s="425" t="s">
        <v>624</v>
      </c>
      <c r="AX482" s="425" t="s">
        <v>603</v>
      </c>
      <c r="AY482" s="427" t="s">
        <v>604</v>
      </c>
    </row>
    <row r="483" spans="2:65" s="433" customFormat="1" x14ac:dyDescent="0.25">
      <c r="B483" s="432"/>
      <c r="D483" s="426" t="s">
        <v>622</v>
      </c>
      <c r="E483" s="434" t="s">
        <v>541</v>
      </c>
      <c r="F483" s="435" t="s">
        <v>1048</v>
      </c>
      <c r="H483" s="436">
        <v>7.5</v>
      </c>
      <c r="I483" s="479"/>
      <c r="L483" s="432"/>
      <c r="M483" s="437"/>
      <c r="N483" s="438"/>
      <c r="O483" s="438"/>
      <c r="P483" s="438"/>
      <c r="Q483" s="438"/>
      <c r="R483" s="438"/>
      <c r="S483" s="438"/>
      <c r="T483" s="439"/>
      <c r="AT483" s="434" t="s">
        <v>622</v>
      </c>
      <c r="AU483" s="434" t="s">
        <v>534</v>
      </c>
      <c r="AV483" s="433" t="s">
        <v>534</v>
      </c>
      <c r="AW483" s="433" t="s">
        <v>624</v>
      </c>
      <c r="AX483" s="433" t="s">
        <v>603</v>
      </c>
      <c r="AY483" s="434" t="s">
        <v>604</v>
      </c>
    </row>
    <row r="484" spans="2:65" s="441" customFormat="1" x14ac:dyDescent="0.25">
      <c r="B484" s="440"/>
      <c r="D484" s="426" t="s">
        <v>622</v>
      </c>
      <c r="E484" s="442" t="s">
        <v>541</v>
      </c>
      <c r="F484" s="443" t="s">
        <v>626</v>
      </c>
      <c r="H484" s="444">
        <v>63.9</v>
      </c>
      <c r="I484" s="480"/>
      <c r="L484" s="440"/>
      <c r="M484" s="445"/>
      <c r="N484" s="446"/>
      <c r="O484" s="446"/>
      <c r="P484" s="446"/>
      <c r="Q484" s="446"/>
      <c r="R484" s="446"/>
      <c r="S484" s="446"/>
      <c r="T484" s="447"/>
      <c r="AT484" s="442" t="s">
        <v>622</v>
      </c>
      <c r="AU484" s="442" t="s">
        <v>534</v>
      </c>
      <c r="AV484" s="441" t="s">
        <v>612</v>
      </c>
      <c r="AW484" s="441" t="s">
        <v>624</v>
      </c>
      <c r="AX484" s="441" t="s">
        <v>95</v>
      </c>
      <c r="AY484" s="442" t="s">
        <v>604</v>
      </c>
    </row>
    <row r="485" spans="2:65" s="604" customFormat="1" ht="16.5" customHeight="1" x14ac:dyDescent="0.25">
      <c r="B485" s="413"/>
      <c r="C485" s="448" t="s">
        <v>1233</v>
      </c>
      <c r="D485" s="448" t="s">
        <v>903</v>
      </c>
      <c r="E485" s="449" t="s">
        <v>1234</v>
      </c>
      <c r="F485" s="450" t="s">
        <v>1235</v>
      </c>
      <c r="G485" s="451" t="s">
        <v>332</v>
      </c>
      <c r="H485" s="452">
        <v>0.20699999999999999</v>
      </c>
      <c r="I485" s="613"/>
      <c r="J485" s="453">
        <f>ROUND(I485*H485,2)</f>
        <v>0</v>
      </c>
      <c r="K485" s="450" t="s">
        <v>541</v>
      </c>
      <c r="L485" s="454"/>
      <c r="M485" s="481" t="s">
        <v>541</v>
      </c>
      <c r="N485" s="455" t="s">
        <v>553</v>
      </c>
      <c r="O485" s="477"/>
      <c r="P485" s="421">
        <f>O485*H485</f>
        <v>0</v>
      </c>
      <c r="Q485" s="421">
        <v>1</v>
      </c>
      <c r="R485" s="421">
        <f>Q485*H485</f>
        <v>0.20699999999999999</v>
      </c>
      <c r="S485" s="421">
        <v>0</v>
      </c>
      <c r="T485" s="422">
        <f>S485*H485</f>
        <v>0</v>
      </c>
      <c r="AR485" s="353" t="s">
        <v>846</v>
      </c>
      <c r="AT485" s="353" t="s">
        <v>903</v>
      </c>
      <c r="AU485" s="353" t="s">
        <v>534</v>
      </c>
      <c r="AY485" s="353" t="s">
        <v>604</v>
      </c>
      <c r="BE485" s="423">
        <f>IF(N485="základní",J485,0)</f>
        <v>0</v>
      </c>
      <c r="BF485" s="423">
        <f>IF(N485="snížená",J485,0)</f>
        <v>0</v>
      </c>
      <c r="BG485" s="423">
        <f>IF(N485="zákl. přenesená",J485,0)</f>
        <v>0</v>
      </c>
      <c r="BH485" s="423">
        <f>IF(N485="sníž. přenesená",J485,0)</f>
        <v>0</v>
      </c>
      <c r="BI485" s="423">
        <f>IF(N485="nulová",J485,0)</f>
        <v>0</v>
      </c>
      <c r="BJ485" s="353" t="s">
        <v>95</v>
      </c>
      <c r="BK485" s="423">
        <f>ROUND(I485*H485,2)</f>
        <v>0</v>
      </c>
      <c r="BL485" s="353" t="s">
        <v>918</v>
      </c>
      <c r="BM485" s="353" t="s">
        <v>1236</v>
      </c>
    </row>
    <row r="486" spans="2:65" s="433" customFormat="1" x14ac:dyDescent="0.25">
      <c r="B486" s="432"/>
      <c r="D486" s="426" t="s">
        <v>622</v>
      </c>
      <c r="E486" s="434" t="s">
        <v>541</v>
      </c>
      <c r="F486" s="435" t="s">
        <v>1237</v>
      </c>
      <c r="H486" s="436">
        <v>0.20699999999999999</v>
      </c>
      <c r="I486" s="479"/>
      <c r="L486" s="432"/>
      <c r="M486" s="437"/>
      <c r="N486" s="438"/>
      <c r="O486" s="438"/>
      <c r="P486" s="438"/>
      <c r="Q486" s="438"/>
      <c r="R486" s="438"/>
      <c r="S486" s="438"/>
      <c r="T486" s="439"/>
      <c r="AT486" s="434" t="s">
        <v>622</v>
      </c>
      <c r="AU486" s="434" t="s">
        <v>534</v>
      </c>
      <c r="AV486" s="433" t="s">
        <v>534</v>
      </c>
      <c r="AW486" s="433" t="s">
        <v>624</v>
      </c>
      <c r="AX486" s="433" t="s">
        <v>603</v>
      </c>
      <c r="AY486" s="434" t="s">
        <v>604</v>
      </c>
    </row>
    <row r="487" spans="2:65" s="441" customFormat="1" x14ac:dyDescent="0.25">
      <c r="B487" s="440"/>
      <c r="D487" s="426" t="s">
        <v>622</v>
      </c>
      <c r="E487" s="442" t="s">
        <v>541</v>
      </c>
      <c r="F487" s="443" t="s">
        <v>626</v>
      </c>
      <c r="H487" s="444">
        <v>0.20699999999999999</v>
      </c>
      <c r="I487" s="480"/>
      <c r="L487" s="440"/>
      <c r="M487" s="445"/>
      <c r="N487" s="446"/>
      <c r="O487" s="446"/>
      <c r="P487" s="446"/>
      <c r="Q487" s="446"/>
      <c r="R487" s="446"/>
      <c r="S487" s="446"/>
      <c r="T487" s="447"/>
      <c r="AT487" s="442" t="s">
        <v>622</v>
      </c>
      <c r="AU487" s="442" t="s">
        <v>534</v>
      </c>
      <c r="AV487" s="441" t="s">
        <v>612</v>
      </c>
      <c r="AW487" s="441" t="s">
        <v>624</v>
      </c>
      <c r="AX487" s="441" t="s">
        <v>95</v>
      </c>
      <c r="AY487" s="442" t="s">
        <v>604</v>
      </c>
    </row>
    <row r="488" spans="2:65" s="604" customFormat="1" ht="16.5" customHeight="1" x14ac:dyDescent="0.25">
      <c r="B488" s="413"/>
      <c r="C488" s="448" t="s">
        <v>1238</v>
      </c>
      <c r="D488" s="448" t="s">
        <v>903</v>
      </c>
      <c r="E488" s="449" t="s">
        <v>1239</v>
      </c>
      <c r="F488" s="450" t="s">
        <v>1240</v>
      </c>
      <c r="G488" s="451" t="s">
        <v>138</v>
      </c>
      <c r="H488" s="452">
        <v>89.1</v>
      </c>
      <c r="I488" s="613"/>
      <c r="J488" s="453">
        <f>ROUND(I488*H488,2)</f>
        <v>0</v>
      </c>
      <c r="K488" s="450" t="s">
        <v>541</v>
      </c>
      <c r="L488" s="454"/>
      <c r="M488" s="481" t="s">
        <v>541</v>
      </c>
      <c r="N488" s="455" t="s">
        <v>553</v>
      </c>
      <c r="O488" s="477"/>
      <c r="P488" s="421">
        <f>O488*H488</f>
        <v>0</v>
      </c>
      <c r="Q488" s="421">
        <v>4.4999999999999997E-3</v>
      </c>
      <c r="R488" s="421">
        <f>Q488*H488</f>
        <v>0.40094999999999992</v>
      </c>
      <c r="S488" s="421">
        <v>0</v>
      </c>
      <c r="T488" s="422">
        <f>S488*H488</f>
        <v>0</v>
      </c>
      <c r="AR488" s="353" t="s">
        <v>846</v>
      </c>
      <c r="AT488" s="353" t="s">
        <v>903</v>
      </c>
      <c r="AU488" s="353" t="s">
        <v>534</v>
      </c>
      <c r="AY488" s="353" t="s">
        <v>604</v>
      </c>
      <c r="BE488" s="423">
        <f>IF(N488="základní",J488,0)</f>
        <v>0</v>
      </c>
      <c r="BF488" s="423">
        <f>IF(N488="snížená",J488,0)</f>
        <v>0</v>
      </c>
      <c r="BG488" s="423">
        <f>IF(N488="zákl. přenesená",J488,0)</f>
        <v>0</v>
      </c>
      <c r="BH488" s="423">
        <f>IF(N488="sníž. přenesená",J488,0)</f>
        <v>0</v>
      </c>
      <c r="BI488" s="423">
        <f>IF(N488="nulová",J488,0)</f>
        <v>0</v>
      </c>
      <c r="BJ488" s="353" t="s">
        <v>95</v>
      </c>
      <c r="BK488" s="423">
        <f>ROUND(I488*H488,2)</f>
        <v>0</v>
      </c>
      <c r="BL488" s="353" t="s">
        <v>918</v>
      </c>
      <c r="BM488" s="353" t="s">
        <v>1241</v>
      </c>
    </row>
    <row r="489" spans="2:65" s="433" customFormat="1" x14ac:dyDescent="0.25">
      <c r="B489" s="432"/>
      <c r="D489" s="426" t="s">
        <v>622</v>
      </c>
      <c r="E489" s="434" t="s">
        <v>541</v>
      </c>
      <c r="F489" s="435" t="s">
        <v>1242</v>
      </c>
      <c r="H489" s="436">
        <v>12.42</v>
      </c>
      <c r="I489" s="479"/>
      <c r="L489" s="432"/>
      <c r="M489" s="437"/>
      <c r="N489" s="438"/>
      <c r="O489" s="438"/>
      <c r="P489" s="438"/>
      <c r="Q489" s="438"/>
      <c r="R489" s="438"/>
      <c r="S489" s="438"/>
      <c r="T489" s="439"/>
      <c r="AT489" s="434" t="s">
        <v>622</v>
      </c>
      <c r="AU489" s="434" t="s">
        <v>534</v>
      </c>
      <c r="AV489" s="433" t="s">
        <v>534</v>
      </c>
      <c r="AW489" s="433" t="s">
        <v>624</v>
      </c>
      <c r="AX489" s="433" t="s">
        <v>603</v>
      </c>
      <c r="AY489" s="434" t="s">
        <v>604</v>
      </c>
    </row>
    <row r="490" spans="2:65" s="433" customFormat="1" x14ac:dyDescent="0.25">
      <c r="B490" s="432"/>
      <c r="D490" s="426" t="s">
        <v>622</v>
      </c>
      <c r="E490" s="434" t="s">
        <v>541</v>
      </c>
      <c r="F490" s="435" t="s">
        <v>1243</v>
      </c>
      <c r="H490" s="436">
        <v>76.680000000000007</v>
      </c>
      <c r="I490" s="479"/>
      <c r="L490" s="432"/>
      <c r="M490" s="437"/>
      <c r="N490" s="438"/>
      <c r="O490" s="438"/>
      <c r="P490" s="438"/>
      <c r="Q490" s="438"/>
      <c r="R490" s="438"/>
      <c r="S490" s="438"/>
      <c r="T490" s="439"/>
      <c r="AT490" s="434" t="s">
        <v>622</v>
      </c>
      <c r="AU490" s="434" t="s">
        <v>534</v>
      </c>
      <c r="AV490" s="433" t="s">
        <v>534</v>
      </c>
      <c r="AW490" s="433" t="s">
        <v>624</v>
      </c>
      <c r="AX490" s="433" t="s">
        <v>603</v>
      </c>
      <c r="AY490" s="434" t="s">
        <v>604</v>
      </c>
    </row>
    <row r="491" spans="2:65" s="441" customFormat="1" x14ac:dyDescent="0.25">
      <c r="B491" s="440"/>
      <c r="D491" s="426" t="s">
        <v>622</v>
      </c>
      <c r="E491" s="442" t="s">
        <v>541</v>
      </c>
      <c r="F491" s="443" t="s">
        <v>626</v>
      </c>
      <c r="H491" s="444">
        <v>89.1</v>
      </c>
      <c r="I491" s="480"/>
      <c r="L491" s="440"/>
      <c r="M491" s="445"/>
      <c r="N491" s="446"/>
      <c r="O491" s="446"/>
      <c r="P491" s="446"/>
      <c r="Q491" s="446"/>
      <c r="R491" s="446"/>
      <c r="S491" s="446"/>
      <c r="T491" s="447"/>
      <c r="AT491" s="442" t="s">
        <v>622</v>
      </c>
      <c r="AU491" s="442" t="s">
        <v>534</v>
      </c>
      <c r="AV491" s="441" t="s">
        <v>612</v>
      </c>
      <c r="AW491" s="441" t="s">
        <v>624</v>
      </c>
      <c r="AX491" s="441" t="s">
        <v>95</v>
      </c>
      <c r="AY491" s="442" t="s">
        <v>604</v>
      </c>
    </row>
    <row r="492" spans="2:65" s="604" customFormat="1" ht="16.5" customHeight="1" x14ac:dyDescent="0.25">
      <c r="B492" s="413"/>
      <c r="C492" s="414" t="s">
        <v>1244</v>
      </c>
      <c r="D492" s="414" t="s">
        <v>607</v>
      </c>
      <c r="E492" s="415" t="s">
        <v>1245</v>
      </c>
      <c r="F492" s="416" t="s">
        <v>1246</v>
      </c>
      <c r="G492" s="417" t="s">
        <v>332</v>
      </c>
      <c r="H492" s="418">
        <v>0.60799999999999998</v>
      </c>
      <c r="I492" s="608"/>
      <c r="J492" s="419">
        <f>ROUND(I492*H492,2)</f>
        <v>0</v>
      </c>
      <c r="K492" s="416" t="s">
        <v>611</v>
      </c>
      <c r="L492" s="350"/>
      <c r="M492" s="476" t="s">
        <v>541</v>
      </c>
      <c r="N492" s="420" t="s">
        <v>553</v>
      </c>
      <c r="O492" s="477"/>
      <c r="P492" s="421">
        <f>O492*H492</f>
        <v>0</v>
      </c>
      <c r="Q492" s="421">
        <v>0</v>
      </c>
      <c r="R492" s="421">
        <f>Q492*H492</f>
        <v>0</v>
      </c>
      <c r="S492" s="421">
        <v>0</v>
      </c>
      <c r="T492" s="422">
        <f>S492*H492</f>
        <v>0</v>
      </c>
      <c r="AR492" s="353" t="s">
        <v>918</v>
      </c>
      <c r="AT492" s="353" t="s">
        <v>607</v>
      </c>
      <c r="AU492" s="353" t="s">
        <v>534</v>
      </c>
      <c r="AY492" s="353" t="s">
        <v>604</v>
      </c>
      <c r="BE492" s="423">
        <f>IF(N492="základní",J492,0)</f>
        <v>0</v>
      </c>
      <c r="BF492" s="423">
        <f>IF(N492="snížená",J492,0)</f>
        <v>0</v>
      </c>
      <c r="BG492" s="423">
        <f>IF(N492="zákl. přenesená",J492,0)</f>
        <v>0</v>
      </c>
      <c r="BH492" s="423">
        <f>IF(N492="sníž. přenesená",J492,0)</f>
        <v>0</v>
      </c>
      <c r="BI492" s="423">
        <f>IF(N492="nulová",J492,0)</f>
        <v>0</v>
      </c>
      <c r="BJ492" s="353" t="s">
        <v>95</v>
      </c>
      <c r="BK492" s="423">
        <f>ROUND(I492*H492,2)</f>
        <v>0</v>
      </c>
      <c r="BL492" s="353" t="s">
        <v>918</v>
      </c>
      <c r="BM492" s="353" t="s">
        <v>1247</v>
      </c>
    </row>
    <row r="493" spans="2:65" s="401" customFormat="1" ht="22.9" customHeight="1" x14ac:dyDescent="0.2">
      <c r="B493" s="400"/>
      <c r="D493" s="402" t="s">
        <v>600</v>
      </c>
      <c r="E493" s="411" t="s">
        <v>1248</v>
      </c>
      <c r="F493" s="411" t="s">
        <v>1249</v>
      </c>
      <c r="I493" s="475"/>
      <c r="J493" s="412">
        <f>BK493</f>
        <v>0</v>
      </c>
      <c r="L493" s="400"/>
      <c r="M493" s="405"/>
      <c r="N493" s="406"/>
      <c r="O493" s="406"/>
      <c r="P493" s="407">
        <f>SUM(P494:P495)</f>
        <v>0</v>
      </c>
      <c r="Q493" s="406"/>
      <c r="R493" s="407">
        <f>SUM(R494:R495)</f>
        <v>8.7299999999999999E-3</v>
      </c>
      <c r="S493" s="406"/>
      <c r="T493" s="408">
        <f>SUM(T494:T495)</f>
        <v>0</v>
      </c>
      <c r="AR493" s="402" t="s">
        <v>534</v>
      </c>
      <c r="AT493" s="409" t="s">
        <v>600</v>
      </c>
      <c r="AU493" s="409" t="s">
        <v>95</v>
      </c>
      <c r="AY493" s="402" t="s">
        <v>604</v>
      </c>
      <c r="BK493" s="410">
        <f>SUM(BK494:BK495)</f>
        <v>0</v>
      </c>
    </row>
    <row r="494" spans="2:65" s="604" customFormat="1" ht="16.5" customHeight="1" x14ac:dyDescent="0.25">
      <c r="B494" s="413"/>
      <c r="C494" s="414" t="s">
        <v>1250</v>
      </c>
      <c r="D494" s="414" t="s">
        <v>607</v>
      </c>
      <c r="E494" s="415" t="s">
        <v>1251</v>
      </c>
      <c r="F494" s="416" t="s">
        <v>1252</v>
      </c>
      <c r="G494" s="417" t="s">
        <v>102</v>
      </c>
      <c r="H494" s="418">
        <v>3</v>
      </c>
      <c r="I494" s="608"/>
      <c r="J494" s="419">
        <f>ROUND(I494*H494,2)</f>
        <v>0</v>
      </c>
      <c r="K494" s="416" t="s">
        <v>611</v>
      </c>
      <c r="L494" s="350"/>
      <c r="M494" s="476" t="s">
        <v>541</v>
      </c>
      <c r="N494" s="420" t="s">
        <v>553</v>
      </c>
      <c r="O494" s="477"/>
      <c r="P494" s="421">
        <f>O494*H494</f>
        <v>0</v>
      </c>
      <c r="Q494" s="421">
        <v>2.9099999999999998E-3</v>
      </c>
      <c r="R494" s="421">
        <f>Q494*H494</f>
        <v>8.7299999999999999E-3</v>
      </c>
      <c r="S494" s="421">
        <v>0</v>
      </c>
      <c r="T494" s="422">
        <f>S494*H494</f>
        <v>0</v>
      </c>
      <c r="AR494" s="353" t="s">
        <v>918</v>
      </c>
      <c r="AT494" s="353" t="s">
        <v>607</v>
      </c>
      <c r="AU494" s="353" t="s">
        <v>534</v>
      </c>
      <c r="AY494" s="353" t="s">
        <v>604</v>
      </c>
      <c r="BE494" s="423">
        <f>IF(N494="základní",J494,0)</f>
        <v>0</v>
      </c>
      <c r="BF494" s="423">
        <f>IF(N494="snížená",J494,0)</f>
        <v>0</v>
      </c>
      <c r="BG494" s="423">
        <f>IF(N494="zákl. přenesená",J494,0)</f>
        <v>0</v>
      </c>
      <c r="BH494" s="423">
        <f>IF(N494="sníž. přenesená",J494,0)</f>
        <v>0</v>
      </c>
      <c r="BI494" s="423">
        <f>IF(N494="nulová",J494,0)</f>
        <v>0</v>
      </c>
      <c r="BJ494" s="353" t="s">
        <v>95</v>
      </c>
      <c r="BK494" s="423">
        <f>ROUND(I494*H494,2)</f>
        <v>0</v>
      </c>
      <c r="BL494" s="353" t="s">
        <v>918</v>
      </c>
      <c r="BM494" s="353" t="s">
        <v>1253</v>
      </c>
    </row>
    <row r="495" spans="2:65" s="604" customFormat="1" ht="16.5" customHeight="1" x14ac:dyDescent="0.25">
      <c r="B495" s="413"/>
      <c r="C495" s="414" t="s">
        <v>1254</v>
      </c>
      <c r="D495" s="414" t="s">
        <v>607</v>
      </c>
      <c r="E495" s="415" t="s">
        <v>1255</v>
      </c>
      <c r="F495" s="416" t="s">
        <v>1256</v>
      </c>
      <c r="G495" s="417" t="s">
        <v>332</v>
      </c>
      <c r="H495" s="418">
        <v>8.9999999999999993E-3</v>
      </c>
      <c r="I495" s="608"/>
      <c r="J495" s="419">
        <f>ROUND(I495*H495,2)</f>
        <v>0</v>
      </c>
      <c r="K495" s="416" t="s">
        <v>611</v>
      </c>
      <c r="L495" s="350"/>
      <c r="M495" s="476" t="s">
        <v>541</v>
      </c>
      <c r="N495" s="420" t="s">
        <v>553</v>
      </c>
      <c r="O495" s="477"/>
      <c r="P495" s="421">
        <f>O495*H495</f>
        <v>0</v>
      </c>
      <c r="Q495" s="421">
        <v>0</v>
      </c>
      <c r="R495" s="421">
        <f>Q495*H495</f>
        <v>0</v>
      </c>
      <c r="S495" s="421">
        <v>0</v>
      </c>
      <c r="T495" s="422">
        <f>S495*H495</f>
        <v>0</v>
      </c>
      <c r="AR495" s="353" t="s">
        <v>918</v>
      </c>
      <c r="AT495" s="353" t="s">
        <v>607</v>
      </c>
      <c r="AU495" s="353" t="s">
        <v>534</v>
      </c>
      <c r="AY495" s="353" t="s">
        <v>604</v>
      </c>
      <c r="BE495" s="423">
        <f>IF(N495="základní",J495,0)</f>
        <v>0</v>
      </c>
      <c r="BF495" s="423">
        <f>IF(N495="snížená",J495,0)</f>
        <v>0</v>
      </c>
      <c r="BG495" s="423">
        <f>IF(N495="zákl. přenesená",J495,0)</f>
        <v>0</v>
      </c>
      <c r="BH495" s="423">
        <f>IF(N495="sníž. přenesená",J495,0)</f>
        <v>0</v>
      </c>
      <c r="BI495" s="423">
        <f>IF(N495="nulová",J495,0)</f>
        <v>0</v>
      </c>
      <c r="BJ495" s="353" t="s">
        <v>95</v>
      </c>
      <c r="BK495" s="423">
        <f>ROUND(I495*H495,2)</f>
        <v>0</v>
      </c>
      <c r="BL495" s="353" t="s">
        <v>918</v>
      </c>
      <c r="BM495" s="353" t="s">
        <v>1257</v>
      </c>
    </row>
    <row r="496" spans="2:65" s="401" customFormat="1" ht="22.9" customHeight="1" x14ac:dyDescent="0.2">
      <c r="B496" s="400"/>
      <c r="D496" s="402" t="s">
        <v>600</v>
      </c>
      <c r="E496" s="411" t="s">
        <v>1258</v>
      </c>
      <c r="F496" s="411" t="s">
        <v>1259</v>
      </c>
      <c r="I496" s="475"/>
      <c r="J496" s="412">
        <f>BK496</f>
        <v>0</v>
      </c>
      <c r="L496" s="400"/>
      <c r="M496" s="405"/>
      <c r="N496" s="406"/>
      <c r="O496" s="406"/>
      <c r="P496" s="407">
        <f>SUM(P497:P530)</f>
        <v>0</v>
      </c>
      <c r="Q496" s="406"/>
      <c r="R496" s="407">
        <f>SUM(R497:R530)</f>
        <v>0</v>
      </c>
      <c r="S496" s="406"/>
      <c r="T496" s="408">
        <f>SUM(T497:T530)</f>
        <v>0</v>
      </c>
      <c r="AR496" s="402" t="s">
        <v>534</v>
      </c>
      <c r="AT496" s="409" t="s">
        <v>600</v>
      </c>
      <c r="AU496" s="409" t="s">
        <v>95</v>
      </c>
      <c r="AY496" s="402" t="s">
        <v>604</v>
      </c>
      <c r="BK496" s="410">
        <f>SUM(BK497:BK530)</f>
        <v>0</v>
      </c>
    </row>
    <row r="497" spans="2:65" s="604" customFormat="1" ht="22.5" customHeight="1" x14ac:dyDescent="0.25">
      <c r="B497" s="413"/>
      <c r="C497" s="414" t="s">
        <v>1260</v>
      </c>
      <c r="D497" s="414" t="s">
        <v>607</v>
      </c>
      <c r="E497" s="415" t="s">
        <v>1261</v>
      </c>
      <c r="F497" s="416" t="s">
        <v>1262</v>
      </c>
      <c r="G497" s="417" t="s">
        <v>1263</v>
      </c>
      <c r="H497" s="418">
        <v>0</v>
      </c>
      <c r="I497" s="685"/>
      <c r="J497" s="419">
        <f>ROUND(I497*H497,2)</f>
        <v>0</v>
      </c>
      <c r="K497" s="416" t="s">
        <v>541</v>
      </c>
      <c r="L497" s="350"/>
      <c r="M497" s="476" t="s">
        <v>541</v>
      </c>
      <c r="N497" s="420" t="s">
        <v>553</v>
      </c>
      <c r="O497" s="477"/>
      <c r="P497" s="421">
        <f>O497*H497</f>
        <v>0</v>
      </c>
      <c r="Q497" s="421">
        <v>1.0999999999999999E-2</v>
      </c>
      <c r="R497" s="421">
        <f>Q497*H497</f>
        <v>0</v>
      </c>
      <c r="S497" s="421">
        <v>0</v>
      </c>
      <c r="T497" s="422">
        <f>S497*H497</f>
        <v>0</v>
      </c>
      <c r="AR497" s="353" t="s">
        <v>918</v>
      </c>
      <c r="AT497" s="353" t="s">
        <v>607</v>
      </c>
      <c r="AU497" s="353" t="s">
        <v>534</v>
      </c>
      <c r="AY497" s="353" t="s">
        <v>604</v>
      </c>
      <c r="BE497" s="423">
        <f>IF(N497="základní",J497,0)</f>
        <v>0</v>
      </c>
      <c r="BF497" s="423">
        <f>IF(N497="snížená",J497,0)</f>
        <v>0</v>
      </c>
      <c r="BG497" s="423">
        <f>IF(N497="zákl. přenesená",J497,0)</f>
        <v>0</v>
      </c>
      <c r="BH497" s="423">
        <f>IF(N497="sníž. přenesená",J497,0)</f>
        <v>0</v>
      </c>
      <c r="BI497" s="423">
        <f>IF(N497="nulová",J497,0)</f>
        <v>0</v>
      </c>
      <c r="BJ497" s="353" t="s">
        <v>95</v>
      </c>
      <c r="BK497" s="423">
        <f>ROUND(I497*H497,2)</f>
        <v>0</v>
      </c>
      <c r="BL497" s="353" t="s">
        <v>918</v>
      </c>
      <c r="BM497" s="353" t="s">
        <v>1264</v>
      </c>
    </row>
    <row r="498" spans="2:65" s="604" customFormat="1" ht="16.5" customHeight="1" x14ac:dyDescent="0.25">
      <c r="B498" s="413"/>
      <c r="C498" s="414" t="s">
        <v>1265</v>
      </c>
      <c r="D498" s="414" t="s">
        <v>607</v>
      </c>
      <c r="E498" s="415" t="s">
        <v>1266</v>
      </c>
      <c r="F498" s="416" t="s">
        <v>1267</v>
      </c>
      <c r="G498" s="417" t="s">
        <v>69</v>
      </c>
      <c r="H498" s="418">
        <v>9</v>
      </c>
      <c r="I498" s="608"/>
      <c r="J498" s="419">
        <f>ROUND(I498*H498,2)</f>
        <v>0</v>
      </c>
      <c r="K498" s="416" t="s">
        <v>541</v>
      </c>
      <c r="L498" s="350"/>
      <c r="M498" s="476" t="s">
        <v>541</v>
      </c>
      <c r="N498" s="420" t="s">
        <v>553</v>
      </c>
      <c r="O498" s="477"/>
      <c r="P498" s="421">
        <f>O498*H498</f>
        <v>0</v>
      </c>
      <c r="Q498" s="421">
        <v>0</v>
      </c>
      <c r="R498" s="421">
        <f>Q498*H498</f>
        <v>0</v>
      </c>
      <c r="S498" s="421">
        <v>0</v>
      </c>
      <c r="T498" s="422">
        <f>S498*H498</f>
        <v>0</v>
      </c>
      <c r="AR498" s="353" t="s">
        <v>612</v>
      </c>
      <c r="AT498" s="353" t="s">
        <v>607</v>
      </c>
      <c r="AU498" s="353" t="s">
        <v>534</v>
      </c>
      <c r="AY498" s="353" t="s">
        <v>604</v>
      </c>
      <c r="BE498" s="423">
        <f>IF(N498="základní",J498,0)</f>
        <v>0</v>
      </c>
      <c r="BF498" s="423">
        <f>IF(N498="snížená",J498,0)</f>
        <v>0</v>
      </c>
      <c r="BG498" s="423">
        <f>IF(N498="zákl. přenesená",J498,0)</f>
        <v>0</v>
      </c>
      <c r="BH498" s="423">
        <f>IF(N498="sníž. přenesená",J498,0)</f>
        <v>0</v>
      </c>
      <c r="BI498" s="423">
        <f>IF(N498="nulová",J498,0)</f>
        <v>0</v>
      </c>
      <c r="BJ498" s="353" t="s">
        <v>95</v>
      </c>
      <c r="BK498" s="423">
        <f>ROUND(I498*H498,2)</f>
        <v>0</v>
      </c>
      <c r="BL498" s="353" t="s">
        <v>612</v>
      </c>
      <c r="BM498" s="353" t="s">
        <v>1268</v>
      </c>
    </row>
    <row r="499" spans="2:65" s="433" customFormat="1" x14ac:dyDescent="0.25">
      <c r="B499" s="432"/>
      <c r="D499" s="426" t="s">
        <v>622</v>
      </c>
      <c r="E499" s="434" t="s">
        <v>541</v>
      </c>
      <c r="F499" s="435" t="s">
        <v>855</v>
      </c>
      <c r="H499" s="436">
        <v>9</v>
      </c>
      <c r="I499" s="479"/>
      <c r="L499" s="432"/>
      <c r="M499" s="437"/>
      <c r="N499" s="438"/>
      <c r="O499" s="438"/>
      <c r="P499" s="438"/>
      <c r="Q499" s="438"/>
      <c r="R499" s="438"/>
      <c r="S499" s="438"/>
      <c r="T499" s="439"/>
      <c r="AT499" s="434" t="s">
        <v>622</v>
      </c>
      <c r="AU499" s="434" t="s">
        <v>534</v>
      </c>
      <c r="AV499" s="433" t="s">
        <v>534</v>
      </c>
      <c r="AW499" s="433" t="s">
        <v>624</v>
      </c>
      <c r="AX499" s="433" t="s">
        <v>603</v>
      </c>
      <c r="AY499" s="434" t="s">
        <v>604</v>
      </c>
    </row>
    <row r="500" spans="2:65" s="441" customFormat="1" x14ac:dyDescent="0.25">
      <c r="B500" s="440"/>
      <c r="D500" s="426" t="s">
        <v>622</v>
      </c>
      <c r="E500" s="442" t="s">
        <v>541</v>
      </c>
      <c r="F500" s="443" t="s">
        <v>626</v>
      </c>
      <c r="H500" s="444">
        <v>9</v>
      </c>
      <c r="I500" s="480"/>
      <c r="L500" s="440"/>
      <c r="M500" s="445"/>
      <c r="N500" s="446"/>
      <c r="O500" s="446"/>
      <c r="P500" s="446"/>
      <c r="Q500" s="446"/>
      <c r="R500" s="446"/>
      <c r="S500" s="446"/>
      <c r="T500" s="447"/>
      <c r="AT500" s="442" t="s">
        <v>622</v>
      </c>
      <c r="AU500" s="442" t="s">
        <v>534</v>
      </c>
      <c r="AV500" s="441" t="s">
        <v>612</v>
      </c>
      <c r="AW500" s="441" t="s">
        <v>624</v>
      </c>
      <c r="AX500" s="441" t="s">
        <v>95</v>
      </c>
      <c r="AY500" s="442" t="s">
        <v>604</v>
      </c>
    </row>
    <row r="501" spans="2:65" s="604" customFormat="1" ht="16.5" customHeight="1" x14ac:dyDescent="0.25">
      <c r="B501" s="413"/>
      <c r="C501" s="414" t="s">
        <v>1269</v>
      </c>
      <c r="D501" s="414" t="s">
        <v>607</v>
      </c>
      <c r="E501" s="415" t="s">
        <v>1270</v>
      </c>
      <c r="F501" s="416" t="s">
        <v>1271</v>
      </c>
      <c r="G501" s="417" t="s">
        <v>69</v>
      </c>
      <c r="H501" s="418">
        <v>3</v>
      </c>
      <c r="I501" s="608"/>
      <c r="J501" s="419">
        <f>ROUND(I501*H501,2)</f>
        <v>0</v>
      </c>
      <c r="K501" s="416" t="s">
        <v>541</v>
      </c>
      <c r="L501" s="350"/>
      <c r="M501" s="476" t="s">
        <v>541</v>
      </c>
      <c r="N501" s="420" t="s">
        <v>553</v>
      </c>
      <c r="O501" s="477"/>
      <c r="P501" s="421">
        <f>O501*H501</f>
        <v>0</v>
      </c>
      <c r="Q501" s="421">
        <v>0</v>
      </c>
      <c r="R501" s="421">
        <f>Q501*H501</f>
        <v>0</v>
      </c>
      <c r="S501" s="421">
        <v>0</v>
      </c>
      <c r="T501" s="422">
        <f>S501*H501</f>
        <v>0</v>
      </c>
      <c r="AR501" s="353" t="s">
        <v>612</v>
      </c>
      <c r="AT501" s="353" t="s">
        <v>607</v>
      </c>
      <c r="AU501" s="353" t="s">
        <v>534</v>
      </c>
      <c r="AY501" s="353" t="s">
        <v>604</v>
      </c>
      <c r="BE501" s="423">
        <f>IF(N501="základní",J501,0)</f>
        <v>0</v>
      </c>
      <c r="BF501" s="423">
        <f>IF(N501="snížená",J501,0)</f>
        <v>0</v>
      </c>
      <c r="BG501" s="423">
        <f>IF(N501="zákl. přenesená",J501,0)</f>
        <v>0</v>
      </c>
      <c r="BH501" s="423">
        <f>IF(N501="sníž. přenesená",J501,0)</f>
        <v>0</v>
      </c>
      <c r="BI501" s="423">
        <f>IF(N501="nulová",J501,0)</f>
        <v>0</v>
      </c>
      <c r="BJ501" s="353" t="s">
        <v>95</v>
      </c>
      <c r="BK501" s="423">
        <f>ROUND(I501*H501,2)</f>
        <v>0</v>
      </c>
      <c r="BL501" s="353" t="s">
        <v>612</v>
      </c>
      <c r="BM501" s="353" t="s">
        <v>1272</v>
      </c>
    </row>
    <row r="502" spans="2:65" s="433" customFormat="1" x14ac:dyDescent="0.25">
      <c r="B502" s="432"/>
      <c r="D502" s="426" t="s">
        <v>622</v>
      </c>
      <c r="E502" s="434" t="s">
        <v>541</v>
      </c>
      <c r="F502" s="435" t="s">
        <v>816</v>
      </c>
      <c r="H502" s="436">
        <v>3</v>
      </c>
      <c r="I502" s="479"/>
      <c r="L502" s="432"/>
      <c r="M502" s="437"/>
      <c r="N502" s="438"/>
      <c r="O502" s="438"/>
      <c r="P502" s="438"/>
      <c r="Q502" s="438"/>
      <c r="R502" s="438"/>
      <c r="S502" s="438"/>
      <c r="T502" s="439"/>
      <c r="AT502" s="434" t="s">
        <v>622</v>
      </c>
      <c r="AU502" s="434" t="s">
        <v>534</v>
      </c>
      <c r="AV502" s="433" t="s">
        <v>534</v>
      </c>
      <c r="AW502" s="433" t="s">
        <v>624</v>
      </c>
      <c r="AX502" s="433" t="s">
        <v>603</v>
      </c>
      <c r="AY502" s="434" t="s">
        <v>604</v>
      </c>
    </row>
    <row r="503" spans="2:65" s="441" customFormat="1" x14ac:dyDescent="0.25">
      <c r="B503" s="440"/>
      <c r="D503" s="426" t="s">
        <v>622</v>
      </c>
      <c r="E503" s="442" t="s">
        <v>541</v>
      </c>
      <c r="F503" s="443" t="s">
        <v>626</v>
      </c>
      <c r="H503" s="444">
        <v>3</v>
      </c>
      <c r="I503" s="480"/>
      <c r="L503" s="440"/>
      <c r="M503" s="445"/>
      <c r="N503" s="446"/>
      <c r="O503" s="446"/>
      <c r="P503" s="446"/>
      <c r="Q503" s="446"/>
      <c r="R503" s="446"/>
      <c r="S503" s="446"/>
      <c r="T503" s="447"/>
      <c r="AT503" s="442" t="s">
        <v>622</v>
      </c>
      <c r="AU503" s="442" t="s">
        <v>534</v>
      </c>
      <c r="AV503" s="441" t="s">
        <v>612</v>
      </c>
      <c r="AW503" s="441" t="s">
        <v>624</v>
      </c>
      <c r="AX503" s="441" t="s">
        <v>95</v>
      </c>
      <c r="AY503" s="442" t="s">
        <v>604</v>
      </c>
    </row>
    <row r="504" spans="2:65" s="604" customFormat="1" ht="16.5" customHeight="1" x14ac:dyDescent="0.25">
      <c r="B504" s="413"/>
      <c r="C504" s="414" t="s">
        <v>1273</v>
      </c>
      <c r="D504" s="414" t="s">
        <v>607</v>
      </c>
      <c r="E504" s="415" t="s">
        <v>1274</v>
      </c>
      <c r="F504" s="416" t="s">
        <v>1275</v>
      </c>
      <c r="G504" s="417" t="s">
        <v>69</v>
      </c>
      <c r="H504" s="418">
        <v>1</v>
      </c>
      <c r="I504" s="608"/>
      <c r="J504" s="419">
        <f>ROUND(I504*H504,2)</f>
        <v>0</v>
      </c>
      <c r="K504" s="416" t="s">
        <v>541</v>
      </c>
      <c r="L504" s="350"/>
      <c r="M504" s="476" t="s">
        <v>541</v>
      </c>
      <c r="N504" s="420" t="s">
        <v>553</v>
      </c>
      <c r="O504" s="477"/>
      <c r="P504" s="421">
        <f>O504*H504</f>
        <v>0</v>
      </c>
      <c r="Q504" s="421">
        <v>0</v>
      </c>
      <c r="R504" s="421">
        <f>Q504*H504</f>
        <v>0</v>
      </c>
      <c r="S504" s="421">
        <v>0</v>
      </c>
      <c r="T504" s="422">
        <f>S504*H504</f>
        <v>0</v>
      </c>
      <c r="AR504" s="353" t="s">
        <v>612</v>
      </c>
      <c r="AT504" s="353" t="s">
        <v>607</v>
      </c>
      <c r="AU504" s="353" t="s">
        <v>534</v>
      </c>
      <c r="AY504" s="353" t="s">
        <v>604</v>
      </c>
      <c r="BE504" s="423">
        <f>IF(N504="základní",J504,0)</f>
        <v>0</v>
      </c>
      <c r="BF504" s="423">
        <f>IF(N504="snížená",J504,0)</f>
        <v>0</v>
      </c>
      <c r="BG504" s="423">
        <f>IF(N504="zákl. přenesená",J504,0)</f>
        <v>0</v>
      </c>
      <c r="BH504" s="423">
        <f>IF(N504="sníž. přenesená",J504,0)</f>
        <v>0</v>
      </c>
      <c r="BI504" s="423">
        <f>IF(N504="nulová",J504,0)</f>
        <v>0</v>
      </c>
      <c r="BJ504" s="353" t="s">
        <v>95</v>
      </c>
      <c r="BK504" s="423">
        <f>ROUND(I504*H504,2)</f>
        <v>0</v>
      </c>
      <c r="BL504" s="353" t="s">
        <v>612</v>
      </c>
      <c r="BM504" s="353" t="s">
        <v>1276</v>
      </c>
    </row>
    <row r="505" spans="2:65" s="433" customFormat="1" x14ac:dyDescent="0.25">
      <c r="B505" s="432"/>
      <c r="D505" s="426" t="s">
        <v>622</v>
      </c>
      <c r="E505" s="434" t="s">
        <v>541</v>
      </c>
      <c r="F505" s="435" t="s">
        <v>95</v>
      </c>
      <c r="H505" s="436">
        <v>1</v>
      </c>
      <c r="I505" s="479"/>
      <c r="L505" s="432"/>
      <c r="M505" s="437"/>
      <c r="N505" s="438"/>
      <c r="O505" s="438"/>
      <c r="P505" s="438"/>
      <c r="Q505" s="438"/>
      <c r="R505" s="438"/>
      <c r="S505" s="438"/>
      <c r="T505" s="439"/>
      <c r="AT505" s="434" t="s">
        <v>622</v>
      </c>
      <c r="AU505" s="434" t="s">
        <v>534</v>
      </c>
      <c r="AV505" s="433" t="s">
        <v>534</v>
      </c>
      <c r="AW505" s="433" t="s">
        <v>624</v>
      </c>
      <c r="AX505" s="433" t="s">
        <v>603</v>
      </c>
      <c r="AY505" s="434" t="s">
        <v>604</v>
      </c>
    </row>
    <row r="506" spans="2:65" s="441" customFormat="1" x14ac:dyDescent="0.25">
      <c r="B506" s="440"/>
      <c r="D506" s="426" t="s">
        <v>622</v>
      </c>
      <c r="E506" s="442" t="s">
        <v>541</v>
      </c>
      <c r="F506" s="443" t="s">
        <v>626</v>
      </c>
      <c r="H506" s="444">
        <v>1</v>
      </c>
      <c r="I506" s="480"/>
      <c r="L506" s="440"/>
      <c r="M506" s="445"/>
      <c r="N506" s="446"/>
      <c r="O506" s="446"/>
      <c r="P506" s="446"/>
      <c r="Q506" s="446"/>
      <c r="R506" s="446"/>
      <c r="S506" s="446"/>
      <c r="T506" s="447"/>
      <c r="AT506" s="442" t="s">
        <v>622</v>
      </c>
      <c r="AU506" s="442" t="s">
        <v>534</v>
      </c>
      <c r="AV506" s="441" t="s">
        <v>612</v>
      </c>
      <c r="AW506" s="441" t="s">
        <v>624</v>
      </c>
      <c r="AX506" s="441" t="s">
        <v>95</v>
      </c>
      <c r="AY506" s="442" t="s">
        <v>604</v>
      </c>
    </row>
    <row r="507" spans="2:65" s="604" customFormat="1" ht="16.5" customHeight="1" x14ac:dyDescent="0.25">
      <c r="B507" s="413"/>
      <c r="C507" s="414" t="s">
        <v>1277</v>
      </c>
      <c r="D507" s="414" t="s">
        <v>607</v>
      </c>
      <c r="E507" s="415" t="s">
        <v>1278</v>
      </c>
      <c r="F507" s="416" t="s">
        <v>1279</v>
      </c>
      <c r="G507" s="417" t="s">
        <v>69</v>
      </c>
      <c r="H507" s="418">
        <v>4</v>
      </c>
      <c r="I507" s="608"/>
      <c r="J507" s="419">
        <f>ROUND(I507*H507,2)</f>
        <v>0</v>
      </c>
      <c r="K507" s="416" t="s">
        <v>541</v>
      </c>
      <c r="L507" s="350"/>
      <c r="M507" s="476" t="s">
        <v>541</v>
      </c>
      <c r="N507" s="420" t="s">
        <v>553</v>
      </c>
      <c r="O507" s="477"/>
      <c r="P507" s="421">
        <f>O507*H507</f>
        <v>0</v>
      </c>
      <c r="Q507" s="421">
        <v>0</v>
      </c>
      <c r="R507" s="421">
        <f>Q507*H507</f>
        <v>0</v>
      </c>
      <c r="S507" s="421">
        <v>0</v>
      </c>
      <c r="T507" s="422">
        <f>S507*H507</f>
        <v>0</v>
      </c>
      <c r="AR507" s="353" t="s">
        <v>612</v>
      </c>
      <c r="AT507" s="353" t="s">
        <v>607</v>
      </c>
      <c r="AU507" s="353" t="s">
        <v>534</v>
      </c>
      <c r="AY507" s="353" t="s">
        <v>604</v>
      </c>
      <c r="BE507" s="423">
        <f>IF(N507="základní",J507,0)</f>
        <v>0</v>
      </c>
      <c r="BF507" s="423">
        <f>IF(N507="snížená",J507,0)</f>
        <v>0</v>
      </c>
      <c r="BG507" s="423">
        <f>IF(N507="zákl. přenesená",J507,0)</f>
        <v>0</v>
      </c>
      <c r="BH507" s="423">
        <f>IF(N507="sníž. přenesená",J507,0)</f>
        <v>0</v>
      </c>
      <c r="BI507" s="423">
        <f>IF(N507="nulová",J507,0)</f>
        <v>0</v>
      </c>
      <c r="BJ507" s="353" t="s">
        <v>95</v>
      </c>
      <c r="BK507" s="423">
        <f>ROUND(I507*H507,2)</f>
        <v>0</v>
      </c>
      <c r="BL507" s="353" t="s">
        <v>612</v>
      </c>
      <c r="BM507" s="353" t="s">
        <v>1280</v>
      </c>
    </row>
    <row r="508" spans="2:65" s="433" customFormat="1" x14ac:dyDescent="0.25">
      <c r="B508" s="432"/>
      <c r="D508" s="426" t="s">
        <v>622</v>
      </c>
      <c r="E508" s="434" t="s">
        <v>541</v>
      </c>
      <c r="F508" s="435" t="s">
        <v>612</v>
      </c>
      <c r="H508" s="436">
        <v>4</v>
      </c>
      <c r="I508" s="479"/>
      <c r="L508" s="432"/>
      <c r="M508" s="437"/>
      <c r="N508" s="438"/>
      <c r="O508" s="438"/>
      <c r="P508" s="438"/>
      <c r="Q508" s="438"/>
      <c r="R508" s="438"/>
      <c r="S508" s="438"/>
      <c r="T508" s="439"/>
      <c r="AT508" s="434" t="s">
        <v>622</v>
      </c>
      <c r="AU508" s="434" t="s">
        <v>534</v>
      </c>
      <c r="AV508" s="433" t="s">
        <v>534</v>
      </c>
      <c r="AW508" s="433" t="s">
        <v>624</v>
      </c>
      <c r="AX508" s="433" t="s">
        <v>603</v>
      </c>
      <c r="AY508" s="434" t="s">
        <v>604</v>
      </c>
    </row>
    <row r="509" spans="2:65" s="441" customFormat="1" x14ac:dyDescent="0.25">
      <c r="B509" s="440"/>
      <c r="D509" s="426" t="s">
        <v>622</v>
      </c>
      <c r="E509" s="442" t="s">
        <v>541</v>
      </c>
      <c r="F509" s="443" t="s">
        <v>626</v>
      </c>
      <c r="H509" s="444">
        <v>4</v>
      </c>
      <c r="I509" s="480"/>
      <c r="L509" s="440"/>
      <c r="M509" s="445"/>
      <c r="N509" s="446"/>
      <c r="O509" s="446"/>
      <c r="P509" s="446"/>
      <c r="Q509" s="446"/>
      <c r="R509" s="446"/>
      <c r="S509" s="446"/>
      <c r="T509" s="447"/>
      <c r="AT509" s="442" t="s">
        <v>622</v>
      </c>
      <c r="AU509" s="442" t="s">
        <v>534</v>
      </c>
      <c r="AV509" s="441" t="s">
        <v>612</v>
      </c>
      <c r="AW509" s="441" t="s">
        <v>624</v>
      </c>
      <c r="AX509" s="441" t="s">
        <v>95</v>
      </c>
      <c r="AY509" s="442" t="s">
        <v>604</v>
      </c>
    </row>
    <row r="510" spans="2:65" s="604" customFormat="1" ht="16.5" customHeight="1" x14ac:dyDescent="0.25">
      <c r="B510" s="413"/>
      <c r="C510" s="414" t="s">
        <v>1281</v>
      </c>
      <c r="D510" s="414" t="s">
        <v>607</v>
      </c>
      <c r="E510" s="415" t="s">
        <v>1282</v>
      </c>
      <c r="F510" s="416" t="s">
        <v>1283</v>
      </c>
      <c r="G510" s="417" t="s">
        <v>69</v>
      </c>
      <c r="H510" s="418">
        <v>1</v>
      </c>
      <c r="I510" s="608"/>
      <c r="J510" s="419">
        <f>ROUND(I510*H510,2)</f>
        <v>0</v>
      </c>
      <c r="K510" s="416" t="s">
        <v>541</v>
      </c>
      <c r="L510" s="350"/>
      <c r="M510" s="476" t="s">
        <v>541</v>
      </c>
      <c r="N510" s="420" t="s">
        <v>553</v>
      </c>
      <c r="O510" s="477"/>
      <c r="P510" s="421">
        <f>O510*H510</f>
        <v>0</v>
      </c>
      <c r="Q510" s="421">
        <v>0</v>
      </c>
      <c r="R510" s="421">
        <f>Q510*H510</f>
        <v>0</v>
      </c>
      <c r="S510" s="421">
        <v>0</v>
      </c>
      <c r="T510" s="422">
        <f>S510*H510</f>
        <v>0</v>
      </c>
      <c r="AR510" s="353" t="s">
        <v>612</v>
      </c>
      <c r="AT510" s="353" t="s">
        <v>607</v>
      </c>
      <c r="AU510" s="353" t="s">
        <v>534</v>
      </c>
      <c r="AY510" s="353" t="s">
        <v>604</v>
      </c>
      <c r="BE510" s="423">
        <f>IF(N510="základní",J510,0)</f>
        <v>0</v>
      </c>
      <c r="BF510" s="423">
        <f>IF(N510="snížená",J510,0)</f>
        <v>0</v>
      </c>
      <c r="BG510" s="423">
        <f>IF(N510="zákl. přenesená",J510,0)</f>
        <v>0</v>
      </c>
      <c r="BH510" s="423">
        <f>IF(N510="sníž. přenesená",J510,0)</f>
        <v>0</v>
      </c>
      <c r="BI510" s="423">
        <f>IF(N510="nulová",J510,0)</f>
        <v>0</v>
      </c>
      <c r="BJ510" s="353" t="s">
        <v>95</v>
      </c>
      <c r="BK510" s="423">
        <f>ROUND(I510*H510,2)</f>
        <v>0</v>
      </c>
      <c r="BL510" s="353" t="s">
        <v>612</v>
      </c>
      <c r="BM510" s="353" t="s">
        <v>1284</v>
      </c>
    </row>
    <row r="511" spans="2:65" s="433" customFormat="1" x14ac:dyDescent="0.25">
      <c r="B511" s="432"/>
      <c r="D511" s="426" t="s">
        <v>622</v>
      </c>
      <c r="E511" s="434" t="s">
        <v>541</v>
      </c>
      <c r="F511" s="435" t="s">
        <v>95</v>
      </c>
      <c r="H511" s="436">
        <v>1</v>
      </c>
      <c r="I511" s="479"/>
      <c r="L511" s="432"/>
      <c r="M511" s="437"/>
      <c r="N511" s="438"/>
      <c r="O511" s="438"/>
      <c r="P511" s="438"/>
      <c r="Q511" s="438"/>
      <c r="R511" s="438"/>
      <c r="S511" s="438"/>
      <c r="T511" s="439"/>
      <c r="AT511" s="434" t="s">
        <v>622</v>
      </c>
      <c r="AU511" s="434" t="s">
        <v>534</v>
      </c>
      <c r="AV511" s="433" t="s">
        <v>534</v>
      </c>
      <c r="AW511" s="433" t="s">
        <v>624</v>
      </c>
      <c r="AX511" s="433" t="s">
        <v>603</v>
      </c>
      <c r="AY511" s="434" t="s">
        <v>604</v>
      </c>
    </row>
    <row r="512" spans="2:65" s="441" customFormat="1" x14ac:dyDescent="0.25">
      <c r="B512" s="440"/>
      <c r="D512" s="426" t="s">
        <v>622</v>
      </c>
      <c r="E512" s="442" t="s">
        <v>541</v>
      </c>
      <c r="F512" s="443" t="s">
        <v>626</v>
      </c>
      <c r="H512" s="444">
        <v>1</v>
      </c>
      <c r="I512" s="480"/>
      <c r="L512" s="440"/>
      <c r="M512" s="445"/>
      <c r="N512" s="446"/>
      <c r="O512" s="446"/>
      <c r="P512" s="446"/>
      <c r="Q512" s="446"/>
      <c r="R512" s="446"/>
      <c r="S512" s="446"/>
      <c r="T512" s="447"/>
      <c r="AT512" s="442" t="s">
        <v>622</v>
      </c>
      <c r="AU512" s="442" t="s">
        <v>534</v>
      </c>
      <c r="AV512" s="441" t="s">
        <v>612</v>
      </c>
      <c r="AW512" s="441" t="s">
        <v>624</v>
      </c>
      <c r="AX512" s="441" t="s">
        <v>95</v>
      </c>
      <c r="AY512" s="442" t="s">
        <v>604</v>
      </c>
    </row>
    <row r="513" spans="2:65" s="604" customFormat="1" ht="16.5" customHeight="1" x14ac:dyDescent="0.25">
      <c r="B513" s="413"/>
      <c r="C513" s="414" t="s">
        <v>1285</v>
      </c>
      <c r="D513" s="414" t="s">
        <v>607</v>
      </c>
      <c r="E513" s="415" t="s">
        <v>1286</v>
      </c>
      <c r="F513" s="416" t="s">
        <v>1287</v>
      </c>
      <c r="G513" s="417" t="s">
        <v>69</v>
      </c>
      <c r="H513" s="418">
        <v>1</v>
      </c>
      <c r="I513" s="608"/>
      <c r="J513" s="419">
        <f>ROUND(I513*H513,2)</f>
        <v>0</v>
      </c>
      <c r="K513" s="416" t="s">
        <v>541</v>
      </c>
      <c r="L513" s="350"/>
      <c r="M513" s="476" t="s">
        <v>541</v>
      </c>
      <c r="N513" s="420" t="s">
        <v>553</v>
      </c>
      <c r="O513" s="477"/>
      <c r="P513" s="421">
        <f>O513*H513</f>
        <v>0</v>
      </c>
      <c r="Q513" s="421">
        <v>0</v>
      </c>
      <c r="R513" s="421">
        <f>Q513*H513</f>
        <v>0</v>
      </c>
      <c r="S513" s="421">
        <v>0</v>
      </c>
      <c r="T513" s="422">
        <f>S513*H513</f>
        <v>0</v>
      </c>
      <c r="AR513" s="353" t="s">
        <v>612</v>
      </c>
      <c r="AT513" s="353" t="s">
        <v>607</v>
      </c>
      <c r="AU513" s="353" t="s">
        <v>534</v>
      </c>
      <c r="AY513" s="353" t="s">
        <v>604</v>
      </c>
      <c r="BE513" s="423">
        <f>IF(N513="základní",J513,0)</f>
        <v>0</v>
      </c>
      <c r="BF513" s="423">
        <f>IF(N513="snížená",J513,0)</f>
        <v>0</v>
      </c>
      <c r="BG513" s="423">
        <f>IF(N513="zákl. přenesená",J513,0)</f>
        <v>0</v>
      </c>
      <c r="BH513" s="423">
        <f>IF(N513="sníž. přenesená",J513,0)</f>
        <v>0</v>
      </c>
      <c r="BI513" s="423">
        <f>IF(N513="nulová",J513,0)</f>
        <v>0</v>
      </c>
      <c r="BJ513" s="353" t="s">
        <v>95</v>
      </c>
      <c r="BK513" s="423">
        <f>ROUND(I513*H513,2)</f>
        <v>0</v>
      </c>
      <c r="BL513" s="353" t="s">
        <v>612</v>
      </c>
      <c r="BM513" s="353" t="s">
        <v>1288</v>
      </c>
    </row>
    <row r="514" spans="2:65" s="433" customFormat="1" x14ac:dyDescent="0.25">
      <c r="B514" s="432"/>
      <c r="D514" s="426" t="s">
        <v>622</v>
      </c>
      <c r="E514" s="434" t="s">
        <v>541</v>
      </c>
      <c r="F514" s="435" t="s">
        <v>95</v>
      </c>
      <c r="H514" s="436">
        <v>1</v>
      </c>
      <c r="I514" s="479"/>
      <c r="L514" s="432"/>
      <c r="M514" s="437"/>
      <c r="N514" s="438"/>
      <c r="O514" s="438"/>
      <c r="P514" s="438"/>
      <c r="Q514" s="438"/>
      <c r="R514" s="438"/>
      <c r="S514" s="438"/>
      <c r="T514" s="439"/>
      <c r="AT514" s="434" t="s">
        <v>622</v>
      </c>
      <c r="AU514" s="434" t="s">
        <v>534</v>
      </c>
      <c r="AV514" s="433" t="s">
        <v>534</v>
      </c>
      <c r="AW514" s="433" t="s">
        <v>624</v>
      </c>
      <c r="AX514" s="433" t="s">
        <v>603</v>
      </c>
      <c r="AY514" s="434" t="s">
        <v>604</v>
      </c>
    </row>
    <row r="515" spans="2:65" s="441" customFormat="1" x14ac:dyDescent="0.25">
      <c r="B515" s="440"/>
      <c r="D515" s="426" t="s">
        <v>622</v>
      </c>
      <c r="E515" s="442" t="s">
        <v>541</v>
      </c>
      <c r="F515" s="443" t="s">
        <v>626</v>
      </c>
      <c r="H515" s="444">
        <v>1</v>
      </c>
      <c r="I515" s="480"/>
      <c r="L515" s="440"/>
      <c r="M515" s="445"/>
      <c r="N515" s="446"/>
      <c r="O515" s="446"/>
      <c r="P515" s="446"/>
      <c r="Q515" s="446"/>
      <c r="R515" s="446"/>
      <c r="S515" s="446"/>
      <c r="T515" s="447"/>
      <c r="AT515" s="442" t="s">
        <v>622</v>
      </c>
      <c r="AU515" s="442" t="s">
        <v>534</v>
      </c>
      <c r="AV515" s="441" t="s">
        <v>612</v>
      </c>
      <c r="AW515" s="441" t="s">
        <v>624</v>
      </c>
      <c r="AX515" s="441" t="s">
        <v>95</v>
      </c>
      <c r="AY515" s="442" t="s">
        <v>604</v>
      </c>
    </row>
    <row r="516" spans="2:65" s="604" customFormat="1" ht="16.5" customHeight="1" x14ac:dyDescent="0.25">
      <c r="B516" s="413"/>
      <c r="C516" s="414" t="s">
        <v>1289</v>
      </c>
      <c r="D516" s="414" t="s">
        <v>607</v>
      </c>
      <c r="E516" s="415" t="s">
        <v>1290</v>
      </c>
      <c r="F516" s="416" t="s">
        <v>1291</v>
      </c>
      <c r="G516" s="417" t="s">
        <v>69</v>
      </c>
      <c r="H516" s="418">
        <v>3</v>
      </c>
      <c r="I516" s="608"/>
      <c r="J516" s="419">
        <f>ROUND(I516*H516,2)</f>
        <v>0</v>
      </c>
      <c r="K516" s="416" t="s">
        <v>541</v>
      </c>
      <c r="L516" s="350"/>
      <c r="M516" s="476" t="s">
        <v>541</v>
      </c>
      <c r="N516" s="420" t="s">
        <v>553</v>
      </c>
      <c r="O516" s="477"/>
      <c r="P516" s="421">
        <f>O516*H516</f>
        <v>0</v>
      </c>
      <c r="Q516" s="421">
        <v>0</v>
      </c>
      <c r="R516" s="421">
        <f>Q516*H516</f>
        <v>0</v>
      </c>
      <c r="S516" s="421">
        <v>0</v>
      </c>
      <c r="T516" s="422">
        <f>S516*H516</f>
        <v>0</v>
      </c>
      <c r="AR516" s="353" t="s">
        <v>612</v>
      </c>
      <c r="AT516" s="353" t="s">
        <v>607</v>
      </c>
      <c r="AU516" s="353" t="s">
        <v>534</v>
      </c>
      <c r="AY516" s="353" t="s">
        <v>604</v>
      </c>
      <c r="BE516" s="423">
        <f>IF(N516="základní",J516,0)</f>
        <v>0</v>
      </c>
      <c r="BF516" s="423">
        <f>IF(N516="snížená",J516,0)</f>
        <v>0</v>
      </c>
      <c r="BG516" s="423">
        <f>IF(N516="zákl. přenesená",J516,0)</f>
        <v>0</v>
      </c>
      <c r="BH516" s="423">
        <f>IF(N516="sníž. přenesená",J516,0)</f>
        <v>0</v>
      </c>
      <c r="BI516" s="423">
        <f>IF(N516="nulová",J516,0)</f>
        <v>0</v>
      </c>
      <c r="BJ516" s="353" t="s">
        <v>95</v>
      </c>
      <c r="BK516" s="423">
        <f>ROUND(I516*H516,2)</f>
        <v>0</v>
      </c>
      <c r="BL516" s="353" t="s">
        <v>612</v>
      </c>
      <c r="BM516" s="353" t="s">
        <v>1292</v>
      </c>
    </row>
    <row r="517" spans="2:65" s="433" customFormat="1" x14ac:dyDescent="0.25">
      <c r="B517" s="432"/>
      <c r="D517" s="426" t="s">
        <v>622</v>
      </c>
      <c r="E517" s="434" t="s">
        <v>541</v>
      </c>
      <c r="F517" s="435" t="s">
        <v>816</v>
      </c>
      <c r="H517" s="436">
        <v>3</v>
      </c>
      <c r="I517" s="479"/>
      <c r="L517" s="432"/>
      <c r="M517" s="437"/>
      <c r="N517" s="438"/>
      <c r="O517" s="438"/>
      <c r="P517" s="438"/>
      <c r="Q517" s="438"/>
      <c r="R517" s="438"/>
      <c r="S517" s="438"/>
      <c r="T517" s="439"/>
      <c r="AT517" s="434" t="s">
        <v>622</v>
      </c>
      <c r="AU517" s="434" t="s">
        <v>534</v>
      </c>
      <c r="AV517" s="433" t="s">
        <v>534</v>
      </c>
      <c r="AW517" s="433" t="s">
        <v>624</v>
      </c>
      <c r="AX517" s="433" t="s">
        <v>603</v>
      </c>
      <c r="AY517" s="434" t="s">
        <v>604</v>
      </c>
    </row>
    <row r="518" spans="2:65" s="441" customFormat="1" x14ac:dyDescent="0.25">
      <c r="B518" s="440"/>
      <c r="D518" s="426" t="s">
        <v>622</v>
      </c>
      <c r="E518" s="442" t="s">
        <v>541</v>
      </c>
      <c r="F518" s="443" t="s">
        <v>626</v>
      </c>
      <c r="H518" s="444">
        <v>3</v>
      </c>
      <c r="I518" s="480"/>
      <c r="L518" s="440"/>
      <c r="M518" s="445"/>
      <c r="N518" s="446"/>
      <c r="O518" s="446"/>
      <c r="P518" s="446"/>
      <c r="Q518" s="446"/>
      <c r="R518" s="446"/>
      <c r="S518" s="446"/>
      <c r="T518" s="447"/>
      <c r="AT518" s="442" t="s">
        <v>622</v>
      </c>
      <c r="AU518" s="442" t="s">
        <v>534</v>
      </c>
      <c r="AV518" s="441" t="s">
        <v>612</v>
      </c>
      <c r="AW518" s="441" t="s">
        <v>624</v>
      </c>
      <c r="AX518" s="441" t="s">
        <v>95</v>
      </c>
      <c r="AY518" s="442" t="s">
        <v>604</v>
      </c>
    </row>
    <row r="519" spans="2:65" s="604" customFormat="1" ht="16.5" customHeight="1" x14ac:dyDescent="0.25">
      <c r="B519" s="413"/>
      <c r="C519" s="414" t="s">
        <v>1293</v>
      </c>
      <c r="D519" s="414" t="s">
        <v>607</v>
      </c>
      <c r="E519" s="415" t="s">
        <v>1294</v>
      </c>
      <c r="F519" s="416" t="s">
        <v>1295</v>
      </c>
      <c r="G519" s="417" t="s">
        <v>70</v>
      </c>
      <c r="H519" s="418">
        <v>1</v>
      </c>
      <c r="I519" s="608"/>
      <c r="J519" s="419">
        <f>ROUND(I519*H519,2)</f>
        <v>0</v>
      </c>
      <c r="K519" s="416" t="s">
        <v>541</v>
      </c>
      <c r="L519" s="350"/>
      <c r="M519" s="476" t="s">
        <v>541</v>
      </c>
      <c r="N519" s="420" t="s">
        <v>553</v>
      </c>
      <c r="O519" s="477"/>
      <c r="P519" s="421">
        <f>O519*H519</f>
        <v>0</v>
      </c>
      <c r="Q519" s="421">
        <v>0</v>
      </c>
      <c r="R519" s="421">
        <f>Q519*H519</f>
        <v>0</v>
      </c>
      <c r="S519" s="421">
        <v>0</v>
      </c>
      <c r="T519" s="422">
        <f>S519*H519</f>
        <v>0</v>
      </c>
      <c r="AR519" s="353" t="s">
        <v>612</v>
      </c>
      <c r="AT519" s="353" t="s">
        <v>607</v>
      </c>
      <c r="AU519" s="353" t="s">
        <v>534</v>
      </c>
      <c r="AY519" s="353" t="s">
        <v>604</v>
      </c>
      <c r="BE519" s="423">
        <f>IF(N519="základní",J519,0)</f>
        <v>0</v>
      </c>
      <c r="BF519" s="423">
        <f>IF(N519="snížená",J519,0)</f>
        <v>0</v>
      </c>
      <c r="BG519" s="423">
        <f>IF(N519="zákl. přenesená",J519,0)</f>
        <v>0</v>
      </c>
      <c r="BH519" s="423">
        <f>IF(N519="sníž. přenesená",J519,0)</f>
        <v>0</v>
      </c>
      <c r="BI519" s="423">
        <f>IF(N519="nulová",J519,0)</f>
        <v>0</v>
      </c>
      <c r="BJ519" s="353" t="s">
        <v>95</v>
      </c>
      <c r="BK519" s="423">
        <f>ROUND(I519*H519,2)</f>
        <v>0</v>
      </c>
      <c r="BL519" s="353" t="s">
        <v>612</v>
      </c>
      <c r="BM519" s="353" t="s">
        <v>1296</v>
      </c>
    </row>
    <row r="520" spans="2:65" s="425" customFormat="1" x14ac:dyDescent="0.25">
      <c r="B520" s="424"/>
      <c r="D520" s="426" t="s">
        <v>622</v>
      </c>
      <c r="E520" s="427" t="s">
        <v>541</v>
      </c>
      <c r="F520" s="428" t="s">
        <v>1297</v>
      </c>
      <c r="H520" s="427" t="s">
        <v>541</v>
      </c>
      <c r="I520" s="478"/>
      <c r="L520" s="424"/>
      <c r="M520" s="429"/>
      <c r="N520" s="430"/>
      <c r="O520" s="430"/>
      <c r="P520" s="430"/>
      <c r="Q520" s="430"/>
      <c r="R520" s="430"/>
      <c r="S520" s="430"/>
      <c r="T520" s="431"/>
      <c r="AT520" s="427" t="s">
        <v>622</v>
      </c>
      <c r="AU520" s="427" t="s">
        <v>534</v>
      </c>
      <c r="AV520" s="425" t="s">
        <v>95</v>
      </c>
      <c r="AW520" s="425" t="s">
        <v>624</v>
      </c>
      <c r="AX520" s="425" t="s">
        <v>603</v>
      </c>
      <c r="AY520" s="427" t="s">
        <v>604</v>
      </c>
    </row>
    <row r="521" spans="2:65" s="425" customFormat="1" x14ac:dyDescent="0.25">
      <c r="B521" s="424"/>
      <c r="D521" s="426" t="s">
        <v>622</v>
      </c>
      <c r="E521" s="427" t="s">
        <v>541</v>
      </c>
      <c r="F521" s="428" t="s">
        <v>1298</v>
      </c>
      <c r="H521" s="427" t="s">
        <v>541</v>
      </c>
      <c r="I521" s="478"/>
      <c r="L521" s="424"/>
      <c r="M521" s="429"/>
      <c r="N521" s="430"/>
      <c r="O521" s="430"/>
      <c r="P521" s="430"/>
      <c r="Q521" s="430"/>
      <c r="R521" s="430"/>
      <c r="S521" s="430"/>
      <c r="T521" s="431"/>
      <c r="AT521" s="427" t="s">
        <v>622</v>
      </c>
      <c r="AU521" s="427" t="s">
        <v>534</v>
      </c>
      <c r="AV521" s="425" t="s">
        <v>95</v>
      </c>
      <c r="AW521" s="425" t="s">
        <v>624</v>
      </c>
      <c r="AX521" s="425" t="s">
        <v>603</v>
      </c>
      <c r="AY521" s="427" t="s">
        <v>604</v>
      </c>
    </row>
    <row r="522" spans="2:65" s="433" customFormat="1" x14ac:dyDescent="0.25">
      <c r="B522" s="432"/>
      <c r="D522" s="426" t="s">
        <v>622</v>
      </c>
      <c r="E522" s="434" t="s">
        <v>541</v>
      </c>
      <c r="F522" s="435" t="s">
        <v>95</v>
      </c>
      <c r="H522" s="436">
        <v>1</v>
      </c>
      <c r="I522" s="479"/>
      <c r="L522" s="432"/>
      <c r="M522" s="437"/>
      <c r="N522" s="438"/>
      <c r="O522" s="438"/>
      <c r="P522" s="438"/>
      <c r="Q522" s="438"/>
      <c r="R522" s="438"/>
      <c r="S522" s="438"/>
      <c r="T522" s="439"/>
      <c r="AT522" s="434" t="s">
        <v>622</v>
      </c>
      <c r="AU522" s="434" t="s">
        <v>534</v>
      </c>
      <c r="AV522" s="433" t="s">
        <v>534</v>
      </c>
      <c r="AW522" s="433" t="s">
        <v>624</v>
      </c>
      <c r="AX522" s="433" t="s">
        <v>603</v>
      </c>
      <c r="AY522" s="434" t="s">
        <v>604</v>
      </c>
    </row>
    <row r="523" spans="2:65" s="441" customFormat="1" x14ac:dyDescent="0.25">
      <c r="B523" s="440"/>
      <c r="D523" s="426" t="s">
        <v>622</v>
      </c>
      <c r="E523" s="442" t="s">
        <v>541</v>
      </c>
      <c r="F523" s="443" t="s">
        <v>626</v>
      </c>
      <c r="H523" s="444">
        <v>1</v>
      </c>
      <c r="I523" s="480"/>
      <c r="L523" s="440"/>
      <c r="M523" s="445"/>
      <c r="N523" s="446"/>
      <c r="O523" s="446"/>
      <c r="P523" s="446"/>
      <c r="Q523" s="446"/>
      <c r="R523" s="446"/>
      <c r="S523" s="446"/>
      <c r="T523" s="447"/>
      <c r="AT523" s="442" t="s">
        <v>622</v>
      </c>
      <c r="AU523" s="442" t="s">
        <v>534</v>
      </c>
      <c r="AV523" s="441" t="s">
        <v>612</v>
      </c>
      <c r="AW523" s="441" t="s">
        <v>624</v>
      </c>
      <c r="AX523" s="441" t="s">
        <v>95</v>
      </c>
      <c r="AY523" s="442" t="s">
        <v>604</v>
      </c>
    </row>
    <row r="524" spans="2:65" s="604" customFormat="1" ht="16.5" customHeight="1" x14ac:dyDescent="0.25">
      <c r="B524" s="413"/>
      <c r="C524" s="414" t="s">
        <v>1299</v>
      </c>
      <c r="D524" s="414" t="s">
        <v>607</v>
      </c>
      <c r="E524" s="415" t="s">
        <v>1300</v>
      </c>
      <c r="F524" s="416" t="s">
        <v>1301</v>
      </c>
      <c r="G524" s="417" t="s">
        <v>70</v>
      </c>
      <c r="H524" s="418">
        <v>1</v>
      </c>
      <c r="I524" s="608"/>
      <c r="J524" s="419">
        <f>ROUND(I524*H524,2)</f>
        <v>0</v>
      </c>
      <c r="K524" s="416" t="s">
        <v>541</v>
      </c>
      <c r="L524" s="350"/>
      <c r="M524" s="476" t="s">
        <v>541</v>
      </c>
      <c r="N524" s="420" t="s">
        <v>553</v>
      </c>
      <c r="O524" s="477"/>
      <c r="P524" s="421">
        <f>O524*H524</f>
        <v>0</v>
      </c>
      <c r="Q524" s="421">
        <v>0</v>
      </c>
      <c r="R524" s="421">
        <f>Q524*H524</f>
        <v>0</v>
      </c>
      <c r="S524" s="421">
        <v>0</v>
      </c>
      <c r="T524" s="422">
        <f>S524*H524</f>
        <v>0</v>
      </c>
      <c r="AR524" s="353" t="s">
        <v>612</v>
      </c>
      <c r="AT524" s="353" t="s">
        <v>607</v>
      </c>
      <c r="AU524" s="353" t="s">
        <v>534</v>
      </c>
      <c r="AY524" s="353" t="s">
        <v>604</v>
      </c>
      <c r="BE524" s="423">
        <f>IF(N524="základní",J524,0)</f>
        <v>0</v>
      </c>
      <c r="BF524" s="423">
        <f>IF(N524="snížená",J524,0)</f>
        <v>0</v>
      </c>
      <c r="BG524" s="423">
        <f>IF(N524="zákl. přenesená",J524,0)</f>
        <v>0</v>
      </c>
      <c r="BH524" s="423">
        <f>IF(N524="sníž. přenesená",J524,0)</f>
        <v>0</v>
      </c>
      <c r="BI524" s="423">
        <f>IF(N524="nulová",J524,0)</f>
        <v>0</v>
      </c>
      <c r="BJ524" s="353" t="s">
        <v>95</v>
      </c>
      <c r="BK524" s="423">
        <f>ROUND(I524*H524,2)</f>
        <v>0</v>
      </c>
      <c r="BL524" s="353" t="s">
        <v>612</v>
      </c>
      <c r="BM524" s="353" t="s">
        <v>1302</v>
      </c>
    </row>
    <row r="525" spans="2:65" s="425" customFormat="1" x14ac:dyDescent="0.25">
      <c r="B525" s="424"/>
      <c r="D525" s="426" t="s">
        <v>622</v>
      </c>
      <c r="E525" s="427" t="s">
        <v>541</v>
      </c>
      <c r="F525" s="428" t="s">
        <v>1303</v>
      </c>
      <c r="H525" s="427" t="s">
        <v>541</v>
      </c>
      <c r="I525" s="478"/>
      <c r="L525" s="424"/>
      <c r="M525" s="429"/>
      <c r="N525" s="430"/>
      <c r="O525" s="430"/>
      <c r="P525" s="430"/>
      <c r="Q525" s="430"/>
      <c r="R525" s="430"/>
      <c r="S525" s="430"/>
      <c r="T525" s="431"/>
      <c r="AT525" s="427" t="s">
        <v>622</v>
      </c>
      <c r="AU525" s="427" t="s">
        <v>534</v>
      </c>
      <c r="AV525" s="425" t="s">
        <v>95</v>
      </c>
      <c r="AW525" s="425" t="s">
        <v>624</v>
      </c>
      <c r="AX525" s="425" t="s">
        <v>603</v>
      </c>
      <c r="AY525" s="427" t="s">
        <v>604</v>
      </c>
    </row>
    <row r="526" spans="2:65" s="425" customFormat="1" x14ac:dyDescent="0.25">
      <c r="B526" s="424"/>
      <c r="D526" s="426" t="s">
        <v>622</v>
      </c>
      <c r="E526" s="427" t="s">
        <v>541</v>
      </c>
      <c r="F526" s="428" t="s">
        <v>1304</v>
      </c>
      <c r="H526" s="427" t="s">
        <v>541</v>
      </c>
      <c r="I526" s="478"/>
      <c r="L526" s="424"/>
      <c r="M526" s="429"/>
      <c r="N526" s="430"/>
      <c r="O526" s="430"/>
      <c r="P526" s="430"/>
      <c r="Q526" s="430"/>
      <c r="R526" s="430"/>
      <c r="S526" s="430"/>
      <c r="T526" s="431"/>
      <c r="AT526" s="427" t="s">
        <v>622</v>
      </c>
      <c r="AU526" s="427" t="s">
        <v>534</v>
      </c>
      <c r="AV526" s="425" t="s">
        <v>95</v>
      </c>
      <c r="AW526" s="425" t="s">
        <v>624</v>
      </c>
      <c r="AX526" s="425" t="s">
        <v>603</v>
      </c>
      <c r="AY526" s="427" t="s">
        <v>604</v>
      </c>
    </row>
    <row r="527" spans="2:65" s="433" customFormat="1" x14ac:dyDescent="0.25">
      <c r="B527" s="432"/>
      <c r="D527" s="426" t="s">
        <v>622</v>
      </c>
      <c r="E527" s="434" t="s">
        <v>541</v>
      </c>
      <c r="F527" s="435" t="s">
        <v>95</v>
      </c>
      <c r="H527" s="436">
        <v>1</v>
      </c>
      <c r="I527" s="479"/>
      <c r="L527" s="432"/>
      <c r="M527" s="437"/>
      <c r="N527" s="438"/>
      <c r="O527" s="438"/>
      <c r="P527" s="438"/>
      <c r="Q527" s="438"/>
      <c r="R527" s="438"/>
      <c r="S527" s="438"/>
      <c r="T527" s="439"/>
      <c r="AT527" s="434" t="s">
        <v>622</v>
      </c>
      <c r="AU527" s="434" t="s">
        <v>534</v>
      </c>
      <c r="AV527" s="433" t="s">
        <v>534</v>
      </c>
      <c r="AW527" s="433" t="s">
        <v>624</v>
      </c>
      <c r="AX527" s="433" t="s">
        <v>603</v>
      </c>
      <c r="AY527" s="434" t="s">
        <v>604</v>
      </c>
    </row>
    <row r="528" spans="2:65" s="441" customFormat="1" x14ac:dyDescent="0.25">
      <c r="B528" s="440"/>
      <c r="D528" s="426" t="s">
        <v>622</v>
      </c>
      <c r="E528" s="442" t="s">
        <v>541</v>
      </c>
      <c r="F528" s="443" t="s">
        <v>626</v>
      </c>
      <c r="H528" s="444">
        <v>1</v>
      </c>
      <c r="I528" s="480"/>
      <c r="L528" s="440"/>
      <c r="M528" s="445"/>
      <c r="N528" s="446"/>
      <c r="O528" s="446"/>
      <c r="P528" s="446"/>
      <c r="Q528" s="446"/>
      <c r="R528" s="446"/>
      <c r="S528" s="446"/>
      <c r="T528" s="447"/>
      <c r="AT528" s="442" t="s">
        <v>622</v>
      </c>
      <c r="AU528" s="442" t="s">
        <v>534</v>
      </c>
      <c r="AV528" s="441" t="s">
        <v>612</v>
      </c>
      <c r="AW528" s="441" t="s">
        <v>624</v>
      </c>
      <c r="AX528" s="441" t="s">
        <v>95</v>
      </c>
      <c r="AY528" s="442" t="s">
        <v>604</v>
      </c>
    </row>
    <row r="529" spans="2:65" s="604" customFormat="1" ht="16.5" customHeight="1" x14ac:dyDescent="0.25">
      <c r="B529" s="413"/>
      <c r="C529" s="448" t="s">
        <v>1410</v>
      </c>
      <c r="D529" s="448" t="s">
        <v>903</v>
      </c>
      <c r="E529" s="449" t="s">
        <v>1411</v>
      </c>
      <c r="F529" s="614" t="s">
        <v>1412</v>
      </c>
      <c r="G529" s="451" t="s">
        <v>70</v>
      </c>
      <c r="H529" s="452">
        <v>1</v>
      </c>
      <c r="I529" s="613"/>
      <c r="J529" s="453">
        <f>ROUND(I529*H529,2)</f>
        <v>0</v>
      </c>
      <c r="K529" s="450" t="s">
        <v>541</v>
      </c>
      <c r="L529" s="454"/>
      <c r="M529" s="481" t="s">
        <v>541</v>
      </c>
      <c r="N529" s="455" t="s">
        <v>553</v>
      </c>
      <c r="O529" s="477"/>
      <c r="P529" s="421">
        <f>O529*H529</f>
        <v>0</v>
      </c>
      <c r="Q529" s="421">
        <v>0</v>
      </c>
      <c r="R529" s="421">
        <f>Q529*H529</f>
        <v>0</v>
      </c>
      <c r="S529" s="421">
        <v>0</v>
      </c>
      <c r="T529" s="422">
        <f>S529*H529</f>
        <v>0</v>
      </c>
      <c r="AR529" s="353" t="s">
        <v>906</v>
      </c>
      <c r="AT529" s="353" t="s">
        <v>903</v>
      </c>
      <c r="AU529" s="353" t="s">
        <v>534</v>
      </c>
      <c r="AY529" s="353" t="s">
        <v>604</v>
      </c>
      <c r="BE529" s="423">
        <f>IF(N529="základní",J529,0)</f>
        <v>0</v>
      </c>
      <c r="BF529" s="423">
        <f>IF(N529="snížená",J529,0)</f>
        <v>0</v>
      </c>
      <c r="BG529" s="423">
        <f>IF(N529="zákl. přenesená",J529,0)</f>
        <v>0</v>
      </c>
      <c r="BH529" s="423">
        <f>IF(N529="sníž. přenesená",J529,0)</f>
        <v>0</v>
      </c>
      <c r="BI529" s="423">
        <f>IF(N529="nulová",J529,0)</f>
        <v>0</v>
      </c>
      <c r="BJ529" s="353" t="s">
        <v>95</v>
      </c>
      <c r="BK529" s="423">
        <f>ROUND(I529*H529,2)</f>
        <v>0</v>
      </c>
      <c r="BL529" s="353" t="s">
        <v>612</v>
      </c>
      <c r="BM529" s="353" t="s">
        <v>1413</v>
      </c>
    </row>
    <row r="530" spans="2:65" s="604" customFormat="1" ht="16.5" customHeight="1" x14ac:dyDescent="0.25">
      <c r="B530" s="413"/>
      <c r="C530" s="448" t="s">
        <v>1414</v>
      </c>
      <c r="D530" s="448" t="s">
        <v>903</v>
      </c>
      <c r="E530" s="449" t="s">
        <v>1415</v>
      </c>
      <c r="F530" s="614" t="s">
        <v>1416</v>
      </c>
      <c r="G530" s="451" t="s">
        <v>69</v>
      </c>
      <c r="H530" s="452">
        <v>6</v>
      </c>
      <c r="I530" s="613"/>
      <c r="J530" s="453">
        <f>ROUND(I530*H530,2)</f>
        <v>0</v>
      </c>
      <c r="K530" s="450" t="s">
        <v>541</v>
      </c>
      <c r="L530" s="454"/>
      <c r="M530" s="481" t="s">
        <v>541</v>
      </c>
      <c r="N530" s="455" t="s">
        <v>553</v>
      </c>
      <c r="O530" s="477"/>
      <c r="P530" s="421">
        <f>O530*H530</f>
        <v>0</v>
      </c>
      <c r="Q530" s="421">
        <v>0</v>
      </c>
      <c r="R530" s="421">
        <f>Q530*H530</f>
        <v>0</v>
      </c>
      <c r="S530" s="421">
        <v>0</v>
      </c>
      <c r="T530" s="422">
        <f>S530*H530</f>
        <v>0</v>
      </c>
      <c r="AR530" s="353" t="s">
        <v>906</v>
      </c>
      <c r="AT530" s="353" t="s">
        <v>903</v>
      </c>
      <c r="AU530" s="353" t="s">
        <v>534</v>
      </c>
      <c r="AY530" s="353" t="s">
        <v>604</v>
      </c>
      <c r="BE530" s="423">
        <f>IF(N530="základní",J530,0)</f>
        <v>0</v>
      </c>
      <c r="BF530" s="423">
        <f>IF(N530="snížená",J530,0)</f>
        <v>0</v>
      </c>
      <c r="BG530" s="423">
        <f>IF(N530="zákl. přenesená",J530,0)</f>
        <v>0</v>
      </c>
      <c r="BH530" s="423">
        <f>IF(N530="sníž. přenesená",J530,0)</f>
        <v>0</v>
      </c>
      <c r="BI530" s="423">
        <f>IF(N530="nulová",J530,0)</f>
        <v>0</v>
      </c>
      <c r="BJ530" s="353" t="s">
        <v>95</v>
      </c>
      <c r="BK530" s="423">
        <f>ROUND(I530*H530,2)</f>
        <v>0</v>
      </c>
      <c r="BL530" s="353" t="s">
        <v>612</v>
      </c>
      <c r="BM530" s="353" t="s">
        <v>1417</v>
      </c>
    </row>
    <row r="531" spans="2:65" s="401" customFormat="1" ht="25.9" customHeight="1" x14ac:dyDescent="0.2">
      <c r="B531" s="400"/>
      <c r="D531" s="402" t="s">
        <v>600</v>
      </c>
      <c r="E531" s="403" t="s">
        <v>2</v>
      </c>
      <c r="F531" s="403" t="s">
        <v>424</v>
      </c>
      <c r="I531" s="475"/>
      <c r="J531" s="404">
        <f>BK531</f>
        <v>0</v>
      </c>
      <c r="L531" s="400"/>
      <c r="M531" s="405"/>
      <c r="N531" s="406"/>
      <c r="O531" s="406"/>
      <c r="P531" s="407">
        <f>P532+P535+P538+P540+P544</f>
        <v>0</v>
      </c>
      <c r="Q531" s="406"/>
      <c r="R531" s="407">
        <f>R532+R535+R538+R540+R544</f>
        <v>0</v>
      </c>
      <c r="S531" s="406"/>
      <c r="T531" s="408">
        <f>T532+T535+T538+T540+T544</f>
        <v>0</v>
      </c>
      <c r="AR531" s="402" t="s">
        <v>908</v>
      </c>
      <c r="AT531" s="409" t="s">
        <v>600</v>
      </c>
      <c r="AU531" s="409" t="s">
        <v>603</v>
      </c>
      <c r="AY531" s="402" t="s">
        <v>604</v>
      </c>
      <c r="BK531" s="410">
        <f>BK532+BK535+BK538+BK540+BK544</f>
        <v>0</v>
      </c>
    </row>
    <row r="532" spans="2:65" s="401" customFormat="1" ht="22.9" customHeight="1" x14ac:dyDescent="0.2">
      <c r="B532" s="400"/>
      <c r="D532" s="402" t="s">
        <v>600</v>
      </c>
      <c r="E532" s="411" t="s">
        <v>1305</v>
      </c>
      <c r="F532" s="411" t="s">
        <v>1306</v>
      </c>
      <c r="I532" s="475"/>
      <c r="J532" s="412">
        <f>BK532</f>
        <v>0</v>
      </c>
      <c r="L532" s="400"/>
      <c r="M532" s="405"/>
      <c r="N532" s="406"/>
      <c r="O532" s="406"/>
      <c r="P532" s="407">
        <f>SUM(P533:P534)</f>
        <v>0</v>
      </c>
      <c r="Q532" s="406"/>
      <c r="R532" s="407">
        <f>SUM(R533:R534)</f>
        <v>0</v>
      </c>
      <c r="S532" s="406"/>
      <c r="T532" s="408">
        <f>SUM(T533:T534)</f>
        <v>0</v>
      </c>
      <c r="AR532" s="402" t="s">
        <v>908</v>
      </c>
      <c r="AT532" s="409" t="s">
        <v>600</v>
      </c>
      <c r="AU532" s="409" t="s">
        <v>95</v>
      </c>
      <c r="AY532" s="402" t="s">
        <v>604</v>
      </c>
      <c r="BK532" s="410">
        <f>SUM(BK533:BK534)</f>
        <v>0</v>
      </c>
    </row>
    <row r="533" spans="2:65" s="604" customFormat="1" ht="16.5" customHeight="1" x14ac:dyDescent="0.25">
      <c r="B533" s="413"/>
      <c r="C533" s="414" t="s">
        <v>1311</v>
      </c>
      <c r="D533" s="414" t="s">
        <v>607</v>
      </c>
      <c r="E533" s="415" t="s">
        <v>431</v>
      </c>
      <c r="F533" s="416" t="s">
        <v>432</v>
      </c>
      <c r="G533" s="417" t="s">
        <v>69</v>
      </c>
      <c r="H533" s="418">
        <v>1</v>
      </c>
      <c r="I533" s="608"/>
      <c r="J533" s="419">
        <f>ROUND(I533*H533,2)</f>
        <v>0</v>
      </c>
      <c r="K533" s="416" t="s">
        <v>611</v>
      </c>
      <c r="L533" s="350"/>
      <c r="M533" s="476" t="s">
        <v>541</v>
      </c>
      <c r="N533" s="420" t="s">
        <v>553</v>
      </c>
      <c r="O533" s="477"/>
      <c r="P533" s="421">
        <f>O533*H533</f>
        <v>0</v>
      </c>
      <c r="Q533" s="421">
        <v>0</v>
      </c>
      <c r="R533" s="421">
        <f>Q533*H533</f>
        <v>0</v>
      </c>
      <c r="S533" s="421">
        <v>0</v>
      </c>
      <c r="T533" s="422">
        <f>S533*H533</f>
        <v>0</v>
      </c>
      <c r="AR533" s="353" t="s">
        <v>1309</v>
      </c>
      <c r="AT533" s="353" t="s">
        <v>607</v>
      </c>
      <c r="AU533" s="353" t="s">
        <v>534</v>
      </c>
      <c r="AY533" s="353" t="s">
        <v>604</v>
      </c>
      <c r="BE533" s="423">
        <f>IF(N533="základní",J533,0)</f>
        <v>0</v>
      </c>
      <c r="BF533" s="423">
        <f>IF(N533="snížená",J533,0)</f>
        <v>0</v>
      </c>
      <c r="BG533" s="423">
        <f>IF(N533="zákl. přenesená",J533,0)</f>
        <v>0</v>
      </c>
      <c r="BH533" s="423">
        <f>IF(N533="sníž. přenesená",J533,0)</f>
        <v>0</v>
      </c>
      <c r="BI533" s="423">
        <f>IF(N533="nulová",J533,0)</f>
        <v>0</v>
      </c>
      <c r="BJ533" s="353" t="s">
        <v>95</v>
      </c>
      <c r="BK533" s="423">
        <f>ROUND(I533*H533,2)</f>
        <v>0</v>
      </c>
      <c r="BL533" s="353" t="s">
        <v>1309</v>
      </c>
      <c r="BM533" s="353" t="s">
        <v>1312</v>
      </c>
    </row>
    <row r="534" spans="2:65" s="604" customFormat="1" ht="16.5" customHeight="1" x14ac:dyDescent="0.25">
      <c r="B534" s="413"/>
      <c r="C534" s="414" t="s">
        <v>1317</v>
      </c>
      <c r="D534" s="414" t="s">
        <v>607</v>
      </c>
      <c r="E534" s="415" t="s">
        <v>1318</v>
      </c>
      <c r="F534" s="416" t="s">
        <v>1319</v>
      </c>
      <c r="G534" s="417" t="s">
        <v>69</v>
      </c>
      <c r="H534" s="418">
        <v>1</v>
      </c>
      <c r="I534" s="608"/>
      <c r="J534" s="419">
        <f>ROUND(I534*H534,2)</f>
        <v>0</v>
      </c>
      <c r="K534" s="416" t="s">
        <v>541</v>
      </c>
      <c r="L534" s="350"/>
      <c r="M534" s="476" t="s">
        <v>541</v>
      </c>
      <c r="N534" s="420" t="s">
        <v>553</v>
      </c>
      <c r="O534" s="477"/>
      <c r="P534" s="421">
        <f>O534*H534</f>
        <v>0</v>
      </c>
      <c r="Q534" s="421">
        <v>0</v>
      </c>
      <c r="R534" s="421">
        <f>Q534*H534</f>
        <v>0</v>
      </c>
      <c r="S534" s="421">
        <v>0</v>
      </c>
      <c r="T534" s="422">
        <f>S534*H534</f>
        <v>0</v>
      </c>
      <c r="AR534" s="353" t="s">
        <v>1309</v>
      </c>
      <c r="AT534" s="353" t="s">
        <v>607</v>
      </c>
      <c r="AU534" s="353" t="s">
        <v>534</v>
      </c>
      <c r="AY534" s="353" t="s">
        <v>604</v>
      </c>
      <c r="BE534" s="423">
        <f>IF(N534="základní",J534,0)</f>
        <v>0</v>
      </c>
      <c r="BF534" s="423">
        <f>IF(N534="snížená",J534,0)</f>
        <v>0</v>
      </c>
      <c r="BG534" s="423">
        <f>IF(N534="zákl. přenesená",J534,0)</f>
        <v>0</v>
      </c>
      <c r="BH534" s="423">
        <f>IF(N534="sníž. přenesená",J534,0)</f>
        <v>0</v>
      </c>
      <c r="BI534" s="423">
        <f>IF(N534="nulová",J534,0)</f>
        <v>0</v>
      </c>
      <c r="BJ534" s="353" t="s">
        <v>95</v>
      </c>
      <c r="BK534" s="423">
        <f>ROUND(I534*H534,2)</f>
        <v>0</v>
      </c>
      <c r="BL534" s="353" t="s">
        <v>1309</v>
      </c>
      <c r="BM534" s="353" t="s">
        <v>1320</v>
      </c>
    </row>
    <row r="535" spans="2:65" s="401" customFormat="1" ht="22.9" customHeight="1" x14ac:dyDescent="0.2">
      <c r="B535" s="400"/>
      <c r="D535" s="402" t="s">
        <v>600</v>
      </c>
      <c r="E535" s="411" t="s">
        <v>1418</v>
      </c>
      <c r="F535" s="411" t="s">
        <v>426</v>
      </c>
      <c r="I535" s="475"/>
      <c r="J535" s="412">
        <f>BK535</f>
        <v>0</v>
      </c>
      <c r="L535" s="400"/>
      <c r="M535" s="405"/>
      <c r="N535" s="406"/>
      <c r="O535" s="406"/>
      <c r="P535" s="407">
        <f>SUM(P536:P537)</f>
        <v>0</v>
      </c>
      <c r="Q535" s="406"/>
      <c r="R535" s="407">
        <f>SUM(R536:R537)</f>
        <v>0</v>
      </c>
      <c r="S535" s="406"/>
      <c r="T535" s="408">
        <f>SUM(T536:T537)</f>
        <v>0</v>
      </c>
      <c r="AR535" s="402" t="s">
        <v>908</v>
      </c>
      <c r="AT535" s="409" t="s">
        <v>600</v>
      </c>
      <c r="AU535" s="409" t="s">
        <v>95</v>
      </c>
      <c r="AY535" s="402" t="s">
        <v>604</v>
      </c>
      <c r="BK535" s="410">
        <f>SUM(BK536:BK537)</f>
        <v>0</v>
      </c>
    </row>
    <row r="536" spans="2:65" s="604" customFormat="1" ht="16.5" customHeight="1" x14ac:dyDescent="0.25">
      <c r="B536" s="413"/>
      <c r="C536" s="414" t="s">
        <v>1307</v>
      </c>
      <c r="D536" s="414" t="s">
        <v>607</v>
      </c>
      <c r="E536" s="415" t="s">
        <v>425</v>
      </c>
      <c r="F536" s="416" t="s">
        <v>1308</v>
      </c>
      <c r="G536" s="417" t="s">
        <v>69</v>
      </c>
      <c r="H536" s="418">
        <v>1</v>
      </c>
      <c r="I536" s="608"/>
      <c r="J536" s="419">
        <f>ROUND(I536*H536,2)</f>
        <v>0</v>
      </c>
      <c r="K536" s="416" t="s">
        <v>611</v>
      </c>
      <c r="L536" s="350"/>
      <c r="M536" s="476" t="s">
        <v>541</v>
      </c>
      <c r="N536" s="420" t="s">
        <v>553</v>
      </c>
      <c r="O536" s="477"/>
      <c r="P536" s="421">
        <f>O536*H536</f>
        <v>0</v>
      </c>
      <c r="Q536" s="421">
        <v>0</v>
      </c>
      <c r="R536" s="421">
        <f>Q536*H536</f>
        <v>0</v>
      </c>
      <c r="S536" s="421">
        <v>0</v>
      </c>
      <c r="T536" s="422">
        <f>S536*H536</f>
        <v>0</v>
      </c>
      <c r="AR536" s="353" t="s">
        <v>1309</v>
      </c>
      <c r="AT536" s="353" t="s">
        <v>607</v>
      </c>
      <c r="AU536" s="353" t="s">
        <v>534</v>
      </c>
      <c r="AY536" s="353" t="s">
        <v>604</v>
      </c>
      <c r="BE536" s="423">
        <f>IF(N536="základní",J536,0)</f>
        <v>0</v>
      </c>
      <c r="BF536" s="423">
        <f>IF(N536="snížená",J536,0)</f>
        <v>0</v>
      </c>
      <c r="BG536" s="423">
        <f>IF(N536="zákl. přenesená",J536,0)</f>
        <v>0</v>
      </c>
      <c r="BH536" s="423">
        <f>IF(N536="sníž. přenesená",J536,0)</f>
        <v>0</v>
      </c>
      <c r="BI536" s="423">
        <f>IF(N536="nulová",J536,0)</f>
        <v>0</v>
      </c>
      <c r="BJ536" s="353" t="s">
        <v>95</v>
      </c>
      <c r="BK536" s="423">
        <f>ROUND(I536*H536,2)</f>
        <v>0</v>
      </c>
      <c r="BL536" s="353" t="s">
        <v>1309</v>
      </c>
      <c r="BM536" s="353" t="s">
        <v>1310</v>
      </c>
    </row>
    <row r="537" spans="2:65" s="604" customFormat="1" ht="16.5" customHeight="1" x14ac:dyDescent="0.25">
      <c r="B537" s="413"/>
      <c r="C537" s="414" t="s">
        <v>1313</v>
      </c>
      <c r="D537" s="414" t="s">
        <v>607</v>
      </c>
      <c r="E537" s="415" t="s">
        <v>1314</v>
      </c>
      <c r="F537" s="416" t="s">
        <v>1315</v>
      </c>
      <c r="G537" s="417" t="s">
        <v>69</v>
      </c>
      <c r="H537" s="418">
        <v>1</v>
      </c>
      <c r="I537" s="608"/>
      <c r="J537" s="419">
        <f>ROUND(I537*H537,2)</f>
        <v>0</v>
      </c>
      <c r="K537" s="416" t="s">
        <v>541</v>
      </c>
      <c r="L537" s="350"/>
      <c r="M537" s="476" t="s">
        <v>541</v>
      </c>
      <c r="N537" s="420" t="s">
        <v>553</v>
      </c>
      <c r="O537" s="477"/>
      <c r="P537" s="421">
        <f>O537*H537</f>
        <v>0</v>
      </c>
      <c r="Q537" s="421">
        <v>0</v>
      </c>
      <c r="R537" s="421">
        <f>Q537*H537</f>
        <v>0</v>
      </c>
      <c r="S537" s="421">
        <v>0</v>
      </c>
      <c r="T537" s="422">
        <f>S537*H537</f>
        <v>0</v>
      </c>
      <c r="AR537" s="353" t="s">
        <v>1309</v>
      </c>
      <c r="AT537" s="353" t="s">
        <v>607</v>
      </c>
      <c r="AU537" s="353" t="s">
        <v>534</v>
      </c>
      <c r="AY537" s="353" t="s">
        <v>604</v>
      </c>
      <c r="BE537" s="423">
        <f>IF(N537="základní",J537,0)</f>
        <v>0</v>
      </c>
      <c r="BF537" s="423">
        <f>IF(N537="snížená",J537,0)</f>
        <v>0</v>
      </c>
      <c r="BG537" s="423">
        <f>IF(N537="zákl. přenesená",J537,0)</f>
        <v>0</v>
      </c>
      <c r="BH537" s="423">
        <f>IF(N537="sníž. přenesená",J537,0)</f>
        <v>0</v>
      </c>
      <c r="BI537" s="423">
        <f>IF(N537="nulová",J537,0)</f>
        <v>0</v>
      </c>
      <c r="BJ537" s="353" t="s">
        <v>95</v>
      </c>
      <c r="BK537" s="423">
        <f>ROUND(I537*H537,2)</f>
        <v>0</v>
      </c>
      <c r="BL537" s="353" t="s">
        <v>1309</v>
      </c>
      <c r="BM537" s="353" t="s">
        <v>1316</v>
      </c>
    </row>
    <row r="538" spans="2:65" s="401" customFormat="1" ht="22.9" customHeight="1" x14ac:dyDescent="0.2">
      <c r="B538" s="400"/>
      <c r="D538" s="402" t="s">
        <v>600</v>
      </c>
      <c r="E538" s="411" t="s">
        <v>1321</v>
      </c>
      <c r="F538" s="411" t="s">
        <v>1322</v>
      </c>
      <c r="I538" s="475"/>
      <c r="J538" s="412">
        <f>BK538</f>
        <v>0</v>
      </c>
      <c r="L538" s="400"/>
      <c r="M538" s="405"/>
      <c r="N538" s="406"/>
      <c r="O538" s="406"/>
      <c r="P538" s="407">
        <f>P539</f>
        <v>0</v>
      </c>
      <c r="Q538" s="406"/>
      <c r="R538" s="407">
        <f>R539</f>
        <v>0</v>
      </c>
      <c r="S538" s="406"/>
      <c r="T538" s="408">
        <f>T539</f>
        <v>0</v>
      </c>
      <c r="AR538" s="402" t="s">
        <v>908</v>
      </c>
      <c r="AT538" s="409" t="s">
        <v>600</v>
      </c>
      <c r="AU538" s="409" t="s">
        <v>95</v>
      </c>
      <c r="AY538" s="402" t="s">
        <v>604</v>
      </c>
      <c r="BK538" s="410">
        <f>BK539</f>
        <v>0</v>
      </c>
    </row>
    <row r="539" spans="2:65" s="604" customFormat="1" ht="16.5" customHeight="1" x14ac:dyDescent="0.25">
      <c r="B539" s="413"/>
      <c r="C539" s="414" t="s">
        <v>1323</v>
      </c>
      <c r="D539" s="414" t="s">
        <v>607</v>
      </c>
      <c r="E539" s="415" t="s">
        <v>427</v>
      </c>
      <c r="F539" s="416" t="s">
        <v>1324</v>
      </c>
      <c r="G539" s="417" t="s">
        <v>69</v>
      </c>
      <c r="H539" s="418">
        <v>1</v>
      </c>
      <c r="I539" s="608"/>
      <c r="J539" s="419">
        <f>ROUND(I539*H539,2)</f>
        <v>0</v>
      </c>
      <c r="K539" s="416" t="s">
        <v>611</v>
      </c>
      <c r="L539" s="350"/>
      <c r="M539" s="476" t="s">
        <v>541</v>
      </c>
      <c r="N539" s="420" t="s">
        <v>553</v>
      </c>
      <c r="O539" s="477"/>
      <c r="P539" s="421">
        <f>O539*H539</f>
        <v>0</v>
      </c>
      <c r="Q539" s="421">
        <v>0</v>
      </c>
      <c r="R539" s="421">
        <f>Q539*H539</f>
        <v>0</v>
      </c>
      <c r="S539" s="421">
        <v>0</v>
      </c>
      <c r="T539" s="422">
        <f>S539*H539</f>
        <v>0</v>
      </c>
      <c r="AR539" s="353" t="s">
        <v>1309</v>
      </c>
      <c r="AT539" s="353" t="s">
        <v>607</v>
      </c>
      <c r="AU539" s="353" t="s">
        <v>534</v>
      </c>
      <c r="AY539" s="353" t="s">
        <v>604</v>
      </c>
      <c r="BE539" s="423">
        <f>IF(N539="základní",J539,0)</f>
        <v>0</v>
      </c>
      <c r="BF539" s="423">
        <f>IF(N539="snížená",J539,0)</f>
        <v>0</v>
      </c>
      <c r="BG539" s="423">
        <f>IF(N539="zákl. přenesená",J539,0)</f>
        <v>0</v>
      </c>
      <c r="BH539" s="423">
        <f>IF(N539="sníž. přenesená",J539,0)</f>
        <v>0</v>
      </c>
      <c r="BI539" s="423">
        <f>IF(N539="nulová",J539,0)</f>
        <v>0</v>
      </c>
      <c r="BJ539" s="353" t="s">
        <v>95</v>
      </c>
      <c r="BK539" s="423">
        <f>ROUND(I539*H539,2)</f>
        <v>0</v>
      </c>
      <c r="BL539" s="353" t="s">
        <v>1309</v>
      </c>
      <c r="BM539" s="353" t="s">
        <v>1325</v>
      </c>
    </row>
    <row r="540" spans="2:65" s="401" customFormat="1" ht="22.9" customHeight="1" x14ac:dyDescent="0.2">
      <c r="B540" s="400"/>
      <c r="D540" s="402" t="s">
        <v>600</v>
      </c>
      <c r="E540" s="411" t="s">
        <v>1326</v>
      </c>
      <c r="F540" s="411" t="s">
        <v>1327</v>
      </c>
      <c r="I540" s="475"/>
      <c r="J540" s="412">
        <f>BK540</f>
        <v>0</v>
      </c>
      <c r="L540" s="400"/>
      <c r="M540" s="405"/>
      <c r="N540" s="406"/>
      <c r="O540" s="406"/>
      <c r="P540" s="407">
        <f>SUM(P541:P543)</f>
        <v>0</v>
      </c>
      <c r="Q540" s="406"/>
      <c r="R540" s="407">
        <f>SUM(R541:R543)</f>
        <v>0</v>
      </c>
      <c r="S540" s="406"/>
      <c r="T540" s="408">
        <f>SUM(T541:T543)</f>
        <v>0</v>
      </c>
      <c r="AR540" s="402" t="s">
        <v>908</v>
      </c>
      <c r="AT540" s="409" t="s">
        <v>600</v>
      </c>
      <c r="AU540" s="409" t="s">
        <v>95</v>
      </c>
      <c r="AY540" s="402" t="s">
        <v>604</v>
      </c>
      <c r="BK540" s="410">
        <f>SUM(BK541:BK543)</f>
        <v>0</v>
      </c>
    </row>
    <row r="541" spans="2:65" s="604" customFormat="1" ht="16.5" customHeight="1" x14ac:dyDescent="0.25">
      <c r="B541" s="413"/>
      <c r="C541" s="414" t="s">
        <v>1419</v>
      </c>
      <c r="D541" s="414" t="s">
        <v>607</v>
      </c>
      <c r="E541" s="415" t="s">
        <v>1420</v>
      </c>
      <c r="F541" s="609" t="s">
        <v>1475</v>
      </c>
      <c r="G541" s="417" t="s">
        <v>69</v>
      </c>
      <c r="H541" s="418">
        <v>1</v>
      </c>
      <c r="I541" s="608"/>
      <c r="J541" s="419">
        <f>ROUND(I541*H541,2)</f>
        <v>0</v>
      </c>
      <c r="K541" s="416" t="s">
        <v>611</v>
      </c>
      <c r="L541" s="350"/>
      <c r="M541" s="476" t="s">
        <v>541</v>
      </c>
      <c r="N541" s="420" t="s">
        <v>553</v>
      </c>
      <c r="O541" s="477"/>
      <c r="P541" s="421">
        <f>O541*H541</f>
        <v>0</v>
      </c>
      <c r="Q541" s="421">
        <v>0</v>
      </c>
      <c r="R541" s="421">
        <f>Q541*H541</f>
        <v>0</v>
      </c>
      <c r="S541" s="421">
        <v>0</v>
      </c>
      <c r="T541" s="422">
        <f>S541*H541</f>
        <v>0</v>
      </c>
      <c r="AR541" s="353" t="s">
        <v>1309</v>
      </c>
      <c r="AT541" s="353" t="s">
        <v>607</v>
      </c>
      <c r="AU541" s="353" t="s">
        <v>534</v>
      </c>
      <c r="AY541" s="353" t="s">
        <v>604</v>
      </c>
      <c r="BE541" s="423">
        <f>IF(N541="základní",J541,0)</f>
        <v>0</v>
      </c>
      <c r="BF541" s="423">
        <f>IF(N541="snížená",J541,0)</f>
        <v>0</v>
      </c>
      <c r="BG541" s="423">
        <f>IF(N541="zákl. přenesená",J541,0)</f>
        <v>0</v>
      </c>
      <c r="BH541" s="423">
        <f>IF(N541="sníž. přenesená",J541,0)</f>
        <v>0</v>
      </c>
      <c r="BI541" s="423">
        <f>IF(N541="nulová",J541,0)</f>
        <v>0</v>
      </c>
      <c r="BJ541" s="353" t="s">
        <v>95</v>
      </c>
      <c r="BK541" s="423">
        <f>ROUND(I541*H541,2)</f>
        <v>0</v>
      </c>
      <c r="BL541" s="353" t="s">
        <v>1309</v>
      </c>
      <c r="BM541" s="353" t="s">
        <v>1421</v>
      </c>
    </row>
    <row r="542" spans="2:65" s="604" customFormat="1" ht="16.5" customHeight="1" x14ac:dyDescent="0.25">
      <c r="B542" s="413"/>
      <c r="C542" s="414" t="s">
        <v>1328</v>
      </c>
      <c r="D542" s="414" t="s">
        <v>607</v>
      </c>
      <c r="E542" s="415" t="s">
        <v>1329</v>
      </c>
      <c r="F542" s="416" t="s">
        <v>1330</v>
      </c>
      <c r="G542" s="417" t="s">
        <v>69</v>
      </c>
      <c r="H542" s="418">
        <v>1</v>
      </c>
      <c r="I542" s="608"/>
      <c r="J542" s="419">
        <f>ROUND(I542*H542,2)</f>
        <v>0</v>
      </c>
      <c r="K542" s="416" t="s">
        <v>541</v>
      </c>
      <c r="L542" s="350"/>
      <c r="M542" s="476" t="s">
        <v>541</v>
      </c>
      <c r="N542" s="420" t="s">
        <v>553</v>
      </c>
      <c r="O542" s="477"/>
      <c r="P542" s="421">
        <f>O542*H542</f>
        <v>0</v>
      </c>
      <c r="Q542" s="421">
        <v>0</v>
      </c>
      <c r="R542" s="421">
        <f>Q542*H542</f>
        <v>0</v>
      </c>
      <c r="S542" s="421">
        <v>0</v>
      </c>
      <c r="T542" s="422">
        <f>S542*H542</f>
        <v>0</v>
      </c>
      <c r="AR542" s="353" t="s">
        <v>1309</v>
      </c>
      <c r="AT542" s="353" t="s">
        <v>607</v>
      </c>
      <c r="AU542" s="353" t="s">
        <v>534</v>
      </c>
      <c r="AY542" s="353" t="s">
        <v>604</v>
      </c>
      <c r="BE542" s="423">
        <f>IF(N542="základní",J542,0)</f>
        <v>0</v>
      </c>
      <c r="BF542" s="423">
        <f>IF(N542="snížená",J542,0)</f>
        <v>0</v>
      </c>
      <c r="BG542" s="423">
        <f>IF(N542="zákl. přenesená",J542,0)</f>
        <v>0</v>
      </c>
      <c r="BH542" s="423">
        <f>IF(N542="sníž. přenesená",J542,0)</f>
        <v>0</v>
      </c>
      <c r="BI542" s="423">
        <f>IF(N542="nulová",J542,0)</f>
        <v>0</v>
      </c>
      <c r="BJ542" s="353" t="s">
        <v>95</v>
      </c>
      <c r="BK542" s="423">
        <f>ROUND(I542*H542,2)</f>
        <v>0</v>
      </c>
      <c r="BL542" s="353" t="s">
        <v>1309</v>
      </c>
      <c r="BM542" s="353" t="s">
        <v>1331</v>
      </c>
    </row>
    <row r="543" spans="2:65" s="604" customFormat="1" ht="16.5" customHeight="1" x14ac:dyDescent="0.25">
      <c r="B543" s="413"/>
      <c r="C543" s="414" t="s">
        <v>1332</v>
      </c>
      <c r="D543" s="414" t="s">
        <v>607</v>
      </c>
      <c r="E543" s="415" t="s">
        <v>1333</v>
      </c>
      <c r="F543" s="416" t="s">
        <v>1334</v>
      </c>
      <c r="G543" s="417" t="s">
        <v>69</v>
      </c>
      <c r="H543" s="418">
        <v>1</v>
      </c>
      <c r="I543" s="608"/>
      <c r="J543" s="419">
        <f>ROUND(I543*H543,2)</f>
        <v>0</v>
      </c>
      <c r="K543" s="416" t="s">
        <v>541</v>
      </c>
      <c r="L543" s="350"/>
      <c r="M543" s="476" t="s">
        <v>541</v>
      </c>
      <c r="N543" s="420" t="s">
        <v>553</v>
      </c>
      <c r="O543" s="477"/>
      <c r="P543" s="421">
        <f>O543*H543</f>
        <v>0</v>
      </c>
      <c r="Q543" s="421">
        <v>0</v>
      </c>
      <c r="R543" s="421">
        <f>Q543*H543</f>
        <v>0</v>
      </c>
      <c r="S543" s="421">
        <v>0</v>
      </c>
      <c r="T543" s="422">
        <f>S543*H543</f>
        <v>0</v>
      </c>
      <c r="AR543" s="353" t="s">
        <v>1309</v>
      </c>
      <c r="AT543" s="353" t="s">
        <v>607</v>
      </c>
      <c r="AU543" s="353" t="s">
        <v>534</v>
      </c>
      <c r="AY543" s="353" t="s">
        <v>604</v>
      </c>
      <c r="BE543" s="423">
        <f>IF(N543="základní",J543,0)</f>
        <v>0</v>
      </c>
      <c r="BF543" s="423">
        <f>IF(N543="snížená",J543,0)</f>
        <v>0</v>
      </c>
      <c r="BG543" s="423">
        <f>IF(N543="zákl. přenesená",J543,0)</f>
        <v>0</v>
      </c>
      <c r="BH543" s="423">
        <f>IF(N543="sníž. přenesená",J543,0)</f>
        <v>0</v>
      </c>
      <c r="BI543" s="423">
        <f>IF(N543="nulová",J543,0)</f>
        <v>0</v>
      </c>
      <c r="BJ543" s="353" t="s">
        <v>95</v>
      </c>
      <c r="BK543" s="423">
        <f>ROUND(I543*H543,2)</f>
        <v>0</v>
      </c>
      <c r="BL543" s="353" t="s">
        <v>1309</v>
      </c>
      <c r="BM543" s="353" t="s">
        <v>1335</v>
      </c>
    </row>
    <row r="544" spans="2:65" s="401" customFormat="1" ht="22.9" customHeight="1" x14ac:dyDescent="0.2">
      <c r="B544" s="400"/>
      <c r="D544" s="402" t="s">
        <v>600</v>
      </c>
      <c r="E544" s="411" t="s">
        <v>1336</v>
      </c>
      <c r="F544" s="411" t="s">
        <v>128</v>
      </c>
      <c r="I544" s="475"/>
      <c r="J544" s="412">
        <f>BK544</f>
        <v>0</v>
      </c>
      <c r="L544" s="400"/>
      <c r="M544" s="405"/>
      <c r="N544" s="406"/>
      <c r="O544" s="406"/>
      <c r="P544" s="407">
        <f>SUM(P545:P546)</f>
        <v>0</v>
      </c>
      <c r="Q544" s="406"/>
      <c r="R544" s="407">
        <f>SUM(R545:R546)</f>
        <v>0</v>
      </c>
      <c r="S544" s="406"/>
      <c r="T544" s="408">
        <f>SUM(T545:T546)</f>
        <v>0</v>
      </c>
      <c r="AR544" s="402" t="s">
        <v>908</v>
      </c>
      <c r="AT544" s="409" t="s">
        <v>600</v>
      </c>
      <c r="AU544" s="409" t="s">
        <v>95</v>
      </c>
      <c r="AY544" s="402" t="s">
        <v>604</v>
      </c>
      <c r="BK544" s="410">
        <f>SUM(BK545:BK546)</f>
        <v>0</v>
      </c>
    </row>
    <row r="545" spans="2:65" s="604" customFormat="1" ht="16.5" customHeight="1" x14ac:dyDescent="0.25">
      <c r="B545" s="413"/>
      <c r="C545" s="414" t="s">
        <v>1337</v>
      </c>
      <c r="D545" s="414" t="s">
        <v>607</v>
      </c>
      <c r="E545" s="415" t="s">
        <v>1338</v>
      </c>
      <c r="F545" s="416" t="s">
        <v>1339</v>
      </c>
      <c r="G545" s="417" t="s">
        <v>69</v>
      </c>
      <c r="H545" s="418">
        <v>1</v>
      </c>
      <c r="I545" s="608"/>
      <c r="J545" s="419">
        <f>ROUND(I545*H545,2)</f>
        <v>0</v>
      </c>
      <c r="K545" s="416" t="s">
        <v>541</v>
      </c>
      <c r="L545" s="350"/>
      <c r="M545" s="476" t="s">
        <v>541</v>
      </c>
      <c r="N545" s="420" t="s">
        <v>553</v>
      </c>
      <c r="O545" s="477"/>
      <c r="P545" s="421">
        <f>O545*H545</f>
        <v>0</v>
      </c>
      <c r="Q545" s="421">
        <v>0</v>
      </c>
      <c r="R545" s="421">
        <f>Q545*H545</f>
        <v>0</v>
      </c>
      <c r="S545" s="421">
        <v>0</v>
      </c>
      <c r="T545" s="422">
        <f>S545*H545</f>
        <v>0</v>
      </c>
      <c r="AR545" s="353" t="s">
        <v>1309</v>
      </c>
      <c r="AT545" s="353" t="s">
        <v>607</v>
      </c>
      <c r="AU545" s="353" t="s">
        <v>534</v>
      </c>
      <c r="AY545" s="353" t="s">
        <v>604</v>
      </c>
      <c r="BE545" s="423">
        <f>IF(N545="základní",J545,0)</f>
        <v>0</v>
      </c>
      <c r="BF545" s="423">
        <f>IF(N545="snížená",J545,0)</f>
        <v>0</v>
      </c>
      <c r="BG545" s="423">
        <f>IF(N545="zákl. přenesená",J545,0)</f>
        <v>0</v>
      </c>
      <c r="BH545" s="423">
        <f>IF(N545="sníž. přenesená",J545,0)</f>
        <v>0</v>
      </c>
      <c r="BI545" s="423">
        <f>IF(N545="nulová",J545,0)</f>
        <v>0</v>
      </c>
      <c r="BJ545" s="353" t="s">
        <v>95</v>
      </c>
      <c r="BK545" s="423">
        <f>ROUND(I545*H545,2)</f>
        <v>0</v>
      </c>
      <c r="BL545" s="353" t="s">
        <v>1309</v>
      </c>
      <c r="BM545" s="353" t="s">
        <v>1340</v>
      </c>
    </row>
    <row r="546" spans="2:65" s="604" customFormat="1" ht="16.5" customHeight="1" x14ac:dyDescent="0.25">
      <c r="B546" s="413"/>
      <c r="C546" s="414" t="s">
        <v>1422</v>
      </c>
      <c r="D546" s="414" t="s">
        <v>607</v>
      </c>
      <c r="E546" s="415" t="s">
        <v>1423</v>
      </c>
      <c r="F546" s="609" t="s">
        <v>1424</v>
      </c>
      <c r="G546" s="417" t="s">
        <v>69</v>
      </c>
      <c r="H546" s="418">
        <v>1</v>
      </c>
      <c r="I546" s="608"/>
      <c r="J546" s="419">
        <f>ROUND(I546*H546,2)</f>
        <v>0</v>
      </c>
      <c r="K546" s="416" t="s">
        <v>611</v>
      </c>
      <c r="L546" s="350"/>
      <c r="M546" s="482" t="s">
        <v>541</v>
      </c>
      <c r="N546" s="456" t="s">
        <v>553</v>
      </c>
      <c r="O546" s="483"/>
      <c r="P546" s="457">
        <f>O546*H546</f>
        <v>0</v>
      </c>
      <c r="Q546" s="457">
        <v>0</v>
      </c>
      <c r="R546" s="457">
        <f>Q546*H546</f>
        <v>0</v>
      </c>
      <c r="S546" s="457">
        <v>0</v>
      </c>
      <c r="T546" s="458">
        <f>S546*H546</f>
        <v>0</v>
      </c>
      <c r="AR546" s="353" t="s">
        <v>1309</v>
      </c>
      <c r="AT546" s="353" t="s">
        <v>607</v>
      </c>
      <c r="AU546" s="353" t="s">
        <v>534</v>
      </c>
      <c r="AY546" s="353" t="s">
        <v>604</v>
      </c>
      <c r="BE546" s="423">
        <f>IF(N546="základní",J546,0)</f>
        <v>0</v>
      </c>
      <c r="BF546" s="423">
        <f>IF(N546="snížená",J546,0)</f>
        <v>0</v>
      </c>
      <c r="BG546" s="423">
        <f>IF(N546="zákl. přenesená",J546,0)</f>
        <v>0</v>
      </c>
      <c r="BH546" s="423">
        <f>IF(N546="sníž. přenesená",J546,0)</f>
        <v>0</v>
      </c>
      <c r="BI546" s="423">
        <f>IF(N546="nulová",J546,0)</f>
        <v>0</v>
      </c>
      <c r="BJ546" s="353" t="s">
        <v>95</v>
      </c>
      <c r="BK546" s="423">
        <f>ROUND(I546*H546,2)</f>
        <v>0</v>
      </c>
      <c r="BL546" s="353" t="s">
        <v>1309</v>
      </c>
      <c r="BM546" s="353" t="s">
        <v>1425</v>
      </c>
    </row>
    <row r="547" spans="2:65" s="604" customFormat="1" ht="6.95" customHeight="1" x14ac:dyDescent="0.25">
      <c r="B547" s="368"/>
      <c r="C547" s="369"/>
      <c r="D547" s="369"/>
      <c r="E547" s="369"/>
      <c r="F547" s="369"/>
      <c r="G547" s="369"/>
      <c r="H547" s="369"/>
      <c r="I547" s="469"/>
      <c r="J547" s="369"/>
      <c r="K547" s="369"/>
      <c r="L547" s="350"/>
    </row>
  </sheetData>
  <autoFilter ref="C93:K546"/>
  <mergeCells count="6">
    <mergeCell ref="E86:H86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K1113"/>
  <sheetViews>
    <sheetView showGridLines="0" showZeros="0" zoomScaleNormal="100" workbookViewId="0">
      <pane ySplit="12" topLeftCell="A13" activePane="bottomLeft" state="frozen"/>
      <selection pane="bottomLeft" activeCell="D154" sqref="D154"/>
    </sheetView>
  </sheetViews>
  <sheetFormatPr defaultRowHeight="12.75" x14ac:dyDescent="0.2"/>
  <cols>
    <col min="1" max="1" width="5.42578125" style="162" customWidth="1"/>
    <col min="2" max="2" width="5.7109375" style="214" customWidth="1"/>
    <col min="3" max="3" width="11.42578125" style="214" customWidth="1"/>
    <col min="4" max="4" width="59.7109375" style="250" customWidth="1"/>
    <col min="5" max="5" width="12.28515625" style="250" customWidth="1"/>
    <col min="6" max="6" width="4.5703125" style="214" customWidth="1"/>
    <col min="7" max="7" width="8.7109375" style="162" customWidth="1"/>
    <col min="8" max="9" width="16.7109375" style="162" customWidth="1"/>
    <col min="10" max="10" width="13.140625" style="162" bestFit="1" customWidth="1"/>
    <col min="11" max="256" width="9.140625" style="162"/>
    <col min="257" max="257" width="5.42578125" style="162" customWidth="1"/>
    <col min="258" max="258" width="5.7109375" style="162" customWidth="1"/>
    <col min="259" max="259" width="11.42578125" style="162" customWidth="1"/>
    <col min="260" max="260" width="59.7109375" style="162" customWidth="1"/>
    <col min="261" max="261" width="17" style="162" customWidth="1"/>
    <col min="262" max="262" width="4.5703125" style="162" customWidth="1"/>
    <col min="263" max="263" width="8.7109375" style="162" customWidth="1"/>
    <col min="264" max="265" width="16.7109375" style="162" customWidth="1"/>
    <col min="266" max="266" width="13.140625" style="162" bestFit="1" customWidth="1"/>
    <col min="267" max="512" width="9.140625" style="162"/>
    <col min="513" max="513" width="5.42578125" style="162" customWidth="1"/>
    <col min="514" max="514" width="5.7109375" style="162" customWidth="1"/>
    <col min="515" max="515" width="11.42578125" style="162" customWidth="1"/>
    <col min="516" max="516" width="59.7109375" style="162" customWidth="1"/>
    <col min="517" max="517" width="17" style="162" customWidth="1"/>
    <col min="518" max="518" width="4.5703125" style="162" customWidth="1"/>
    <col min="519" max="519" width="8.7109375" style="162" customWidth="1"/>
    <col min="520" max="521" width="16.7109375" style="162" customWidth="1"/>
    <col min="522" max="522" width="13.140625" style="162" bestFit="1" customWidth="1"/>
    <col min="523" max="768" width="9.140625" style="162"/>
    <col min="769" max="769" width="5.42578125" style="162" customWidth="1"/>
    <col min="770" max="770" width="5.7109375" style="162" customWidth="1"/>
    <col min="771" max="771" width="11.42578125" style="162" customWidth="1"/>
    <col min="772" max="772" width="59.7109375" style="162" customWidth="1"/>
    <col min="773" max="773" width="17" style="162" customWidth="1"/>
    <col min="774" max="774" width="4.5703125" style="162" customWidth="1"/>
    <col min="775" max="775" width="8.7109375" style="162" customWidth="1"/>
    <col min="776" max="777" width="16.7109375" style="162" customWidth="1"/>
    <col min="778" max="778" width="13.140625" style="162" bestFit="1" customWidth="1"/>
    <col min="779" max="1024" width="9.140625" style="162"/>
    <col min="1025" max="1025" width="5.42578125" style="162" customWidth="1"/>
    <col min="1026" max="1026" width="5.7109375" style="162" customWidth="1"/>
    <col min="1027" max="1027" width="11.42578125" style="162" customWidth="1"/>
    <col min="1028" max="1028" width="59.7109375" style="162" customWidth="1"/>
    <col min="1029" max="1029" width="17" style="162" customWidth="1"/>
    <col min="1030" max="1030" width="4.5703125" style="162" customWidth="1"/>
    <col min="1031" max="1031" width="8.7109375" style="162" customWidth="1"/>
    <col min="1032" max="1033" width="16.7109375" style="162" customWidth="1"/>
    <col min="1034" max="1034" width="13.140625" style="162" bestFit="1" customWidth="1"/>
    <col min="1035" max="1280" width="9.140625" style="162"/>
    <col min="1281" max="1281" width="5.42578125" style="162" customWidth="1"/>
    <col min="1282" max="1282" width="5.7109375" style="162" customWidth="1"/>
    <col min="1283" max="1283" width="11.42578125" style="162" customWidth="1"/>
    <col min="1284" max="1284" width="59.7109375" style="162" customWidth="1"/>
    <col min="1285" max="1285" width="17" style="162" customWidth="1"/>
    <col min="1286" max="1286" width="4.5703125" style="162" customWidth="1"/>
    <col min="1287" max="1287" width="8.7109375" style="162" customWidth="1"/>
    <col min="1288" max="1289" width="16.7109375" style="162" customWidth="1"/>
    <col min="1290" max="1290" width="13.140625" style="162" bestFit="1" customWidth="1"/>
    <col min="1291" max="1536" width="9.140625" style="162"/>
    <col min="1537" max="1537" width="5.42578125" style="162" customWidth="1"/>
    <col min="1538" max="1538" width="5.7109375" style="162" customWidth="1"/>
    <col min="1539" max="1539" width="11.42578125" style="162" customWidth="1"/>
    <col min="1540" max="1540" width="59.7109375" style="162" customWidth="1"/>
    <col min="1541" max="1541" width="17" style="162" customWidth="1"/>
    <col min="1542" max="1542" width="4.5703125" style="162" customWidth="1"/>
    <col min="1543" max="1543" width="8.7109375" style="162" customWidth="1"/>
    <col min="1544" max="1545" width="16.7109375" style="162" customWidth="1"/>
    <col min="1546" max="1546" width="13.140625" style="162" bestFit="1" customWidth="1"/>
    <col min="1547" max="1792" width="9.140625" style="162"/>
    <col min="1793" max="1793" width="5.42578125" style="162" customWidth="1"/>
    <col min="1794" max="1794" width="5.7109375" style="162" customWidth="1"/>
    <col min="1795" max="1795" width="11.42578125" style="162" customWidth="1"/>
    <col min="1796" max="1796" width="59.7109375" style="162" customWidth="1"/>
    <col min="1797" max="1797" width="17" style="162" customWidth="1"/>
    <col min="1798" max="1798" width="4.5703125" style="162" customWidth="1"/>
    <col min="1799" max="1799" width="8.7109375" style="162" customWidth="1"/>
    <col min="1800" max="1801" width="16.7109375" style="162" customWidth="1"/>
    <col min="1802" max="1802" width="13.140625" style="162" bestFit="1" customWidth="1"/>
    <col min="1803" max="2048" width="9.140625" style="162"/>
    <col min="2049" max="2049" width="5.42578125" style="162" customWidth="1"/>
    <col min="2050" max="2050" width="5.7109375" style="162" customWidth="1"/>
    <col min="2051" max="2051" width="11.42578125" style="162" customWidth="1"/>
    <col min="2052" max="2052" width="59.7109375" style="162" customWidth="1"/>
    <col min="2053" max="2053" width="17" style="162" customWidth="1"/>
    <col min="2054" max="2054" width="4.5703125" style="162" customWidth="1"/>
    <col min="2055" max="2055" width="8.7109375" style="162" customWidth="1"/>
    <col min="2056" max="2057" width="16.7109375" style="162" customWidth="1"/>
    <col min="2058" max="2058" width="13.140625" style="162" bestFit="1" customWidth="1"/>
    <col min="2059" max="2304" width="9.140625" style="162"/>
    <col min="2305" max="2305" width="5.42578125" style="162" customWidth="1"/>
    <col min="2306" max="2306" width="5.7109375" style="162" customWidth="1"/>
    <col min="2307" max="2307" width="11.42578125" style="162" customWidth="1"/>
    <col min="2308" max="2308" width="59.7109375" style="162" customWidth="1"/>
    <col min="2309" max="2309" width="17" style="162" customWidth="1"/>
    <col min="2310" max="2310" width="4.5703125" style="162" customWidth="1"/>
    <col min="2311" max="2311" width="8.7109375" style="162" customWidth="1"/>
    <col min="2312" max="2313" width="16.7109375" style="162" customWidth="1"/>
    <col min="2314" max="2314" width="13.140625" style="162" bestFit="1" customWidth="1"/>
    <col min="2315" max="2560" width="9.140625" style="162"/>
    <col min="2561" max="2561" width="5.42578125" style="162" customWidth="1"/>
    <col min="2562" max="2562" width="5.7109375" style="162" customWidth="1"/>
    <col min="2563" max="2563" width="11.42578125" style="162" customWidth="1"/>
    <col min="2564" max="2564" width="59.7109375" style="162" customWidth="1"/>
    <col min="2565" max="2565" width="17" style="162" customWidth="1"/>
    <col min="2566" max="2566" width="4.5703125" style="162" customWidth="1"/>
    <col min="2567" max="2567" width="8.7109375" style="162" customWidth="1"/>
    <col min="2568" max="2569" width="16.7109375" style="162" customWidth="1"/>
    <col min="2570" max="2570" width="13.140625" style="162" bestFit="1" customWidth="1"/>
    <col min="2571" max="2816" width="9.140625" style="162"/>
    <col min="2817" max="2817" width="5.42578125" style="162" customWidth="1"/>
    <col min="2818" max="2818" width="5.7109375" style="162" customWidth="1"/>
    <col min="2819" max="2819" width="11.42578125" style="162" customWidth="1"/>
    <col min="2820" max="2820" width="59.7109375" style="162" customWidth="1"/>
    <col min="2821" max="2821" width="17" style="162" customWidth="1"/>
    <col min="2822" max="2822" width="4.5703125" style="162" customWidth="1"/>
    <col min="2823" max="2823" width="8.7109375" style="162" customWidth="1"/>
    <col min="2824" max="2825" width="16.7109375" style="162" customWidth="1"/>
    <col min="2826" max="2826" width="13.140625" style="162" bestFit="1" customWidth="1"/>
    <col min="2827" max="3072" width="9.140625" style="162"/>
    <col min="3073" max="3073" width="5.42578125" style="162" customWidth="1"/>
    <col min="3074" max="3074" width="5.7109375" style="162" customWidth="1"/>
    <col min="3075" max="3075" width="11.42578125" style="162" customWidth="1"/>
    <col min="3076" max="3076" width="59.7109375" style="162" customWidth="1"/>
    <col min="3077" max="3077" width="17" style="162" customWidth="1"/>
    <col min="3078" max="3078" width="4.5703125" style="162" customWidth="1"/>
    <col min="3079" max="3079" width="8.7109375" style="162" customWidth="1"/>
    <col min="3080" max="3081" width="16.7109375" style="162" customWidth="1"/>
    <col min="3082" max="3082" width="13.140625" style="162" bestFit="1" customWidth="1"/>
    <col min="3083" max="3328" width="9.140625" style="162"/>
    <col min="3329" max="3329" width="5.42578125" style="162" customWidth="1"/>
    <col min="3330" max="3330" width="5.7109375" style="162" customWidth="1"/>
    <col min="3331" max="3331" width="11.42578125" style="162" customWidth="1"/>
    <col min="3332" max="3332" width="59.7109375" style="162" customWidth="1"/>
    <col min="3333" max="3333" width="17" style="162" customWidth="1"/>
    <col min="3334" max="3334" width="4.5703125" style="162" customWidth="1"/>
    <col min="3335" max="3335" width="8.7109375" style="162" customWidth="1"/>
    <col min="3336" max="3337" width="16.7109375" style="162" customWidth="1"/>
    <col min="3338" max="3338" width="13.140625" style="162" bestFit="1" customWidth="1"/>
    <col min="3339" max="3584" width="9.140625" style="162"/>
    <col min="3585" max="3585" width="5.42578125" style="162" customWidth="1"/>
    <col min="3586" max="3586" width="5.7109375" style="162" customWidth="1"/>
    <col min="3587" max="3587" width="11.42578125" style="162" customWidth="1"/>
    <col min="3588" max="3588" width="59.7109375" style="162" customWidth="1"/>
    <col min="3589" max="3589" width="17" style="162" customWidth="1"/>
    <col min="3590" max="3590" width="4.5703125" style="162" customWidth="1"/>
    <col min="3591" max="3591" width="8.7109375" style="162" customWidth="1"/>
    <col min="3592" max="3593" width="16.7109375" style="162" customWidth="1"/>
    <col min="3594" max="3594" width="13.140625" style="162" bestFit="1" customWidth="1"/>
    <col min="3595" max="3840" width="9.140625" style="162"/>
    <col min="3841" max="3841" width="5.42578125" style="162" customWidth="1"/>
    <col min="3842" max="3842" width="5.7109375" style="162" customWidth="1"/>
    <col min="3843" max="3843" width="11.42578125" style="162" customWidth="1"/>
    <col min="3844" max="3844" width="59.7109375" style="162" customWidth="1"/>
    <col min="3845" max="3845" width="17" style="162" customWidth="1"/>
    <col min="3846" max="3846" width="4.5703125" style="162" customWidth="1"/>
    <col min="3847" max="3847" width="8.7109375" style="162" customWidth="1"/>
    <col min="3848" max="3849" width="16.7109375" style="162" customWidth="1"/>
    <col min="3850" max="3850" width="13.140625" style="162" bestFit="1" customWidth="1"/>
    <col min="3851" max="4096" width="9.140625" style="162"/>
    <col min="4097" max="4097" width="5.42578125" style="162" customWidth="1"/>
    <col min="4098" max="4098" width="5.7109375" style="162" customWidth="1"/>
    <col min="4099" max="4099" width="11.42578125" style="162" customWidth="1"/>
    <col min="4100" max="4100" width="59.7109375" style="162" customWidth="1"/>
    <col min="4101" max="4101" width="17" style="162" customWidth="1"/>
    <col min="4102" max="4102" width="4.5703125" style="162" customWidth="1"/>
    <col min="4103" max="4103" width="8.7109375" style="162" customWidth="1"/>
    <col min="4104" max="4105" width="16.7109375" style="162" customWidth="1"/>
    <col min="4106" max="4106" width="13.140625" style="162" bestFit="1" customWidth="1"/>
    <col min="4107" max="4352" width="9.140625" style="162"/>
    <col min="4353" max="4353" width="5.42578125" style="162" customWidth="1"/>
    <col min="4354" max="4354" width="5.7109375" style="162" customWidth="1"/>
    <col min="4355" max="4355" width="11.42578125" style="162" customWidth="1"/>
    <col min="4356" max="4356" width="59.7109375" style="162" customWidth="1"/>
    <col min="4357" max="4357" width="17" style="162" customWidth="1"/>
    <col min="4358" max="4358" width="4.5703125" style="162" customWidth="1"/>
    <col min="4359" max="4359" width="8.7109375" style="162" customWidth="1"/>
    <col min="4360" max="4361" width="16.7109375" style="162" customWidth="1"/>
    <col min="4362" max="4362" width="13.140625" style="162" bestFit="1" customWidth="1"/>
    <col min="4363" max="4608" width="9.140625" style="162"/>
    <col min="4609" max="4609" width="5.42578125" style="162" customWidth="1"/>
    <col min="4610" max="4610" width="5.7109375" style="162" customWidth="1"/>
    <col min="4611" max="4611" width="11.42578125" style="162" customWidth="1"/>
    <col min="4612" max="4612" width="59.7109375" style="162" customWidth="1"/>
    <col min="4613" max="4613" width="17" style="162" customWidth="1"/>
    <col min="4614" max="4614" width="4.5703125" style="162" customWidth="1"/>
    <col min="4615" max="4615" width="8.7109375" style="162" customWidth="1"/>
    <col min="4616" max="4617" width="16.7109375" style="162" customWidth="1"/>
    <col min="4618" max="4618" width="13.140625" style="162" bestFit="1" customWidth="1"/>
    <col min="4619" max="4864" width="9.140625" style="162"/>
    <col min="4865" max="4865" width="5.42578125" style="162" customWidth="1"/>
    <col min="4866" max="4866" width="5.7109375" style="162" customWidth="1"/>
    <col min="4867" max="4867" width="11.42578125" style="162" customWidth="1"/>
    <col min="4868" max="4868" width="59.7109375" style="162" customWidth="1"/>
    <col min="4869" max="4869" width="17" style="162" customWidth="1"/>
    <col min="4870" max="4870" width="4.5703125" style="162" customWidth="1"/>
    <col min="4871" max="4871" width="8.7109375" style="162" customWidth="1"/>
    <col min="4872" max="4873" width="16.7109375" style="162" customWidth="1"/>
    <col min="4874" max="4874" width="13.140625" style="162" bestFit="1" customWidth="1"/>
    <col min="4875" max="5120" width="9.140625" style="162"/>
    <col min="5121" max="5121" width="5.42578125" style="162" customWidth="1"/>
    <col min="5122" max="5122" width="5.7109375" style="162" customWidth="1"/>
    <col min="5123" max="5123" width="11.42578125" style="162" customWidth="1"/>
    <col min="5124" max="5124" width="59.7109375" style="162" customWidth="1"/>
    <col min="5125" max="5125" width="17" style="162" customWidth="1"/>
    <col min="5126" max="5126" width="4.5703125" style="162" customWidth="1"/>
    <col min="5127" max="5127" width="8.7109375" style="162" customWidth="1"/>
    <col min="5128" max="5129" width="16.7109375" style="162" customWidth="1"/>
    <col min="5130" max="5130" width="13.140625" style="162" bestFit="1" customWidth="1"/>
    <col min="5131" max="5376" width="9.140625" style="162"/>
    <col min="5377" max="5377" width="5.42578125" style="162" customWidth="1"/>
    <col min="5378" max="5378" width="5.7109375" style="162" customWidth="1"/>
    <col min="5379" max="5379" width="11.42578125" style="162" customWidth="1"/>
    <col min="5380" max="5380" width="59.7109375" style="162" customWidth="1"/>
    <col min="5381" max="5381" width="17" style="162" customWidth="1"/>
    <col min="5382" max="5382" width="4.5703125" style="162" customWidth="1"/>
    <col min="5383" max="5383" width="8.7109375" style="162" customWidth="1"/>
    <col min="5384" max="5385" width="16.7109375" style="162" customWidth="1"/>
    <col min="5386" max="5386" width="13.140625" style="162" bestFit="1" customWidth="1"/>
    <col min="5387" max="5632" width="9.140625" style="162"/>
    <col min="5633" max="5633" width="5.42578125" style="162" customWidth="1"/>
    <col min="5634" max="5634" width="5.7109375" style="162" customWidth="1"/>
    <col min="5635" max="5635" width="11.42578125" style="162" customWidth="1"/>
    <col min="5636" max="5636" width="59.7109375" style="162" customWidth="1"/>
    <col min="5637" max="5637" width="17" style="162" customWidth="1"/>
    <col min="5638" max="5638" width="4.5703125" style="162" customWidth="1"/>
    <col min="5639" max="5639" width="8.7109375" style="162" customWidth="1"/>
    <col min="5640" max="5641" width="16.7109375" style="162" customWidth="1"/>
    <col min="5642" max="5642" width="13.140625" style="162" bestFit="1" customWidth="1"/>
    <col min="5643" max="5888" width="9.140625" style="162"/>
    <col min="5889" max="5889" width="5.42578125" style="162" customWidth="1"/>
    <col min="5890" max="5890" width="5.7109375" style="162" customWidth="1"/>
    <col min="5891" max="5891" width="11.42578125" style="162" customWidth="1"/>
    <col min="5892" max="5892" width="59.7109375" style="162" customWidth="1"/>
    <col min="5893" max="5893" width="17" style="162" customWidth="1"/>
    <col min="5894" max="5894" width="4.5703125" style="162" customWidth="1"/>
    <col min="5895" max="5895" width="8.7109375" style="162" customWidth="1"/>
    <col min="5896" max="5897" width="16.7109375" style="162" customWidth="1"/>
    <col min="5898" max="5898" width="13.140625" style="162" bestFit="1" customWidth="1"/>
    <col min="5899" max="6144" width="9.140625" style="162"/>
    <col min="6145" max="6145" width="5.42578125" style="162" customWidth="1"/>
    <col min="6146" max="6146" width="5.7109375" style="162" customWidth="1"/>
    <col min="6147" max="6147" width="11.42578125" style="162" customWidth="1"/>
    <col min="6148" max="6148" width="59.7109375" style="162" customWidth="1"/>
    <col min="6149" max="6149" width="17" style="162" customWidth="1"/>
    <col min="6150" max="6150" width="4.5703125" style="162" customWidth="1"/>
    <col min="6151" max="6151" width="8.7109375" style="162" customWidth="1"/>
    <col min="6152" max="6153" width="16.7109375" style="162" customWidth="1"/>
    <col min="6154" max="6154" width="13.140625" style="162" bestFit="1" customWidth="1"/>
    <col min="6155" max="6400" width="9.140625" style="162"/>
    <col min="6401" max="6401" width="5.42578125" style="162" customWidth="1"/>
    <col min="6402" max="6402" width="5.7109375" style="162" customWidth="1"/>
    <col min="6403" max="6403" width="11.42578125" style="162" customWidth="1"/>
    <col min="6404" max="6404" width="59.7109375" style="162" customWidth="1"/>
    <col min="6405" max="6405" width="17" style="162" customWidth="1"/>
    <col min="6406" max="6406" width="4.5703125" style="162" customWidth="1"/>
    <col min="6407" max="6407" width="8.7109375" style="162" customWidth="1"/>
    <col min="6408" max="6409" width="16.7109375" style="162" customWidth="1"/>
    <col min="6410" max="6410" width="13.140625" style="162" bestFit="1" customWidth="1"/>
    <col min="6411" max="6656" width="9.140625" style="162"/>
    <col min="6657" max="6657" width="5.42578125" style="162" customWidth="1"/>
    <col min="6658" max="6658" width="5.7109375" style="162" customWidth="1"/>
    <col min="6659" max="6659" width="11.42578125" style="162" customWidth="1"/>
    <col min="6660" max="6660" width="59.7109375" style="162" customWidth="1"/>
    <col min="6661" max="6661" width="17" style="162" customWidth="1"/>
    <col min="6662" max="6662" width="4.5703125" style="162" customWidth="1"/>
    <col min="6663" max="6663" width="8.7109375" style="162" customWidth="1"/>
    <col min="6664" max="6665" width="16.7109375" style="162" customWidth="1"/>
    <col min="6666" max="6666" width="13.140625" style="162" bestFit="1" customWidth="1"/>
    <col min="6667" max="6912" width="9.140625" style="162"/>
    <col min="6913" max="6913" width="5.42578125" style="162" customWidth="1"/>
    <col min="6914" max="6914" width="5.7109375" style="162" customWidth="1"/>
    <col min="6915" max="6915" width="11.42578125" style="162" customWidth="1"/>
    <col min="6916" max="6916" width="59.7109375" style="162" customWidth="1"/>
    <col min="6917" max="6917" width="17" style="162" customWidth="1"/>
    <col min="6918" max="6918" width="4.5703125" style="162" customWidth="1"/>
    <col min="6919" max="6919" width="8.7109375" style="162" customWidth="1"/>
    <col min="6920" max="6921" width="16.7109375" style="162" customWidth="1"/>
    <col min="6922" max="6922" width="13.140625" style="162" bestFit="1" customWidth="1"/>
    <col min="6923" max="7168" width="9.140625" style="162"/>
    <col min="7169" max="7169" width="5.42578125" style="162" customWidth="1"/>
    <col min="7170" max="7170" width="5.7109375" style="162" customWidth="1"/>
    <col min="7171" max="7171" width="11.42578125" style="162" customWidth="1"/>
    <col min="7172" max="7172" width="59.7109375" style="162" customWidth="1"/>
    <col min="7173" max="7173" width="17" style="162" customWidth="1"/>
    <col min="7174" max="7174" width="4.5703125" style="162" customWidth="1"/>
    <col min="7175" max="7175" width="8.7109375" style="162" customWidth="1"/>
    <col min="7176" max="7177" width="16.7109375" style="162" customWidth="1"/>
    <col min="7178" max="7178" width="13.140625" style="162" bestFit="1" customWidth="1"/>
    <col min="7179" max="7424" width="9.140625" style="162"/>
    <col min="7425" max="7425" width="5.42578125" style="162" customWidth="1"/>
    <col min="7426" max="7426" width="5.7109375" style="162" customWidth="1"/>
    <col min="7427" max="7427" width="11.42578125" style="162" customWidth="1"/>
    <col min="7428" max="7428" width="59.7109375" style="162" customWidth="1"/>
    <col min="7429" max="7429" width="17" style="162" customWidth="1"/>
    <col min="7430" max="7430" width="4.5703125" style="162" customWidth="1"/>
    <col min="7431" max="7431" width="8.7109375" style="162" customWidth="1"/>
    <col min="7432" max="7433" width="16.7109375" style="162" customWidth="1"/>
    <col min="7434" max="7434" width="13.140625" style="162" bestFit="1" customWidth="1"/>
    <col min="7435" max="7680" width="9.140625" style="162"/>
    <col min="7681" max="7681" width="5.42578125" style="162" customWidth="1"/>
    <col min="7682" max="7682" width="5.7109375" style="162" customWidth="1"/>
    <col min="7683" max="7683" width="11.42578125" style="162" customWidth="1"/>
    <col min="7684" max="7684" width="59.7109375" style="162" customWidth="1"/>
    <col min="7685" max="7685" width="17" style="162" customWidth="1"/>
    <col min="7686" max="7686" width="4.5703125" style="162" customWidth="1"/>
    <col min="7687" max="7687" width="8.7109375" style="162" customWidth="1"/>
    <col min="7688" max="7689" width="16.7109375" style="162" customWidth="1"/>
    <col min="7690" max="7690" width="13.140625" style="162" bestFit="1" customWidth="1"/>
    <col min="7691" max="7936" width="9.140625" style="162"/>
    <col min="7937" max="7937" width="5.42578125" style="162" customWidth="1"/>
    <col min="7938" max="7938" width="5.7109375" style="162" customWidth="1"/>
    <col min="7939" max="7939" width="11.42578125" style="162" customWidth="1"/>
    <col min="7940" max="7940" width="59.7109375" style="162" customWidth="1"/>
    <col min="7941" max="7941" width="17" style="162" customWidth="1"/>
    <col min="7942" max="7942" width="4.5703125" style="162" customWidth="1"/>
    <col min="7943" max="7943" width="8.7109375" style="162" customWidth="1"/>
    <col min="7944" max="7945" width="16.7109375" style="162" customWidth="1"/>
    <col min="7946" max="7946" width="13.140625" style="162" bestFit="1" customWidth="1"/>
    <col min="7947" max="8192" width="9.140625" style="162"/>
    <col min="8193" max="8193" width="5.42578125" style="162" customWidth="1"/>
    <col min="8194" max="8194" width="5.7109375" style="162" customWidth="1"/>
    <col min="8195" max="8195" width="11.42578125" style="162" customWidth="1"/>
    <col min="8196" max="8196" width="59.7109375" style="162" customWidth="1"/>
    <col min="8197" max="8197" width="17" style="162" customWidth="1"/>
    <col min="8198" max="8198" width="4.5703125" style="162" customWidth="1"/>
    <col min="8199" max="8199" width="8.7109375" style="162" customWidth="1"/>
    <col min="8200" max="8201" width="16.7109375" style="162" customWidth="1"/>
    <col min="8202" max="8202" width="13.140625" style="162" bestFit="1" customWidth="1"/>
    <col min="8203" max="8448" width="9.140625" style="162"/>
    <col min="8449" max="8449" width="5.42578125" style="162" customWidth="1"/>
    <col min="8450" max="8450" width="5.7109375" style="162" customWidth="1"/>
    <col min="8451" max="8451" width="11.42578125" style="162" customWidth="1"/>
    <col min="8452" max="8452" width="59.7109375" style="162" customWidth="1"/>
    <col min="8453" max="8453" width="17" style="162" customWidth="1"/>
    <col min="8454" max="8454" width="4.5703125" style="162" customWidth="1"/>
    <col min="8455" max="8455" width="8.7109375" style="162" customWidth="1"/>
    <col min="8456" max="8457" width="16.7109375" style="162" customWidth="1"/>
    <col min="8458" max="8458" width="13.140625" style="162" bestFit="1" customWidth="1"/>
    <col min="8459" max="8704" width="9.140625" style="162"/>
    <col min="8705" max="8705" width="5.42578125" style="162" customWidth="1"/>
    <col min="8706" max="8706" width="5.7109375" style="162" customWidth="1"/>
    <col min="8707" max="8707" width="11.42578125" style="162" customWidth="1"/>
    <col min="8708" max="8708" width="59.7109375" style="162" customWidth="1"/>
    <col min="8709" max="8709" width="17" style="162" customWidth="1"/>
    <col min="8710" max="8710" width="4.5703125" style="162" customWidth="1"/>
    <col min="8711" max="8711" width="8.7109375" style="162" customWidth="1"/>
    <col min="8712" max="8713" width="16.7109375" style="162" customWidth="1"/>
    <col min="8714" max="8714" width="13.140625" style="162" bestFit="1" customWidth="1"/>
    <col min="8715" max="8960" width="9.140625" style="162"/>
    <col min="8961" max="8961" width="5.42578125" style="162" customWidth="1"/>
    <col min="8962" max="8962" width="5.7109375" style="162" customWidth="1"/>
    <col min="8963" max="8963" width="11.42578125" style="162" customWidth="1"/>
    <col min="8964" max="8964" width="59.7109375" style="162" customWidth="1"/>
    <col min="8965" max="8965" width="17" style="162" customWidth="1"/>
    <col min="8966" max="8966" width="4.5703125" style="162" customWidth="1"/>
    <col min="8967" max="8967" width="8.7109375" style="162" customWidth="1"/>
    <col min="8968" max="8969" width="16.7109375" style="162" customWidth="1"/>
    <col min="8970" max="8970" width="13.140625" style="162" bestFit="1" customWidth="1"/>
    <col min="8971" max="9216" width="9.140625" style="162"/>
    <col min="9217" max="9217" width="5.42578125" style="162" customWidth="1"/>
    <col min="9218" max="9218" width="5.7109375" style="162" customWidth="1"/>
    <col min="9219" max="9219" width="11.42578125" style="162" customWidth="1"/>
    <col min="9220" max="9220" width="59.7109375" style="162" customWidth="1"/>
    <col min="9221" max="9221" width="17" style="162" customWidth="1"/>
    <col min="9222" max="9222" width="4.5703125" style="162" customWidth="1"/>
    <col min="9223" max="9223" width="8.7109375" style="162" customWidth="1"/>
    <col min="9224" max="9225" width="16.7109375" style="162" customWidth="1"/>
    <col min="9226" max="9226" width="13.140625" style="162" bestFit="1" customWidth="1"/>
    <col min="9227" max="9472" width="9.140625" style="162"/>
    <col min="9473" max="9473" width="5.42578125" style="162" customWidth="1"/>
    <col min="9474" max="9474" width="5.7109375" style="162" customWidth="1"/>
    <col min="9475" max="9475" width="11.42578125" style="162" customWidth="1"/>
    <col min="9476" max="9476" width="59.7109375" style="162" customWidth="1"/>
    <col min="9477" max="9477" width="17" style="162" customWidth="1"/>
    <col min="9478" max="9478" width="4.5703125" style="162" customWidth="1"/>
    <col min="9479" max="9479" width="8.7109375" style="162" customWidth="1"/>
    <col min="9480" max="9481" width="16.7109375" style="162" customWidth="1"/>
    <col min="9482" max="9482" width="13.140625" style="162" bestFit="1" customWidth="1"/>
    <col min="9483" max="9728" width="9.140625" style="162"/>
    <col min="9729" max="9729" width="5.42578125" style="162" customWidth="1"/>
    <col min="9730" max="9730" width="5.7109375" style="162" customWidth="1"/>
    <col min="9731" max="9731" width="11.42578125" style="162" customWidth="1"/>
    <col min="9732" max="9732" width="59.7109375" style="162" customWidth="1"/>
    <col min="9733" max="9733" width="17" style="162" customWidth="1"/>
    <col min="9734" max="9734" width="4.5703125" style="162" customWidth="1"/>
    <col min="9735" max="9735" width="8.7109375" style="162" customWidth="1"/>
    <col min="9736" max="9737" width="16.7109375" style="162" customWidth="1"/>
    <col min="9738" max="9738" width="13.140625" style="162" bestFit="1" customWidth="1"/>
    <col min="9739" max="9984" width="9.140625" style="162"/>
    <col min="9985" max="9985" width="5.42578125" style="162" customWidth="1"/>
    <col min="9986" max="9986" width="5.7109375" style="162" customWidth="1"/>
    <col min="9987" max="9987" width="11.42578125" style="162" customWidth="1"/>
    <col min="9988" max="9988" width="59.7109375" style="162" customWidth="1"/>
    <col min="9989" max="9989" width="17" style="162" customWidth="1"/>
    <col min="9990" max="9990" width="4.5703125" style="162" customWidth="1"/>
    <col min="9991" max="9991" width="8.7109375" style="162" customWidth="1"/>
    <col min="9992" max="9993" width="16.7109375" style="162" customWidth="1"/>
    <col min="9994" max="9994" width="13.140625" style="162" bestFit="1" customWidth="1"/>
    <col min="9995" max="10240" width="9.140625" style="162"/>
    <col min="10241" max="10241" width="5.42578125" style="162" customWidth="1"/>
    <col min="10242" max="10242" width="5.7109375" style="162" customWidth="1"/>
    <col min="10243" max="10243" width="11.42578125" style="162" customWidth="1"/>
    <col min="10244" max="10244" width="59.7109375" style="162" customWidth="1"/>
    <col min="10245" max="10245" width="17" style="162" customWidth="1"/>
    <col min="10246" max="10246" width="4.5703125" style="162" customWidth="1"/>
    <col min="10247" max="10247" width="8.7109375" style="162" customWidth="1"/>
    <col min="10248" max="10249" width="16.7109375" style="162" customWidth="1"/>
    <col min="10250" max="10250" width="13.140625" style="162" bestFit="1" customWidth="1"/>
    <col min="10251" max="10496" width="9.140625" style="162"/>
    <col min="10497" max="10497" width="5.42578125" style="162" customWidth="1"/>
    <col min="10498" max="10498" width="5.7109375" style="162" customWidth="1"/>
    <col min="10499" max="10499" width="11.42578125" style="162" customWidth="1"/>
    <col min="10500" max="10500" width="59.7109375" style="162" customWidth="1"/>
    <col min="10501" max="10501" width="17" style="162" customWidth="1"/>
    <col min="10502" max="10502" width="4.5703125" style="162" customWidth="1"/>
    <col min="10503" max="10503" width="8.7109375" style="162" customWidth="1"/>
    <col min="10504" max="10505" width="16.7109375" style="162" customWidth="1"/>
    <col min="10506" max="10506" width="13.140625" style="162" bestFit="1" customWidth="1"/>
    <col min="10507" max="10752" width="9.140625" style="162"/>
    <col min="10753" max="10753" width="5.42578125" style="162" customWidth="1"/>
    <col min="10754" max="10754" width="5.7109375" style="162" customWidth="1"/>
    <col min="10755" max="10755" width="11.42578125" style="162" customWidth="1"/>
    <col min="10756" max="10756" width="59.7109375" style="162" customWidth="1"/>
    <col min="10757" max="10757" width="17" style="162" customWidth="1"/>
    <col min="10758" max="10758" width="4.5703125" style="162" customWidth="1"/>
    <col min="10759" max="10759" width="8.7109375" style="162" customWidth="1"/>
    <col min="10760" max="10761" width="16.7109375" style="162" customWidth="1"/>
    <col min="10762" max="10762" width="13.140625" style="162" bestFit="1" customWidth="1"/>
    <col min="10763" max="11008" width="9.140625" style="162"/>
    <col min="11009" max="11009" width="5.42578125" style="162" customWidth="1"/>
    <col min="11010" max="11010" width="5.7109375" style="162" customWidth="1"/>
    <col min="11011" max="11011" width="11.42578125" style="162" customWidth="1"/>
    <col min="11012" max="11012" width="59.7109375" style="162" customWidth="1"/>
    <col min="11013" max="11013" width="17" style="162" customWidth="1"/>
    <col min="11014" max="11014" width="4.5703125" style="162" customWidth="1"/>
    <col min="11015" max="11015" width="8.7109375" style="162" customWidth="1"/>
    <col min="11016" max="11017" width="16.7109375" style="162" customWidth="1"/>
    <col min="11018" max="11018" width="13.140625" style="162" bestFit="1" customWidth="1"/>
    <col min="11019" max="11264" width="9.140625" style="162"/>
    <col min="11265" max="11265" width="5.42578125" style="162" customWidth="1"/>
    <col min="11266" max="11266" width="5.7109375" style="162" customWidth="1"/>
    <col min="11267" max="11267" width="11.42578125" style="162" customWidth="1"/>
    <col min="11268" max="11268" width="59.7109375" style="162" customWidth="1"/>
    <col min="11269" max="11269" width="17" style="162" customWidth="1"/>
    <col min="11270" max="11270" width="4.5703125" style="162" customWidth="1"/>
    <col min="11271" max="11271" width="8.7109375" style="162" customWidth="1"/>
    <col min="11272" max="11273" width="16.7109375" style="162" customWidth="1"/>
    <col min="11274" max="11274" width="13.140625" style="162" bestFit="1" customWidth="1"/>
    <col min="11275" max="11520" width="9.140625" style="162"/>
    <col min="11521" max="11521" width="5.42578125" style="162" customWidth="1"/>
    <col min="11522" max="11522" width="5.7109375" style="162" customWidth="1"/>
    <col min="11523" max="11523" width="11.42578125" style="162" customWidth="1"/>
    <col min="11524" max="11524" width="59.7109375" style="162" customWidth="1"/>
    <col min="11525" max="11525" width="17" style="162" customWidth="1"/>
    <col min="11526" max="11526" width="4.5703125" style="162" customWidth="1"/>
    <col min="11527" max="11527" width="8.7109375" style="162" customWidth="1"/>
    <col min="11528" max="11529" width="16.7109375" style="162" customWidth="1"/>
    <col min="11530" max="11530" width="13.140625" style="162" bestFit="1" customWidth="1"/>
    <col min="11531" max="11776" width="9.140625" style="162"/>
    <col min="11777" max="11777" width="5.42578125" style="162" customWidth="1"/>
    <col min="11778" max="11778" width="5.7109375" style="162" customWidth="1"/>
    <col min="11779" max="11779" width="11.42578125" style="162" customWidth="1"/>
    <col min="11780" max="11780" width="59.7109375" style="162" customWidth="1"/>
    <col min="11781" max="11781" width="17" style="162" customWidth="1"/>
    <col min="11782" max="11782" width="4.5703125" style="162" customWidth="1"/>
    <col min="11783" max="11783" width="8.7109375" style="162" customWidth="1"/>
    <col min="11784" max="11785" width="16.7109375" style="162" customWidth="1"/>
    <col min="11786" max="11786" width="13.140625" style="162" bestFit="1" customWidth="1"/>
    <col min="11787" max="12032" width="9.140625" style="162"/>
    <col min="12033" max="12033" width="5.42578125" style="162" customWidth="1"/>
    <col min="12034" max="12034" width="5.7109375" style="162" customWidth="1"/>
    <col min="12035" max="12035" width="11.42578125" style="162" customWidth="1"/>
    <col min="12036" max="12036" width="59.7109375" style="162" customWidth="1"/>
    <col min="12037" max="12037" width="17" style="162" customWidth="1"/>
    <col min="12038" max="12038" width="4.5703125" style="162" customWidth="1"/>
    <col min="12039" max="12039" width="8.7109375" style="162" customWidth="1"/>
    <col min="12040" max="12041" width="16.7109375" style="162" customWidth="1"/>
    <col min="12042" max="12042" width="13.140625" style="162" bestFit="1" customWidth="1"/>
    <col min="12043" max="12288" width="9.140625" style="162"/>
    <col min="12289" max="12289" width="5.42578125" style="162" customWidth="1"/>
    <col min="12290" max="12290" width="5.7109375" style="162" customWidth="1"/>
    <col min="12291" max="12291" width="11.42578125" style="162" customWidth="1"/>
    <col min="12292" max="12292" width="59.7109375" style="162" customWidth="1"/>
    <col min="12293" max="12293" width="17" style="162" customWidth="1"/>
    <col min="12294" max="12294" width="4.5703125" style="162" customWidth="1"/>
    <col min="12295" max="12295" width="8.7109375" style="162" customWidth="1"/>
    <col min="12296" max="12297" width="16.7109375" style="162" customWidth="1"/>
    <col min="12298" max="12298" width="13.140625" style="162" bestFit="1" customWidth="1"/>
    <col min="12299" max="12544" width="9.140625" style="162"/>
    <col min="12545" max="12545" width="5.42578125" style="162" customWidth="1"/>
    <col min="12546" max="12546" width="5.7109375" style="162" customWidth="1"/>
    <col min="12547" max="12547" width="11.42578125" style="162" customWidth="1"/>
    <col min="12548" max="12548" width="59.7109375" style="162" customWidth="1"/>
    <col min="12549" max="12549" width="17" style="162" customWidth="1"/>
    <col min="12550" max="12550" width="4.5703125" style="162" customWidth="1"/>
    <col min="12551" max="12551" width="8.7109375" style="162" customWidth="1"/>
    <col min="12552" max="12553" width="16.7109375" style="162" customWidth="1"/>
    <col min="12554" max="12554" width="13.140625" style="162" bestFit="1" customWidth="1"/>
    <col min="12555" max="12800" width="9.140625" style="162"/>
    <col min="12801" max="12801" width="5.42578125" style="162" customWidth="1"/>
    <col min="12802" max="12802" width="5.7109375" style="162" customWidth="1"/>
    <col min="12803" max="12803" width="11.42578125" style="162" customWidth="1"/>
    <col min="12804" max="12804" width="59.7109375" style="162" customWidth="1"/>
    <col min="12805" max="12805" width="17" style="162" customWidth="1"/>
    <col min="12806" max="12806" width="4.5703125" style="162" customWidth="1"/>
    <col min="12807" max="12807" width="8.7109375" style="162" customWidth="1"/>
    <col min="12808" max="12809" width="16.7109375" style="162" customWidth="1"/>
    <col min="12810" max="12810" width="13.140625" style="162" bestFit="1" customWidth="1"/>
    <col min="12811" max="13056" width="9.140625" style="162"/>
    <col min="13057" max="13057" width="5.42578125" style="162" customWidth="1"/>
    <col min="13058" max="13058" width="5.7109375" style="162" customWidth="1"/>
    <col min="13059" max="13059" width="11.42578125" style="162" customWidth="1"/>
    <col min="13060" max="13060" width="59.7109375" style="162" customWidth="1"/>
    <col min="13061" max="13061" width="17" style="162" customWidth="1"/>
    <col min="13062" max="13062" width="4.5703125" style="162" customWidth="1"/>
    <col min="13063" max="13063" width="8.7109375" style="162" customWidth="1"/>
    <col min="13064" max="13065" width="16.7109375" style="162" customWidth="1"/>
    <col min="13066" max="13066" width="13.140625" style="162" bestFit="1" customWidth="1"/>
    <col min="13067" max="13312" width="9.140625" style="162"/>
    <col min="13313" max="13313" width="5.42578125" style="162" customWidth="1"/>
    <col min="13314" max="13314" width="5.7109375" style="162" customWidth="1"/>
    <col min="13315" max="13315" width="11.42578125" style="162" customWidth="1"/>
    <col min="13316" max="13316" width="59.7109375" style="162" customWidth="1"/>
    <col min="13317" max="13317" width="17" style="162" customWidth="1"/>
    <col min="13318" max="13318" width="4.5703125" style="162" customWidth="1"/>
    <col min="13319" max="13319" width="8.7109375" style="162" customWidth="1"/>
    <col min="13320" max="13321" width="16.7109375" style="162" customWidth="1"/>
    <col min="13322" max="13322" width="13.140625" style="162" bestFit="1" customWidth="1"/>
    <col min="13323" max="13568" width="9.140625" style="162"/>
    <col min="13569" max="13569" width="5.42578125" style="162" customWidth="1"/>
    <col min="13570" max="13570" width="5.7109375" style="162" customWidth="1"/>
    <col min="13571" max="13571" width="11.42578125" style="162" customWidth="1"/>
    <col min="13572" max="13572" width="59.7109375" style="162" customWidth="1"/>
    <col min="13573" max="13573" width="17" style="162" customWidth="1"/>
    <col min="13574" max="13574" width="4.5703125" style="162" customWidth="1"/>
    <col min="13575" max="13575" width="8.7109375" style="162" customWidth="1"/>
    <col min="13576" max="13577" width="16.7109375" style="162" customWidth="1"/>
    <col min="13578" max="13578" width="13.140625" style="162" bestFit="1" customWidth="1"/>
    <col min="13579" max="13824" width="9.140625" style="162"/>
    <col min="13825" max="13825" width="5.42578125" style="162" customWidth="1"/>
    <col min="13826" max="13826" width="5.7109375" style="162" customWidth="1"/>
    <col min="13827" max="13827" width="11.42578125" style="162" customWidth="1"/>
    <col min="13828" max="13828" width="59.7109375" style="162" customWidth="1"/>
    <col min="13829" max="13829" width="17" style="162" customWidth="1"/>
    <col min="13830" max="13830" width="4.5703125" style="162" customWidth="1"/>
    <col min="13831" max="13831" width="8.7109375" style="162" customWidth="1"/>
    <col min="13832" max="13833" width="16.7109375" style="162" customWidth="1"/>
    <col min="13834" max="13834" width="13.140625" style="162" bestFit="1" customWidth="1"/>
    <col min="13835" max="14080" width="9.140625" style="162"/>
    <col min="14081" max="14081" width="5.42578125" style="162" customWidth="1"/>
    <col min="14082" max="14082" width="5.7109375" style="162" customWidth="1"/>
    <col min="14083" max="14083" width="11.42578125" style="162" customWidth="1"/>
    <col min="14084" max="14084" width="59.7109375" style="162" customWidth="1"/>
    <col min="14085" max="14085" width="17" style="162" customWidth="1"/>
    <col min="14086" max="14086" width="4.5703125" style="162" customWidth="1"/>
    <col min="14087" max="14087" width="8.7109375" style="162" customWidth="1"/>
    <col min="14088" max="14089" width="16.7109375" style="162" customWidth="1"/>
    <col min="14090" max="14090" width="13.140625" style="162" bestFit="1" customWidth="1"/>
    <col min="14091" max="14336" width="9.140625" style="162"/>
    <col min="14337" max="14337" width="5.42578125" style="162" customWidth="1"/>
    <col min="14338" max="14338" width="5.7109375" style="162" customWidth="1"/>
    <col min="14339" max="14339" width="11.42578125" style="162" customWidth="1"/>
    <col min="14340" max="14340" width="59.7109375" style="162" customWidth="1"/>
    <col min="14341" max="14341" width="17" style="162" customWidth="1"/>
    <col min="14342" max="14342" width="4.5703125" style="162" customWidth="1"/>
    <col min="14343" max="14343" width="8.7109375" style="162" customWidth="1"/>
    <col min="14344" max="14345" width="16.7109375" style="162" customWidth="1"/>
    <col min="14346" max="14346" width="13.140625" style="162" bestFit="1" customWidth="1"/>
    <col min="14347" max="14592" width="9.140625" style="162"/>
    <col min="14593" max="14593" width="5.42578125" style="162" customWidth="1"/>
    <col min="14594" max="14594" width="5.7109375" style="162" customWidth="1"/>
    <col min="14595" max="14595" width="11.42578125" style="162" customWidth="1"/>
    <col min="14596" max="14596" width="59.7109375" style="162" customWidth="1"/>
    <col min="14597" max="14597" width="17" style="162" customWidth="1"/>
    <col min="14598" max="14598" width="4.5703125" style="162" customWidth="1"/>
    <col min="14599" max="14599" width="8.7109375" style="162" customWidth="1"/>
    <col min="14600" max="14601" width="16.7109375" style="162" customWidth="1"/>
    <col min="14602" max="14602" width="13.140625" style="162" bestFit="1" customWidth="1"/>
    <col min="14603" max="14848" width="9.140625" style="162"/>
    <col min="14849" max="14849" width="5.42578125" style="162" customWidth="1"/>
    <col min="14850" max="14850" width="5.7109375" style="162" customWidth="1"/>
    <col min="14851" max="14851" width="11.42578125" style="162" customWidth="1"/>
    <col min="14852" max="14852" width="59.7109375" style="162" customWidth="1"/>
    <col min="14853" max="14853" width="17" style="162" customWidth="1"/>
    <col min="14854" max="14854" width="4.5703125" style="162" customWidth="1"/>
    <col min="14855" max="14855" width="8.7109375" style="162" customWidth="1"/>
    <col min="14856" max="14857" width="16.7109375" style="162" customWidth="1"/>
    <col min="14858" max="14858" width="13.140625" style="162" bestFit="1" customWidth="1"/>
    <col min="14859" max="15104" width="9.140625" style="162"/>
    <col min="15105" max="15105" width="5.42578125" style="162" customWidth="1"/>
    <col min="15106" max="15106" width="5.7109375" style="162" customWidth="1"/>
    <col min="15107" max="15107" width="11.42578125" style="162" customWidth="1"/>
    <col min="15108" max="15108" width="59.7109375" style="162" customWidth="1"/>
    <col min="15109" max="15109" width="17" style="162" customWidth="1"/>
    <col min="15110" max="15110" width="4.5703125" style="162" customWidth="1"/>
    <col min="15111" max="15111" width="8.7109375" style="162" customWidth="1"/>
    <col min="15112" max="15113" width="16.7109375" style="162" customWidth="1"/>
    <col min="15114" max="15114" width="13.140625" style="162" bestFit="1" customWidth="1"/>
    <col min="15115" max="15360" width="9.140625" style="162"/>
    <col min="15361" max="15361" width="5.42578125" style="162" customWidth="1"/>
    <col min="15362" max="15362" width="5.7109375" style="162" customWidth="1"/>
    <col min="15363" max="15363" width="11.42578125" style="162" customWidth="1"/>
    <col min="15364" max="15364" width="59.7109375" style="162" customWidth="1"/>
    <col min="15365" max="15365" width="17" style="162" customWidth="1"/>
    <col min="15366" max="15366" width="4.5703125" style="162" customWidth="1"/>
    <col min="15367" max="15367" width="8.7109375" style="162" customWidth="1"/>
    <col min="15368" max="15369" width="16.7109375" style="162" customWidth="1"/>
    <col min="15370" max="15370" width="13.140625" style="162" bestFit="1" customWidth="1"/>
    <col min="15371" max="15616" width="9.140625" style="162"/>
    <col min="15617" max="15617" width="5.42578125" style="162" customWidth="1"/>
    <col min="15618" max="15618" width="5.7109375" style="162" customWidth="1"/>
    <col min="15619" max="15619" width="11.42578125" style="162" customWidth="1"/>
    <col min="15620" max="15620" width="59.7109375" style="162" customWidth="1"/>
    <col min="15621" max="15621" width="17" style="162" customWidth="1"/>
    <col min="15622" max="15622" width="4.5703125" style="162" customWidth="1"/>
    <col min="15623" max="15623" width="8.7109375" style="162" customWidth="1"/>
    <col min="15624" max="15625" width="16.7109375" style="162" customWidth="1"/>
    <col min="15626" max="15626" width="13.140625" style="162" bestFit="1" customWidth="1"/>
    <col min="15627" max="15872" width="9.140625" style="162"/>
    <col min="15873" max="15873" width="5.42578125" style="162" customWidth="1"/>
    <col min="15874" max="15874" width="5.7109375" style="162" customWidth="1"/>
    <col min="15875" max="15875" width="11.42578125" style="162" customWidth="1"/>
    <col min="15876" max="15876" width="59.7109375" style="162" customWidth="1"/>
    <col min="15877" max="15877" width="17" style="162" customWidth="1"/>
    <col min="15878" max="15878" width="4.5703125" style="162" customWidth="1"/>
    <col min="15879" max="15879" width="8.7109375" style="162" customWidth="1"/>
    <col min="15880" max="15881" width="16.7109375" style="162" customWidth="1"/>
    <col min="15882" max="15882" width="13.140625" style="162" bestFit="1" customWidth="1"/>
    <col min="15883" max="16128" width="9.140625" style="162"/>
    <col min="16129" max="16129" width="5.42578125" style="162" customWidth="1"/>
    <col min="16130" max="16130" width="5.7109375" style="162" customWidth="1"/>
    <col min="16131" max="16131" width="11.42578125" style="162" customWidth="1"/>
    <col min="16132" max="16132" width="59.7109375" style="162" customWidth="1"/>
    <col min="16133" max="16133" width="17" style="162" customWidth="1"/>
    <col min="16134" max="16134" width="4.5703125" style="162" customWidth="1"/>
    <col min="16135" max="16135" width="8.7109375" style="162" customWidth="1"/>
    <col min="16136" max="16137" width="16.7109375" style="162" customWidth="1"/>
    <col min="16138" max="16138" width="13.140625" style="162" bestFit="1" customWidth="1"/>
    <col min="16139" max="16384" width="9.140625" style="162"/>
  </cols>
  <sheetData>
    <row r="1" spans="1:11" ht="23.25" x14ac:dyDescent="0.35">
      <c r="B1" s="244"/>
      <c r="D1" s="245" t="s">
        <v>272</v>
      </c>
      <c r="E1" s="246"/>
      <c r="F1" s="247" t="s">
        <v>273</v>
      </c>
      <c r="H1" s="248" t="s">
        <v>274</v>
      </c>
    </row>
    <row r="2" spans="1:11" x14ac:dyDescent="0.2">
      <c r="A2" s="244"/>
      <c r="B2" s="249" t="s">
        <v>275</v>
      </c>
      <c r="E2" s="242"/>
      <c r="F2" s="162"/>
    </row>
    <row r="3" spans="1:11" x14ac:dyDescent="0.2">
      <c r="A3" s="244"/>
      <c r="B3" s="249" t="s">
        <v>276</v>
      </c>
      <c r="E3" s="242"/>
      <c r="F3" s="162"/>
    </row>
    <row r="4" spans="1:11" ht="25.5" x14ac:dyDescent="0.2">
      <c r="A4" s="244"/>
      <c r="B4" s="244" t="s">
        <v>277</v>
      </c>
      <c r="D4" s="250" t="s">
        <v>278</v>
      </c>
      <c r="E4" s="242"/>
      <c r="F4" s="162"/>
    </row>
    <row r="5" spans="1:11" x14ac:dyDescent="0.2">
      <c r="A5" s="244"/>
      <c r="B5" s="244" t="s">
        <v>279</v>
      </c>
      <c r="D5" s="250" t="s">
        <v>280</v>
      </c>
      <c r="F5" s="251"/>
      <c r="H5" s="242" t="s">
        <v>281</v>
      </c>
      <c r="I5" s="252" t="s">
        <v>282</v>
      </c>
    </row>
    <row r="6" spans="1:11" x14ac:dyDescent="0.2">
      <c r="A6" s="244"/>
      <c r="B6" s="244" t="s">
        <v>283</v>
      </c>
      <c r="D6" s="253" t="s">
        <v>284</v>
      </c>
      <c r="F6" s="251"/>
      <c r="H6" s="254" t="s">
        <v>285</v>
      </c>
      <c r="I6" s="255">
        <f>I146</f>
        <v>0</v>
      </c>
    </row>
    <row r="7" spans="1:11" x14ac:dyDescent="0.2">
      <c r="A7" s="244"/>
      <c r="B7" s="244" t="s">
        <v>286</v>
      </c>
      <c r="D7" s="253" t="s">
        <v>287</v>
      </c>
      <c r="E7" s="242"/>
      <c r="F7" s="242"/>
      <c r="G7" s="256"/>
      <c r="H7" s="242" t="s">
        <v>288</v>
      </c>
      <c r="I7" s="257">
        <f>I147</f>
        <v>0</v>
      </c>
    </row>
    <row r="8" spans="1:11" x14ac:dyDescent="0.2">
      <c r="A8" s="244"/>
      <c r="B8" s="244" t="s">
        <v>289</v>
      </c>
      <c r="D8" s="253" t="s">
        <v>290</v>
      </c>
      <c r="E8" s="242"/>
      <c r="F8" s="242"/>
      <c r="G8" s="256"/>
      <c r="H8" s="258">
        <v>0.21</v>
      </c>
      <c r="I8" s="257">
        <f>I6*H8</f>
        <v>0</v>
      </c>
    </row>
    <row r="9" spans="1:11" x14ac:dyDescent="0.2">
      <c r="A9" s="244"/>
      <c r="B9" s="244" t="s">
        <v>291</v>
      </c>
      <c r="D9" s="253"/>
      <c r="E9" s="242"/>
      <c r="F9" s="242"/>
      <c r="G9" s="256"/>
      <c r="H9" s="259"/>
      <c r="I9" s="257"/>
    </row>
    <row r="10" spans="1:11" x14ac:dyDescent="0.2">
      <c r="A10" s="244"/>
      <c r="B10" s="244" t="s">
        <v>292</v>
      </c>
      <c r="D10" s="260" t="s">
        <v>293</v>
      </c>
      <c r="E10" s="242"/>
      <c r="F10" s="242"/>
      <c r="G10" s="256"/>
      <c r="H10" s="261" t="s">
        <v>294</v>
      </c>
      <c r="I10" s="262">
        <f>SUM(I6+I8)</f>
        <v>0</v>
      </c>
    </row>
    <row r="11" spans="1:11" ht="13.5" thickBot="1" x14ac:dyDescent="0.25">
      <c r="A11" s="244"/>
      <c r="B11" s="244" t="s">
        <v>295</v>
      </c>
      <c r="D11" s="250" t="s">
        <v>296</v>
      </c>
      <c r="E11" s="242"/>
      <c r="F11" s="242"/>
      <c r="G11" s="256"/>
      <c r="H11" s="261"/>
      <c r="I11" s="262"/>
    </row>
    <row r="12" spans="1:11" ht="13.5" thickBot="1" x14ac:dyDescent="0.25">
      <c r="A12" s="263" t="s">
        <v>297</v>
      </c>
      <c r="B12" s="263" t="s">
        <v>298</v>
      </c>
      <c r="C12" s="264" t="s">
        <v>299</v>
      </c>
      <c r="D12" s="265" t="s">
        <v>300</v>
      </c>
      <c r="E12" s="459" t="s">
        <v>301</v>
      </c>
      <c r="F12" s="264" t="s">
        <v>65</v>
      </c>
      <c r="G12" s="266" t="s">
        <v>302</v>
      </c>
      <c r="H12" s="264" t="s">
        <v>303</v>
      </c>
      <c r="I12" s="264" t="s">
        <v>304</v>
      </c>
      <c r="J12" s="267" t="s">
        <v>305</v>
      </c>
    </row>
    <row r="13" spans="1:11" x14ac:dyDescent="0.2">
      <c r="A13" s="162">
        <f>IF(I13&gt;0,MAX(A12,A$12)+1,0)</f>
        <v>0</v>
      </c>
      <c r="C13" s="268"/>
      <c r="D13" s="269" t="s">
        <v>306</v>
      </c>
      <c r="E13" s="269"/>
      <c r="H13" s="214"/>
      <c r="I13" s="214"/>
      <c r="J13" s="270"/>
      <c r="K13" s="214"/>
    </row>
    <row r="14" spans="1:11" ht="25.5" x14ac:dyDescent="0.2">
      <c r="A14" s="162">
        <f>IF(G14&gt;0,MAX(A$12:A13)+1,0)</f>
        <v>1</v>
      </c>
      <c r="B14" s="214">
        <v>1</v>
      </c>
      <c r="C14" s="271">
        <v>113107021</v>
      </c>
      <c r="D14" s="250" t="s">
        <v>307</v>
      </c>
      <c r="F14" s="272" t="s">
        <v>308</v>
      </c>
      <c r="G14" s="162">
        <v>14.65</v>
      </c>
      <c r="H14" s="484"/>
      <c r="I14" s="257">
        <f>G14*H14</f>
        <v>0</v>
      </c>
      <c r="J14" s="273" t="str">
        <f t="shared" ref="J14:J77" si="0">IF(B14="MAT","ceník dodavatele", IF(B14&gt;0,"ÚRS 2018 01",0))</f>
        <v>ÚRS 2018 01</v>
      </c>
      <c r="K14" s="257"/>
    </row>
    <row r="15" spans="1:11" ht="14.25" x14ac:dyDescent="0.25">
      <c r="A15" s="162">
        <f>IF(G15&gt;0,MAX(A$12:A14)+1,0)</f>
        <v>0</v>
      </c>
      <c r="C15" s="271"/>
      <c r="D15" s="274" t="s">
        <v>309</v>
      </c>
      <c r="F15" s="272"/>
      <c r="H15" s="257"/>
      <c r="I15" s="257"/>
      <c r="J15" s="273">
        <f t="shared" si="0"/>
        <v>0</v>
      </c>
      <c r="K15" s="257"/>
    </row>
    <row r="16" spans="1:11" ht="25.5" x14ac:dyDescent="0.2">
      <c r="A16" s="162">
        <f>IF(G16&gt;0,MAX(A$12:A15)+1,0)</f>
        <v>2</v>
      </c>
      <c r="B16" s="214">
        <v>1</v>
      </c>
      <c r="C16" s="271">
        <v>113107042</v>
      </c>
      <c r="D16" s="250" t="s">
        <v>310</v>
      </c>
      <c r="F16" s="272" t="s">
        <v>308</v>
      </c>
      <c r="G16" s="162">
        <v>14.65</v>
      </c>
      <c r="H16" s="484"/>
      <c r="I16" s="257">
        <f>G16*H16</f>
        <v>0</v>
      </c>
      <c r="J16" s="273" t="str">
        <f t="shared" si="0"/>
        <v>ÚRS 2018 01</v>
      </c>
      <c r="K16" s="257"/>
    </row>
    <row r="17" spans="1:11" ht="14.25" x14ac:dyDescent="0.25">
      <c r="A17" s="162">
        <f>IF(G17&gt;0,MAX(A$12:A16)+1,0)</f>
        <v>0</v>
      </c>
      <c r="C17" s="271"/>
      <c r="D17" s="274" t="s">
        <v>309</v>
      </c>
      <c r="F17" s="272"/>
      <c r="H17" s="257"/>
      <c r="I17" s="257"/>
      <c r="J17" s="273">
        <f t="shared" si="0"/>
        <v>0</v>
      </c>
      <c r="K17" s="257"/>
    </row>
    <row r="18" spans="1:11" x14ac:dyDescent="0.2">
      <c r="A18" s="162">
        <f>IF(G18&gt;0,MAX(A$12:A17)+1,0)</f>
        <v>3</v>
      </c>
      <c r="B18" s="214">
        <v>1</v>
      </c>
      <c r="C18" s="271">
        <v>113201111</v>
      </c>
      <c r="D18" s="250" t="s">
        <v>311</v>
      </c>
      <c r="F18" s="272" t="s">
        <v>102</v>
      </c>
      <c r="G18" s="162">
        <v>8</v>
      </c>
      <c r="H18" s="484"/>
      <c r="I18" s="257">
        <f>G18*H18</f>
        <v>0</v>
      </c>
      <c r="J18" s="273" t="str">
        <f t="shared" si="0"/>
        <v>ÚRS 2018 01</v>
      </c>
      <c r="K18" s="257"/>
    </row>
    <row r="19" spans="1:11" ht="14.25" x14ac:dyDescent="0.25">
      <c r="A19" s="162">
        <f>IF(G19&gt;0,MAX(A$12:A18)+1,0)</f>
        <v>0</v>
      </c>
      <c r="C19" s="271"/>
      <c r="D19" s="274">
        <v>8</v>
      </c>
      <c r="F19" s="272"/>
      <c r="H19" s="257"/>
      <c r="I19" s="257"/>
      <c r="J19" s="273">
        <f t="shared" si="0"/>
        <v>0</v>
      </c>
      <c r="K19" s="257"/>
    </row>
    <row r="20" spans="1:11" ht="14.25" x14ac:dyDescent="0.2">
      <c r="A20" s="162">
        <f>IF(G20&gt;0,MAX(A$12:A19)+1,0)</f>
        <v>4</v>
      </c>
      <c r="B20" s="214">
        <v>1</v>
      </c>
      <c r="C20" s="271">
        <v>132201101</v>
      </c>
      <c r="D20" s="250" t="s">
        <v>312</v>
      </c>
      <c r="F20" s="214" t="s">
        <v>313</v>
      </c>
      <c r="G20" s="162">
        <v>5.8650000000000002</v>
      </c>
      <c r="H20" s="484"/>
      <c r="I20" s="257">
        <f t="shared" ref="I20:I26" si="1">G20*H20</f>
        <v>0</v>
      </c>
      <c r="J20" s="273" t="str">
        <f t="shared" si="0"/>
        <v>ÚRS 2018 01</v>
      </c>
      <c r="K20" s="257"/>
    </row>
    <row r="21" spans="1:11" ht="14.25" x14ac:dyDescent="0.25">
      <c r="A21" s="162">
        <f>IF(G21&gt;0,MAX(A$12:A20)+1,0)</f>
        <v>0</v>
      </c>
      <c r="C21" s="271"/>
      <c r="D21" s="274" t="s">
        <v>314</v>
      </c>
      <c r="H21" s="257"/>
      <c r="I21" s="257"/>
      <c r="J21" s="273"/>
      <c r="K21" s="257"/>
    </row>
    <row r="22" spans="1:11" ht="14.25" x14ac:dyDescent="0.2">
      <c r="A22" s="162">
        <f>IF(G22&gt;0,MAX(A$12:A21)+1,0)</f>
        <v>5</v>
      </c>
      <c r="B22" s="214">
        <v>1</v>
      </c>
      <c r="C22" s="271">
        <v>132201109</v>
      </c>
      <c r="D22" s="250" t="s">
        <v>315</v>
      </c>
      <c r="F22" s="214" t="s">
        <v>313</v>
      </c>
      <c r="G22" s="162">
        <v>5.8650000000000002</v>
      </c>
      <c r="H22" s="484"/>
      <c r="I22" s="257">
        <f t="shared" si="1"/>
        <v>0</v>
      </c>
      <c r="J22" s="273" t="str">
        <f t="shared" si="0"/>
        <v>ÚRS 2018 01</v>
      </c>
      <c r="K22" s="257"/>
    </row>
    <row r="23" spans="1:11" ht="14.25" x14ac:dyDescent="0.2">
      <c r="A23" s="162">
        <f>IF(G23&gt;0,MAX(A$12:A22)+1,0)</f>
        <v>6</v>
      </c>
      <c r="B23" s="214">
        <v>1</v>
      </c>
      <c r="C23" s="271">
        <v>132201201</v>
      </c>
      <c r="D23" s="250" t="s">
        <v>316</v>
      </c>
      <c r="F23" s="214" t="s">
        <v>313</v>
      </c>
      <c r="G23" s="162">
        <v>51.186500000000002</v>
      </c>
      <c r="H23" s="484"/>
      <c r="I23" s="257">
        <f t="shared" si="1"/>
        <v>0</v>
      </c>
      <c r="J23" s="273" t="str">
        <f t="shared" si="0"/>
        <v>ÚRS 2018 01</v>
      </c>
      <c r="K23" s="257"/>
    </row>
    <row r="24" spans="1:11" ht="14.25" x14ac:dyDescent="0.25">
      <c r="A24" s="162">
        <f>IF(G24&gt;0,MAX(A$12:A23)+1,0)</f>
        <v>0</v>
      </c>
      <c r="C24" s="271"/>
      <c r="D24" s="274" t="s">
        <v>317</v>
      </c>
      <c r="H24" s="257"/>
      <c r="I24" s="257"/>
      <c r="J24" s="273"/>
      <c r="K24" s="257"/>
    </row>
    <row r="25" spans="1:11" ht="14.25" x14ac:dyDescent="0.2">
      <c r="A25" s="162">
        <f>IF(G25&gt;0,MAX(A$12:A24)+1,0)</f>
        <v>7</v>
      </c>
      <c r="B25" s="214">
        <v>1</v>
      </c>
      <c r="C25" s="271">
        <v>132201209</v>
      </c>
      <c r="D25" s="250" t="s">
        <v>318</v>
      </c>
      <c r="F25" s="214" t="s">
        <v>313</v>
      </c>
      <c r="G25" s="162">
        <v>51.186500000000002</v>
      </c>
      <c r="H25" s="484"/>
      <c r="I25" s="257">
        <f t="shared" si="1"/>
        <v>0</v>
      </c>
      <c r="J25" s="273" t="str">
        <f t="shared" si="0"/>
        <v>ÚRS 2018 01</v>
      </c>
      <c r="K25" s="257"/>
    </row>
    <row r="26" spans="1:11" ht="14.25" x14ac:dyDescent="0.2">
      <c r="A26" s="162">
        <f>IF(G26&gt;0,MAX(A$12:A25)+1,0)</f>
        <v>8</v>
      </c>
      <c r="B26" s="214">
        <v>1</v>
      </c>
      <c r="C26" s="271">
        <v>133201101</v>
      </c>
      <c r="D26" s="250" t="s">
        <v>319</v>
      </c>
      <c r="F26" s="214" t="s">
        <v>313</v>
      </c>
      <c r="G26" s="162">
        <v>21.375</v>
      </c>
      <c r="H26" s="484"/>
      <c r="I26" s="257">
        <f t="shared" si="1"/>
        <v>0</v>
      </c>
      <c r="J26" s="273" t="str">
        <f t="shared" si="0"/>
        <v>ÚRS 2018 01</v>
      </c>
      <c r="K26" s="257"/>
    </row>
    <row r="27" spans="1:11" ht="14.25" x14ac:dyDescent="0.25">
      <c r="A27" s="162">
        <f>IF(G27&gt;0,MAX(A$12:A26)+1,0)</f>
        <v>0</v>
      </c>
      <c r="C27" s="271"/>
      <c r="D27" s="274" t="s">
        <v>320</v>
      </c>
      <c r="H27" s="257"/>
      <c r="I27" s="257"/>
      <c r="J27" s="273">
        <f t="shared" si="0"/>
        <v>0</v>
      </c>
      <c r="K27" s="257"/>
    </row>
    <row r="28" spans="1:11" ht="25.5" x14ac:dyDescent="0.2">
      <c r="A28" s="162">
        <f>IF(G28&gt;0,MAX(A$12:A27)+1,0)</f>
        <v>9</v>
      </c>
      <c r="B28" s="214">
        <v>1</v>
      </c>
      <c r="C28" s="271">
        <v>151101101</v>
      </c>
      <c r="D28" s="250" t="s">
        <v>321</v>
      </c>
      <c r="F28" s="214" t="s">
        <v>308</v>
      </c>
      <c r="G28" s="162">
        <v>36.652000000000001</v>
      </c>
      <c r="H28" s="484"/>
      <c r="I28" s="257">
        <f>G28*H28</f>
        <v>0</v>
      </c>
      <c r="J28" s="273" t="str">
        <f t="shared" si="0"/>
        <v>ÚRS 2018 01</v>
      </c>
      <c r="K28" s="257"/>
    </row>
    <row r="29" spans="1:11" ht="14.25" x14ac:dyDescent="0.25">
      <c r="A29" s="162">
        <f>IF(G29&gt;0,MAX(A$12:A28)+1,0)</f>
        <v>0</v>
      </c>
      <c r="C29" s="271"/>
      <c r="D29" s="274" t="s">
        <v>322</v>
      </c>
      <c r="H29" s="257"/>
      <c r="I29" s="257"/>
      <c r="J29" s="273">
        <f t="shared" si="0"/>
        <v>0</v>
      </c>
      <c r="K29" s="257"/>
    </row>
    <row r="30" spans="1:11" ht="25.5" x14ac:dyDescent="0.2">
      <c r="A30" s="162">
        <f>IF(G30&gt;0,MAX(A$12:A29)+1,0)</f>
        <v>10</v>
      </c>
      <c r="B30" s="214">
        <v>1</v>
      </c>
      <c r="C30" s="271">
        <v>151101102</v>
      </c>
      <c r="D30" s="250" t="s">
        <v>323</v>
      </c>
      <c r="F30" s="214" t="s">
        <v>308</v>
      </c>
      <c r="G30" s="162">
        <v>89.6</v>
      </c>
      <c r="H30" s="484"/>
      <c r="I30" s="257">
        <f>G30*H30</f>
        <v>0</v>
      </c>
      <c r="J30" s="273" t="str">
        <f t="shared" si="0"/>
        <v>ÚRS 2018 01</v>
      </c>
      <c r="K30" s="257"/>
    </row>
    <row r="31" spans="1:11" ht="14.25" x14ac:dyDescent="0.25">
      <c r="A31" s="162">
        <f>IF(G31&gt;0,MAX(A$12:A30)+1,0)</f>
        <v>0</v>
      </c>
      <c r="C31" s="271"/>
      <c r="D31" s="274" t="s">
        <v>324</v>
      </c>
      <c r="H31" s="257"/>
      <c r="I31" s="257"/>
      <c r="J31" s="273">
        <f t="shared" si="0"/>
        <v>0</v>
      </c>
      <c r="K31" s="257"/>
    </row>
    <row r="32" spans="1:11" ht="25.5" x14ac:dyDescent="0.2">
      <c r="A32" s="162">
        <f>IF(G32&gt;0,MAX(A$12:A31)+1,0)</f>
        <v>11</v>
      </c>
      <c r="B32" s="214">
        <v>1</v>
      </c>
      <c r="C32" s="271">
        <v>151101111</v>
      </c>
      <c r="D32" s="250" t="s">
        <v>325</v>
      </c>
      <c r="F32" s="214" t="s">
        <v>308</v>
      </c>
      <c r="G32" s="162">
        <v>36.652000000000001</v>
      </c>
      <c r="H32" s="484"/>
      <c r="I32" s="257">
        <f>G32*H32</f>
        <v>0</v>
      </c>
      <c r="J32" s="273" t="str">
        <f t="shared" si="0"/>
        <v>ÚRS 2018 01</v>
      </c>
      <c r="K32" s="257"/>
    </row>
    <row r="33" spans="1:11" ht="14.25" x14ac:dyDescent="0.25">
      <c r="A33" s="162">
        <f>IF(G33&gt;0,MAX(A$12:A32)+1,0)</f>
        <v>0</v>
      </c>
      <c r="C33" s="271"/>
      <c r="D33" s="274" t="s">
        <v>322</v>
      </c>
      <c r="H33" s="257"/>
      <c r="I33" s="257"/>
      <c r="J33" s="273">
        <f t="shared" si="0"/>
        <v>0</v>
      </c>
      <c r="K33" s="257"/>
    </row>
    <row r="34" spans="1:11" ht="25.5" x14ac:dyDescent="0.2">
      <c r="A34" s="162">
        <f>IF(G34&gt;0,MAX(A$12:A33)+1,0)</f>
        <v>12</v>
      </c>
      <c r="B34" s="214">
        <v>1</v>
      </c>
      <c r="C34" s="271">
        <v>151101112</v>
      </c>
      <c r="D34" s="250" t="s">
        <v>326</v>
      </c>
      <c r="F34" s="214" t="s">
        <v>308</v>
      </c>
      <c r="G34" s="162">
        <v>89.6</v>
      </c>
      <c r="H34" s="484"/>
      <c r="I34" s="257">
        <f>G34*H34</f>
        <v>0</v>
      </c>
      <c r="J34" s="273" t="str">
        <f t="shared" si="0"/>
        <v>ÚRS 2018 01</v>
      </c>
      <c r="K34" s="257"/>
    </row>
    <row r="35" spans="1:11" ht="14.25" x14ac:dyDescent="0.25">
      <c r="A35" s="162">
        <f>IF(G35&gt;0,MAX(A$12:A34)+1,0)</f>
        <v>0</v>
      </c>
      <c r="C35" s="271"/>
      <c r="D35" s="274" t="s">
        <v>324</v>
      </c>
      <c r="H35" s="257"/>
      <c r="I35" s="257"/>
      <c r="J35" s="273">
        <f t="shared" si="0"/>
        <v>0</v>
      </c>
      <c r="K35" s="257"/>
    </row>
    <row r="36" spans="1:11" ht="14.25" x14ac:dyDescent="0.2">
      <c r="A36" s="162">
        <f>IF(G36&gt;0,MAX(A$12:A35)+1,0)</f>
        <v>13</v>
      </c>
      <c r="B36" s="214">
        <v>1</v>
      </c>
      <c r="C36" s="271">
        <v>162701101</v>
      </c>
      <c r="D36" s="275" t="s">
        <v>327</v>
      </c>
      <c r="F36" s="214" t="s">
        <v>313</v>
      </c>
      <c r="G36" s="162">
        <v>9.7829999999999995</v>
      </c>
      <c r="H36" s="484"/>
      <c r="I36" s="257">
        <f>G36*H36</f>
        <v>0</v>
      </c>
      <c r="J36" s="273" t="str">
        <f t="shared" si="0"/>
        <v>ÚRS 2018 01</v>
      </c>
      <c r="K36" s="257"/>
    </row>
    <row r="37" spans="1:11" ht="14.25" x14ac:dyDescent="0.2">
      <c r="A37" s="162">
        <f>IF(G37&gt;0,MAX(A$12:A36)+1,0)</f>
        <v>14</v>
      </c>
      <c r="B37" s="214">
        <v>1</v>
      </c>
      <c r="C37" s="271">
        <v>167101101</v>
      </c>
      <c r="D37" s="250" t="s">
        <v>328</v>
      </c>
      <c r="F37" s="214" t="s">
        <v>313</v>
      </c>
      <c r="G37" s="162">
        <v>9.7829999999999995</v>
      </c>
      <c r="H37" s="484"/>
      <c r="I37" s="257">
        <f>G37*H37</f>
        <v>0</v>
      </c>
      <c r="J37" s="273" t="str">
        <f t="shared" si="0"/>
        <v>ÚRS 2018 01</v>
      </c>
      <c r="K37" s="257"/>
    </row>
    <row r="38" spans="1:11" ht="14.25" x14ac:dyDescent="0.25">
      <c r="A38" s="162">
        <f>IF(G38&gt;0,MAX(A$12:A37)+1,0)</f>
        <v>0</v>
      </c>
      <c r="C38" s="271"/>
      <c r="D38" s="274" t="s">
        <v>329</v>
      </c>
      <c r="H38" s="257"/>
      <c r="I38" s="257"/>
      <c r="J38" s="273">
        <f t="shared" si="0"/>
        <v>0</v>
      </c>
      <c r="K38" s="257"/>
    </row>
    <row r="39" spans="1:11" ht="14.25" x14ac:dyDescent="0.2">
      <c r="A39" s="162">
        <f>IF(G39&gt;0,MAX(A$12:A38)+1,0)</f>
        <v>15</v>
      </c>
      <c r="B39" s="214">
        <v>1</v>
      </c>
      <c r="C39" s="271">
        <v>171201201</v>
      </c>
      <c r="D39" s="250" t="s">
        <v>330</v>
      </c>
      <c r="F39" s="214" t="s">
        <v>313</v>
      </c>
      <c r="G39" s="162">
        <v>9.7829999999999995</v>
      </c>
      <c r="H39" s="484"/>
      <c r="I39" s="257">
        <f>G39*H39</f>
        <v>0</v>
      </c>
      <c r="J39" s="273" t="str">
        <f t="shared" si="0"/>
        <v>ÚRS 2018 01</v>
      </c>
      <c r="K39" s="257"/>
    </row>
    <row r="40" spans="1:11" ht="14.25" x14ac:dyDescent="0.25">
      <c r="A40" s="162">
        <f>IF(G40&gt;0,MAX(A$12:A39)+1,0)</f>
        <v>0</v>
      </c>
      <c r="C40" s="271"/>
      <c r="D40" s="274" t="s">
        <v>329</v>
      </c>
      <c r="H40" s="257"/>
      <c r="I40" s="257"/>
      <c r="J40" s="273">
        <f t="shared" si="0"/>
        <v>0</v>
      </c>
      <c r="K40" s="257"/>
    </row>
    <row r="41" spans="1:11" x14ac:dyDescent="0.2">
      <c r="A41" s="162">
        <f>IF(G41&gt;0,MAX(A$12:A40)+1,0)</f>
        <v>16</v>
      </c>
      <c r="B41" s="214">
        <v>1</v>
      </c>
      <c r="C41" s="271">
        <v>171201211</v>
      </c>
      <c r="D41" s="250" t="s">
        <v>331</v>
      </c>
      <c r="F41" s="272" t="s">
        <v>332</v>
      </c>
      <c r="G41" s="162">
        <v>15.652799999999999</v>
      </c>
      <c r="H41" s="484"/>
      <c r="I41" s="257">
        <f>G41*H41</f>
        <v>0</v>
      </c>
      <c r="J41" s="273" t="str">
        <f t="shared" si="0"/>
        <v>ÚRS 2018 01</v>
      </c>
      <c r="K41" s="257"/>
    </row>
    <row r="42" spans="1:11" ht="14.25" x14ac:dyDescent="0.25">
      <c r="A42" s="162">
        <f>IF(G42&gt;0,MAX(A$12:A41)+1,0)</f>
        <v>0</v>
      </c>
      <c r="C42" s="271"/>
      <c r="D42" s="274" t="s">
        <v>333</v>
      </c>
      <c r="F42" s="272"/>
      <c r="H42" s="257"/>
      <c r="I42" s="257"/>
      <c r="J42" s="273">
        <f t="shared" si="0"/>
        <v>0</v>
      </c>
      <c r="K42" s="257"/>
    </row>
    <row r="43" spans="1:11" ht="14.25" x14ac:dyDescent="0.2">
      <c r="A43" s="162">
        <f>IF(G43&gt;0,MAX(A$12:A42)+1,0)</f>
        <v>17</v>
      </c>
      <c r="B43" s="214">
        <v>1</v>
      </c>
      <c r="C43" s="271">
        <v>174101101</v>
      </c>
      <c r="D43" s="250" t="s">
        <v>334</v>
      </c>
      <c r="F43" s="214" t="s">
        <v>313</v>
      </c>
      <c r="G43" s="162">
        <v>78.426500000000004</v>
      </c>
      <c r="H43" s="484"/>
      <c r="I43" s="257">
        <f>G43*H43</f>
        <v>0</v>
      </c>
      <c r="J43" s="273" t="str">
        <f t="shared" si="0"/>
        <v>ÚRS 2018 01</v>
      </c>
      <c r="K43" s="257"/>
    </row>
    <row r="44" spans="1:11" ht="14.25" x14ac:dyDescent="0.25">
      <c r="A44" s="162">
        <f>IF(G44&gt;0,MAX(A$12:A43)+1,0)</f>
        <v>0</v>
      </c>
      <c r="C44" s="271"/>
      <c r="D44" s="274" t="s">
        <v>335</v>
      </c>
      <c r="H44" s="257"/>
      <c r="I44" s="257"/>
      <c r="J44" s="273">
        <f t="shared" si="0"/>
        <v>0</v>
      </c>
      <c r="K44" s="257"/>
    </row>
    <row r="45" spans="1:11" ht="25.5" x14ac:dyDescent="0.2">
      <c r="A45" s="162">
        <f>IF(G45&gt;0,MAX(A$12:A44)+1,0)</f>
        <v>18</v>
      </c>
      <c r="B45" s="214">
        <v>1</v>
      </c>
      <c r="C45" s="271">
        <v>181101133</v>
      </c>
      <c r="D45" s="250" t="s">
        <v>336</v>
      </c>
      <c r="F45" s="214" t="s">
        <v>313</v>
      </c>
      <c r="G45" s="162">
        <v>68.643500000000003</v>
      </c>
      <c r="H45" s="484"/>
      <c r="I45" s="257">
        <f>G45*H45</f>
        <v>0</v>
      </c>
      <c r="J45" s="273" t="str">
        <f t="shared" si="0"/>
        <v>ÚRS 2018 01</v>
      </c>
      <c r="K45" s="257"/>
    </row>
    <row r="46" spans="1:11" ht="14.25" x14ac:dyDescent="0.25">
      <c r="A46" s="162">
        <f>IF(G46&gt;0,MAX(A$12:A45)+1,0)</f>
        <v>0</v>
      </c>
      <c r="C46" s="271"/>
      <c r="D46" s="274" t="s">
        <v>337</v>
      </c>
      <c r="H46" s="257"/>
      <c r="I46" s="257"/>
      <c r="J46" s="273"/>
      <c r="K46" s="257"/>
    </row>
    <row r="47" spans="1:11" x14ac:dyDescent="0.2">
      <c r="A47" s="162">
        <f>IF(G47&gt;0,MAX(A$12:A46)+1,0)</f>
        <v>0</v>
      </c>
      <c r="C47" s="271"/>
      <c r="D47" s="276" t="s">
        <v>338</v>
      </c>
      <c r="E47" s="276"/>
      <c r="H47" s="277">
        <f>SUM(I13:I45)</f>
        <v>0</v>
      </c>
      <c r="I47" s="278"/>
      <c r="J47" s="273">
        <f t="shared" si="0"/>
        <v>0</v>
      </c>
      <c r="K47" s="257">
        <v>0</v>
      </c>
    </row>
    <row r="48" spans="1:11" x14ac:dyDescent="0.2">
      <c r="A48" s="162">
        <f>IF(G48&gt;0,MAX(A$12:A47)+1,0)</f>
        <v>0</v>
      </c>
      <c r="C48" s="271"/>
      <c r="D48" s="276"/>
      <c r="E48" s="276"/>
      <c r="H48" s="277"/>
      <c r="I48" s="278"/>
      <c r="J48" s="273">
        <f t="shared" si="0"/>
        <v>0</v>
      </c>
      <c r="K48" s="257"/>
    </row>
    <row r="49" spans="1:11" x14ac:dyDescent="0.2">
      <c r="A49" s="162">
        <f>IF(G49&gt;0,MAX(A$12:A48)+1,0)</f>
        <v>0</v>
      </c>
      <c r="C49" s="268"/>
      <c r="D49" s="269" t="s">
        <v>339</v>
      </c>
      <c r="E49" s="269"/>
      <c r="H49" s="214"/>
      <c r="I49" s="214"/>
      <c r="J49" s="273">
        <f t="shared" si="0"/>
        <v>0</v>
      </c>
      <c r="K49" s="257"/>
    </row>
    <row r="50" spans="1:11" ht="14.25" x14ac:dyDescent="0.2">
      <c r="A50" s="162">
        <f>IF(G50&gt;0,MAX(A$12:A49)+1,0)</f>
        <v>19</v>
      </c>
      <c r="B50" s="214">
        <v>4</v>
      </c>
      <c r="C50" s="271">
        <v>451572111</v>
      </c>
      <c r="D50" s="279" t="s">
        <v>340</v>
      </c>
      <c r="F50" s="214" t="s">
        <v>313</v>
      </c>
      <c r="G50" s="162">
        <v>9.7829999999999995</v>
      </c>
      <c r="H50" s="484"/>
      <c r="I50" s="257">
        <f>G50*H50</f>
        <v>0</v>
      </c>
      <c r="J50" s="273" t="str">
        <f t="shared" si="0"/>
        <v>ÚRS 2018 01</v>
      </c>
      <c r="K50" s="257"/>
    </row>
    <row r="51" spans="1:11" ht="14.25" x14ac:dyDescent="0.25">
      <c r="A51" s="162">
        <f>IF(G51&gt;0,MAX(A$12:A50)+1,0)</f>
        <v>0</v>
      </c>
      <c r="C51" s="271"/>
      <c r="D51" s="274" t="s">
        <v>329</v>
      </c>
      <c r="H51" s="257"/>
      <c r="I51" s="257"/>
      <c r="J51" s="273">
        <f t="shared" si="0"/>
        <v>0</v>
      </c>
      <c r="K51" s="257"/>
    </row>
    <row r="52" spans="1:11" x14ac:dyDescent="0.2">
      <c r="A52" s="162">
        <f>IF(G52&gt;0,MAX(A$12:A51)+1,0)</f>
        <v>0</v>
      </c>
      <c r="C52" s="271"/>
      <c r="D52" s="276" t="s">
        <v>341</v>
      </c>
      <c r="E52" s="276"/>
      <c r="H52" s="277">
        <f>SUM(I49:I51)</f>
        <v>0</v>
      </c>
      <c r="I52" s="278"/>
      <c r="J52" s="273">
        <f t="shared" si="0"/>
        <v>0</v>
      </c>
      <c r="K52" s="257"/>
    </row>
    <row r="53" spans="1:11" x14ac:dyDescent="0.2">
      <c r="A53" s="162">
        <f>IF(G53&gt;0,MAX(A$12:A52)+1,0)</f>
        <v>0</v>
      </c>
      <c r="C53" s="271"/>
      <c r="D53" s="276"/>
      <c r="E53" s="276"/>
      <c r="H53" s="277"/>
      <c r="I53" s="278"/>
      <c r="J53" s="273">
        <f t="shared" si="0"/>
        <v>0</v>
      </c>
      <c r="K53" s="257"/>
    </row>
    <row r="54" spans="1:11" x14ac:dyDescent="0.2">
      <c r="A54" s="162">
        <f>IF(G54&gt;0,MAX(A$12:A53)+1,0)</f>
        <v>0</v>
      </c>
      <c r="C54" s="268"/>
      <c r="D54" s="269" t="s">
        <v>342</v>
      </c>
      <c r="E54" s="269"/>
      <c r="H54" s="214"/>
      <c r="I54" s="214"/>
      <c r="J54" s="273">
        <f t="shared" si="0"/>
        <v>0</v>
      </c>
      <c r="K54" s="257"/>
    </row>
    <row r="55" spans="1:11" ht="25.5" x14ac:dyDescent="0.2">
      <c r="A55" s="162">
        <f>IF(G55&gt;0,MAX(A$12:A54)+1,0)</f>
        <v>20</v>
      </c>
      <c r="B55" s="214">
        <v>5</v>
      </c>
      <c r="C55" s="271">
        <v>566901122</v>
      </c>
      <c r="D55" s="279" t="s">
        <v>343</v>
      </c>
      <c r="F55" s="272" t="s">
        <v>308</v>
      </c>
      <c r="G55" s="162">
        <v>14.65</v>
      </c>
      <c r="H55" s="484"/>
      <c r="I55" s="257">
        <f>G55*H55</f>
        <v>0</v>
      </c>
      <c r="J55" s="273" t="str">
        <f t="shared" si="0"/>
        <v>ÚRS 2018 01</v>
      </c>
      <c r="K55" s="257"/>
    </row>
    <row r="56" spans="1:11" ht="14.25" x14ac:dyDescent="0.25">
      <c r="A56" s="162">
        <f>IF(G56&gt;0,MAX(A$12:A55)+1,0)</f>
        <v>0</v>
      </c>
      <c r="C56" s="271"/>
      <c r="D56" s="274" t="s">
        <v>309</v>
      </c>
      <c r="F56" s="272"/>
      <c r="H56" s="257"/>
      <c r="I56" s="257"/>
      <c r="J56" s="273"/>
      <c r="K56" s="257"/>
    </row>
    <row r="57" spans="1:11" ht="25.5" x14ac:dyDescent="0.2">
      <c r="A57" s="162">
        <f>IF(G57&gt;0,MAX(A$12:A56)+1,0)</f>
        <v>21</v>
      </c>
      <c r="B57" s="214">
        <v>5</v>
      </c>
      <c r="C57" s="271">
        <v>566901161</v>
      </c>
      <c r="D57" s="279" t="s">
        <v>344</v>
      </c>
      <c r="F57" s="272" t="s">
        <v>308</v>
      </c>
      <c r="G57" s="162">
        <v>14.65</v>
      </c>
      <c r="H57" s="484"/>
      <c r="I57" s="257">
        <f>G57*H57</f>
        <v>0</v>
      </c>
      <c r="J57" s="273" t="str">
        <f>IF(B57="MAT","ceník dodavatele", IF(B57&gt;0,"ÚRS 2018 01",0))</f>
        <v>ÚRS 2018 01</v>
      </c>
      <c r="K57" s="257"/>
    </row>
    <row r="58" spans="1:11" ht="14.25" x14ac:dyDescent="0.25">
      <c r="A58" s="162">
        <f>IF(G58&gt;0,MAX(A$12:A57)+1,0)</f>
        <v>0</v>
      </c>
      <c r="C58" s="271"/>
      <c r="D58" s="274" t="s">
        <v>309</v>
      </c>
      <c r="F58" s="272"/>
      <c r="H58" s="257"/>
      <c r="I58" s="257"/>
      <c r="J58" s="273">
        <f>IF(B58="MAT","ceník dodavatele", IF(B58&gt;0,"ÚRS 2018 01",0))</f>
        <v>0</v>
      </c>
      <c r="K58" s="257"/>
    </row>
    <row r="59" spans="1:11" ht="14.25" x14ac:dyDescent="0.2">
      <c r="A59" s="162">
        <f>IF(G59&gt;0,MAX(A$12:A58)+1,0)</f>
        <v>22</v>
      </c>
      <c r="B59" s="214">
        <v>5</v>
      </c>
      <c r="C59" s="271">
        <v>573211111</v>
      </c>
      <c r="D59" s="279" t="s">
        <v>345</v>
      </c>
      <c r="F59" s="272" t="s">
        <v>308</v>
      </c>
      <c r="G59" s="162">
        <v>14.65</v>
      </c>
      <c r="H59" s="484"/>
      <c r="I59" s="257">
        <f>G59*H59</f>
        <v>0</v>
      </c>
      <c r="J59" s="273" t="str">
        <f>IF(B59="MAT","ceník dodavatele", IF(B59&gt;0,"ÚRS 2018 01",0))</f>
        <v>ÚRS 2018 01</v>
      </c>
      <c r="K59" s="257"/>
    </row>
    <row r="60" spans="1:11" ht="14.25" x14ac:dyDescent="0.25">
      <c r="A60" s="162">
        <f>IF(G60&gt;0,MAX(A$12:A59)+1,0)</f>
        <v>0</v>
      </c>
      <c r="C60" s="271"/>
      <c r="D60" s="274" t="s">
        <v>309</v>
      </c>
      <c r="F60" s="272"/>
      <c r="H60" s="257"/>
      <c r="I60" s="257"/>
      <c r="J60" s="273"/>
      <c r="K60" s="257"/>
    </row>
    <row r="61" spans="1:11" ht="14.25" x14ac:dyDescent="0.2">
      <c r="A61" s="162">
        <f>IF(G61&gt;0,MAX(A$12:A60)+1,0)</f>
        <v>23</v>
      </c>
      <c r="B61" s="214">
        <v>5</v>
      </c>
      <c r="C61" s="271">
        <v>576153311</v>
      </c>
      <c r="D61" s="279" t="s">
        <v>346</v>
      </c>
      <c r="F61" s="272" t="s">
        <v>308</v>
      </c>
      <c r="G61" s="162">
        <v>14.65</v>
      </c>
      <c r="H61" s="484"/>
      <c r="I61" s="257">
        <f>G61*H61</f>
        <v>0</v>
      </c>
      <c r="J61" s="273" t="str">
        <f>IF(B61="MAT","ceník dodavatele", IF(B61&gt;0,"ÚRS 2018 01",0))</f>
        <v>ÚRS 2018 01</v>
      </c>
      <c r="K61" s="257"/>
    </row>
    <row r="62" spans="1:11" ht="14.25" x14ac:dyDescent="0.25">
      <c r="A62" s="162">
        <f>IF(G62&gt;0,MAX(A$12:A61)+1,0)</f>
        <v>0</v>
      </c>
      <c r="C62" s="271"/>
      <c r="D62" s="274" t="s">
        <v>309</v>
      </c>
      <c r="F62" s="272"/>
      <c r="H62" s="257"/>
      <c r="I62" s="257"/>
      <c r="J62" s="273"/>
      <c r="K62" s="257"/>
    </row>
    <row r="63" spans="1:11" x14ac:dyDescent="0.2">
      <c r="A63" s="162">
        <f>IF(G63&gt;0,MAX(A$12:A62)+1,0)</f>
        <v>0</v>
      </c>
      <c r="C63" s="271"/>
      <c r="D63" s="276" t="s">
        <v>347</v>
      </c>
      <c r="E63" s="276"/>
      <c r="H63" s="277">
        <f>SUM(I54:I62)</f>
        <v>0</v>
      </c>
      <c r="I63" s="278"/>
      <c r="J63" s="273">
        <f t="shared" si="0"/>
        <v>0</v>
      </c>
      <c r="K63" s="257"/>
    </row>
    <row r="64" spans="1:11" x14ac:dyDescent="0.2">
      <c r="A64" s="162">
        <f>IF(G64&gt;0,MAX(A$12:A63)+1,0)</f>
        <v>0</v>
      </c>
      <c r="C64" s="271"/>
      <c r="D64" s="276"/>
      <c r="E64" s="276"/>
      <c r="H64" s="277"/>
      <c r="I64" s="278"/>
      <c r="J64" s="273">
        <f t="shared" si="0"/>
        <v>0</v>
      </c>
      <c r="K64" s="257"/>
    </row>
    <row r="65" spans="1:11" x14ac:dyDescent="0.2">
      <c r="A65" s="162">
        <f>IF(G65&gt;0,MAX(A$12:A64)+1,0)</f>
        <v>0</v>
      </c>
      <c r="C65" s="268"/>
      <c r="D65" s="269" t="s">
        <v>348</v>
      </c>
      <c r="E65" s="269"/>
      <c r="H65" s="214"/>
      <c r="I65" s="214"/>
      <c r="J65" s="273">
        <f t="shared" si="0"/>
        <v>0</v>
      </c>
      <c r="K65" s="257"/>
    </row>
    <row r="66" spans="1:11" ht="25.5" x14ac:dyDescent="0.2">
      <c r="A66" s="162">
        <f>IF(G66&gt;0,MAX(A$12:A65)+1,0)</f>
        <v>24</v>
      </c>
      <c r="B66" s="214">
        <v>8</v>
      </c>
      <c r="C66" s="271">
        <v>817314111</v>
      </c>
      <c r="D66" s="279" t="s">
        <v>349</v>
      </c>
      <c r="F66" s="272" t="s">
        <v>69</v>
      </c>
      <c r="G66" s="162">
        <v>1</v>
      </c>
      <c r="H66" s="484"/>
      <c r="I66" s="257">
        <f>G66*H66</f>
        <v>0</v>
      </c>
      <c r="J66" s="273" t="str">
        <f t="shared" si="0"/>
        <v>ÚRS 2018 01</v>
      </c>
      <c r="K66" s="257"/>
    </row>
    <row r="67" spans="1:11" ht="25.5" x14ac:dyDescent="0.2">
      <c r="A67" s="162">
        <f>IF(G67&gt;0,MAX(A$12:A66)+1,0)</f>
        <v>25</v>
      </c>
      <c r="B67" s="214">
        <v>8</v>
      </c>
      <c r="C67" s="271">
        <v>871315221</v>
      </c>
      <c r="D67" s="279" t="s">
        <v>350</v>
      </c>
      <c r="F67" s="272" t="s">
        <v>102</v>
      </c>
      <c r="G67" s="162">
        <v>18</v>
      </c>
      <c r="H67" s="484"/>
      <c r="I67" s="257">
        <f>G67*H67</f>
        <v>0</v>
      </c>
      <c r="J67" s="273" t="str">
        <f t="shared" si="0"/>
        <v>ÚRS 2018 01</v>
      </c>
      <c r="K67" s="257"/>
    </row>
    <row r="68" spans="1:11" ht="14.25" x14ac:dyDescent="0.25">
      <c r="A68" s="162">
        <f>IF(G68&gt;0,MAX(A$12:A67)+1,0)</f>
        <v>0</v>
      </c>
      <c r="C68" s="271"/>
      <c r="D68" s="274" t="s">
        <v>351</v>
      </c>
      <c r="F68" s="272"/>
      <c r="H68" s="257"/>
      <c r="I68" s="257"/>
      <c r="J68" s="273">
        <f t="shared" si="0"/>
        <v>0</v>
      </c>
      <c r="K68" s="257"/>
    </row>
    <row r="69" spans="1:11" ht="25.5" x14ac:dyDescent="0.2">
      <c r="A69" s="162">
        <f>IF(G69&gt;0,MAX(A$12:A68)+1,0)</f>
        <v>26</v>
      </c>
      <c r="B69" s="214">
        <v>8</v>
      </c>
      <c r="C69" s="271">
        <v>894812312</v>
      </c>
      <c r="D69" s="279" t="s">
        <v>352</v>
      </c>
      <c r="F69" s="272" t="s">
        <v>69</v>
      </c>
      <c r="G69" s="162">
        <v>1</v>
      </c>
      <c r="H69" s="484"/>
      <c r="I69" s="257">
        <f>G69*H69</f>
        <v>0</v>
      </c>
      <c r="J69" s="273" t="str">
        <f t="shared" si="0"/>
        <v>ÚRS 2018 01</v>
      </c>
      <c r="K69" s="257"/>
    </row>
    <row r="70" spans="1:11" ht="25.5" x14ac:dyDescent="0.2">
      <c r="A70" s="162">
        <f>IF(G70&gt;0,MAX(A$12:A69)+1,0)</f>
        <v>27</v>
      </c>
      <c r="B70" s="214">
        <v>8</v>
      </c>
      <c r="C70" s="271">
        <v>894812333</v>
      </c>
      <c r="D70" s="279" t="s">
        <v>353</v>
      </c>
      <c r="F70" s="272" t="s">
        <v>69</v>
      </c>
      <c r="G70" s="162">
        <v>1</v>
      </c>
      <c r="H70" s="484"/>
      <c r="I70" s="257">
        <f>G70*H70</f>
        <v>0</v>
      </c>
      <c r="J70" s="273" t="str">
        <f t="shared" si="0"/>
        <v>ÚRS 2018 01</v>
      </c>
      <c r="K70" s="257"/>
    </row>
    <row r="71" spans="1:11" ht="25.5" x14ac:dyDescent="0.2">
      <c r="A71" s="162">
        <f>IF(G71&gt;0,MAX(A$12:A70)+1,0)</f>
        <v>28</v>
      </c>
      <c r="B71" s="214">
        <v>8</v>
      </c>
      <c r="C71" s="271">
        <v>894812339</v>
      </c>
      <c r="D71" s="279" t="s">
        <v>354</v>
      </c>
      <c r="F71" s="272" t="s">
        <v>69</v>
      </c>
      <c r="G71" s="162">
        <v>1</v>
      </c>
      <c r="H71" s="484"/>
      <c r="I71" s="257">
        <f>G71*H71</f>
        <v>0</v>
      </c>
      <c r="J71" s="273" t="str">
        <f t="shared" si="0"/>
        <v>ÚRS 2018 01</v>
      </c>
      <c r="K71" s="257"/>
    </row>
    <row r="72" spans="1:11" ht="25.5" x14ac:dyDescent="0.2">
      <c r="A72" s="162">
        <f>IF(G72&gt;0,MAX(A$12:A71)+1,0)</f>
        <v>29</v>
      </c>
      <c r="B72" s="214">
        <v>8</v>
      </c>
      <c r="C72" s="271">
        <v>894812378</v>
      </c>
      <c r="D72" s="279" t="s">
        <v>355</v>
      </c>
      <c r="F72" s="272" t="s">
        <v>69</v>
      </c>
      <c r="G72" s="162">
        <v>1</v>
      </c>
      <c r="H72" s="484"/>
      <c r="I72" s="257">
        <f>G72*H72</f>
        <v>0</v>
      </c>
      <c r="J72" s="273" t="str">
        <f t="shared" si="0"/>
        <v>ÚRS 2018 01</v>
      </c>
      <c r="K72" s="257"/>
    </row>
    <row r="73" spans="1:11" x14ac:dyDescent="0.2">
      <c r="A73" s="162">
        <f>IF(G73&gt;0,MAX(A$12:A72)+1,0)</f>
        <v>30</v>
      </c>
      <c r="B73" s="214" t="s">
        <v>356</v>
      </c>
      <c r="C73" s="271"/>
      <c r="D73" s="250" t="s">
        <v>357</v>
      </c>
      <c r="F73" s="214" t="s">
        <v>102</v>
      </c>
      <c r="G73" s="162">
        <v>18</v>
      </c>
      <c r="H73" s="484"/>
      <c r="I73" s="257">
        <f>G73*H73</f>
        <v>0</v>
      </c>
      <c r="J73" s="273" t="str">
        <f>IF(B73="MAT","ceník dodavatele", IF(B73&gt;0,"ÚRS 2016 01",0))</f>
        <v>ceník dodavatele</v>
      </c>
      <c r="K73" s="257"/>
    </row>
    <row r="74" spans="1:11" x14ac:dyDescent="0.2">
      <c r="A74" s="162">
        <f>IF(G74&gt;0,MAX(A$12:A73)+1,0)</f>
        <v>0</v>
      </c>
      <c r="C74" s="271"/>
      <c r="D74" s="276" t="s">
        <v>358</v>
      </c>
      <c r="E74" s="276"/>
      <c r="H74" s="277">
        <f>SUM(I65:I73)</f>
        <v>0</v>
      </c>
      <c r="I74" s="278"/>
      <c r="J74" s="273">
        <f t="shared" si="0"/>
        <v>0</v>
      </c>
      <c r="K74" s="257"/>
    </row>
    <row r="75" spans="1:11" x14ac:dyDescent="0.2">
      <c r="A75" s="162">
        <f>IF(G75&gt;0,MAX(A$12:A74)+1,0)</f>
        <v>0</v>
      </c>
      <c r="C75" s="271"/>
      <c r="D75" s="276"/>
      <c r="E75" s="276"/>
      <c r="H75" s="277"/>
      <c r="I75" s="278"/>
      <c r="J75" s="273">
        <f t="shared" si="0"/>
        <v>0</v>
      </c>
      <c r="K75" s="257"/>
    </row>
    <row r="76" spans="1:11" x14ac:dyDescent="0.2">
      <c r="A76" s="162">
        <f>IF(G76&gt;0,MAX(A$12:A75)+1,0)</f>
        <v>0</v>
      </c>
      <c r="C76" s="268"/>
      <c r="D76" s="269" t="s">
        <v>359</v>
      </c>
      <c r="E76" s="269"/>
      <c r="H76" s="214"/>
      <c r="I76" s="214"/>
      <c r="J76" s="273">
        <f t="shared" si="0"/>
        <v>0</v>
      </c>
      <c r="K76" s="257"/>
    </row>
    <row r="77" spans="1:11" ht="25.5" x14ac:dyDescent="0.2">
      <c r="A77" s="162">
        <f>IF(G77&gt;0,MAX(A$12:A76)+1,0)</f>
        <v>31</v>
      </c>
      <c r="B77" s="214">
        <v>9</v>
      </c>
      <c r="C77" s="271">
        <v>916231113</v>
      </c>
      <c r="D77" s="279" t="s">
        <v>360</v>
      </c>
      <c r="F77" s="272" t="s">
        <v>102</v>
      </c>
      <c r="G77" s="162">
        <v>8</v>
      </c>
      <c r="H77" s="484"/>
      <c r="I77" s="257">
        <f>G77*H77</f>
        <v>0</v>
      </c>
      <c r="J77" s="273" t="str">
        <f t="shared" si="0"/>
        <v>ÚRS 2018 01</v>
      </c>
      <c r="K77" s="257"/>
    </row>
    <row r="78" spans="1:11" x14ac:dyDescent="0.2">
      <c r="A78" s="162">
        <f>IF(G78&gt;0,MAX(A$12:A77)+1,0)</f>
        <v>32</v>
      </c>
      <c r="B78" s="214" t="s">
        <v>356</v>
      </c>
      <c r="C78" s="271"/>
      <c r="D78" s="279" t="s">
        <v>361</v>
      </c>
      <c r="F78" s="272" t="s">
        <v>69</v>
      </c>
      <c r="G78" s="162">
        <v>4</v>
      </c>
      <c r="H78" s="484"/>
      <c r="I78" s="257">
        <f>G78*H78</f>
        <v>0</v>
      </c>
      <c r="J78" s="273" t="str">
        <f>IF(B78="MAT","ceník dodavatele", IF(B78&gt;0,"ÚRS 2016 01",0))</f>
        <v>ceník dodavatele</v>
      </c>
      <c r="K78" s="257"/>
    </row>
    <row r="79" spans="1:11" ht="25.5" x14ac:dyDescent="0.2">
      <c r="A79" s="162">
        <f>IF(G79&gt;0,MAX(A$12:A78)+1,0)</f>
        <v>33</v>
      </c>
      <c r="B79" s="214">
        <v>9</v>
      </c>
      <c r="C79" s="271">
        <v>916991121</v>
      </c>
      <c r="D79" s="279" t="s">
        <v>362</v>
      </c>
      <c r="F79" s="272" t="s">
        <v>313</v>
      </c>
      <c r="G79" s="162">
        <v>0.5</v>
      </c>
      <c r="H79" s="484"/>
      <c r="I79" s="257">
        <f>G79*H79</f>
        <v>0</v>
      </c>
      <c r="J79" s="273" t="str">
        <f t="shared" ref="J79:J121" si="2">IF(B79="MAT","ceník dodavatele", IF(B79&gt;0,"ÚRS 2018 01",0))</f>
        <v>ÚRS 2018 01</v>
      </c>
      <c r="K79" s="257"/>
    </row>
    <row r="80" spans="1:11" ht="14.25" x14ac:dyDescent="0.25">
      <c r="A80" s="162">
        <f>IF(G80&gt;0,MAX(A$12:A79)+1,0)</f>
        <v>0</v>
      </c>
      <c r="C80" s="271"/>
      <c r="D80" s="274" t="s">
        <v>363</v>
      </c>
      <c r="F80" s="272"/>
      <c r="H80" s="257"/>
      <c r="I80" s="257"/>
      <c r="J80" s="273">
        <f t="shared" si="2"/>
        <v>0</v>
      </c>
      <c r="K80" s="257"/>
    </row>
    <row r="81" spans="1:11" x14ac:dyDescent="0.2">
      <c r="A81" s="162">
        <f>IF(G81&gt;0,MAX(A$12:A80)+1,0)</f>
        <v>34</v>
      </c>
      <c r="B81" s="214">
        <v>9</v>
      </c>
      <c r="C81" s="271">
        <v>919735112</v>
      </c>
      <c r="D81" s="279" t="s">
        <v>364</v>
      </c>
      <c r="F81" s="272" t="s">
        <v>102</v>
      </c>
      <c r="G81" s="162">
        <v>32</v>
      </c>
      <c r="H81" s="484"/>
      <c r="I81" s="257">
        <f>G81*H81</f>
        <v>0</v>
      </c>
      <c r="J81" s="273" t="str">
        <f t="shared" si="2"/>
        <v>ÚRS 2018 01</v>
      </c>
      <c r="K81" s="257"/>
    </row>
    <row r="82" spans="1:11" ht="14.25" x14ac:dyDescent="0.25">
      <c r="A82" s="162">
        <f>IF(G82&gt;0,MAX(A$12:A81)+1,0)</f>
        <v>0</v>
      </c>
      <c r="C82" s="271"/>
      <c r="D82" s="274" t="s">
        <v>365</v>
      </c>
      <c r="F82" s="272"/>
      <c r="H82" s="257"/>
      <c r="I82" s="257"/>
      <c r="J82" s="273">
        <f t="shared" si="2"/>
        <v>0</v>
      </c>
      <c r="K82" s="257"/>
    </row>
    <row r="83" spans="1:11" ht="25.5" x14ac:dyDescent="0.2">
      <c r="A83" s="162">
        <f>IF(G83&gt;0,MAX(A$12:A82)+1,0)</f>
        <v>35</v>
      </c>
      <c r="B83" s="214">
        <v>9</v>
      </c>
      <c r="C83" s="271">
        <v>979021112</v>
      </c>
      <c r="D83" s="279" t="s">
        <v>366</v>
      </c>
      <c r="F83" s="272" t="s">
        <v>102</v>
      </c>
      <c r="G83" s="162">
        <v>8</v>
      </c>
      <c r="H83" s="484"/>
      <c r="I83" s="257">
        <f>G83*H83</f>
        <v>0</v>
      </c>
      <c r="J83" s="273" t="str">
        <f t="shared" si="2"/>
        <v>ÚRS 2018 01</v>
      </c>
      <c r="K83" s="257"/>
    </row>
    <row r="84" spans="1:11" x14ac:dyDescent="0.2">
      <c r="A84" s="162">
        <f>IF(G84&gt;0,MAX(A$12:A83)+1,0)</f>
        <v>0</v>
      </c>
      <c r="C84" s="271"/>
      <c r="D84" s="276" t="s">
        <v>367</v>
      </c>
      <c r="E84" s="276"/>
      <c r="H84" s="277">
        <f>SUM(I76:I83)</f>
        <v>0</v>
      </c>
      <c r="I84" s="278"/>
      <c r="J84" s="273">
        <f t="shared" si="2"/>
        <v>0</v>
      </c>
      <c r="K84" s="257"/>
    </row>
    <row r="85" spans="1:11" x14ac:dyDescent="0.2">
      <c r="A85" s="162">
        <f>IF(G85&gt;0,MAX(A$12:A84)+1,0)</f>
        <v>0</v>
      </c>
      <c r="C85" s="271"/>
      <c r="D85" s="276"/>
      <c r="E85" s="276"/>
      <c r="H85" s="277"/>
      <c r="I85" s="278"/>
      <c r="J85" s="273">
        <f t="shared" si="2"/>
        <v>0</v>
      </c>
      <c r="K85" s="257"/>
    </row>
    <row r="86" spans="1:11" x14ac:dyDescent="0.2">
      <c r="A86" s="162">
        <f>IF(G86&gt;0,MAX(A$12:A85)+1,0)</f>
        <v>0</v>
      </c>
      <c r="C86" s="268"/>
      <c r="D86" s="269" t="s">
        <v>368</v>
      </c>
      <c r="E86" s="269"/>
      <c r="H86" s="214"/>
      <c r="I86" s="214"/>
      <c r="J86" s="273">
        <f t="shared" si="2"/>
        <v>0</v>
      </c>
      <c r="K86" s="257"/>
    </row>
    <row r="87" spans="1:11" ht="24" x14ac:dyDescent="0.2">
      <c r="A87" s="162">
        <f>IF(G87&gt;0,MAX(A$12:A86)+1,0)</f>
        <v>36</v>
      </c>
      <c r="B87" s="214">
        <v>997</v>
      </c>
      <c r="C87" s="271">
        <v>997002511</v>
      </c>
      <c r="D87" s="275" t="s">
        <v>369</v>
      </c>
      <c r="F87" s="214" t="s">
        <v>332</v>
      </c>
      <c r="G87" s="162">
        <v>7.6180000000000003</v>
      </c>
      <c r="H87" s="484"/>
      <c r="I87" s="257">
        <f>G87*H87</f>
        <v>0</v>
      </c>
      <c r="J87" s="273" t="str">
        <f>IF(B87="MAT","ceník dodavatele", IF(B87&gt;0,"ÚRS 2016 01",0))</f>
        <v>ÚRS 2016 01</v>
      </c>
      <c r="K87" s="257"/>
    </row>
    <row r="88" spans="1:11" x14ac:dyDescent="0.2">
      <c r="A88" s="162">
        <f>IF(G88&gt;0,MAX(A$12:A87)+1,0)</f>
        <v>37</v>
      </c>
      <c r="B88" s="214">
        <v>997</v>
      </c>
      <c r="C88" s="271">
        <v>997002519</v>
      </c>
      <c r="D88" s="275" t="s">
        <v>370</v>
      </c>
      <c r="F88" s="214" t="s">
        <v>332</v>
      </c>
      <c r="G88" s="162">
        <v>30.472000000000001</v>
      </c>
      <c r="H88" s="484"/>
      <c r="I88" s="257">
        <f>G88*H88</f>
        <v>0</v>
      </c>
      <c r="J88" s="273" t="str">
        <f>IF(B88="MAT","ceník dodavatele", IF(B88&gt;0,"ÚRS 2016 01",0))</f>
        <v>ÚRS 2016 01</v>
      </c>
      <c r="K88" s="257"/>
    </row>
    <row r="89" spans="1:11" x14ac:dyDescent="0.2">
      <c r="A89" s="162">
        <f>IF(G89&gt;0,MAX(A$12:A88)+1,0)</f>
        <v>38</v>
      </c>
      <c r="B89" s="214">
        <v>997</v>
      </c>
      <c r="C89" s="271">
        <v>997002611</v>
      </c>
      <c r="D89" s="275" t="s">
        <v>371</v>
      </c>
      <c r="F89" s="214" t="s">
        <v>332</v>
      </c>
      <c r="G89" s="162">
        <v>7.6180000000000003</v>
      </c>
      <c r="H89" s="484"/>
      <c r="I89" s="257">
        <f>G89*H89</f>
        <v>0</v>
      </c>
      <c r="J89" s="273" t="str">
        <f>IF(B89="MAT","ceník dodavatele", IF(B89&gt;0,"ÚRS 2016 01",0))</f>
        <v>ÚRS 2016 01</v>
      </c>
      <c r="K89" s="257"/>
    </row>
    <row r="90" spans="1:11" ht="25.5" x14ac:dyDescent="0.2">
      <c r="A90" s="162">
        <f>IF(G90&gt;0,MAX(A$12:A89)+1,0)</f>
        <v>39</v>
      </c>
      <c r="B90" s="214">
        <v>997</v>
      </c>
      <c r="C90" s="271">
        <v>997221845</v>
      </c>
      <c r="D90" s="250" t="s">
        <v>372</v>
      </c>
      <c r="F90" s="214" t="s">
        <v>332</v>
      </c>
      <c r="G90" s="162">
        <v>5.274</v>
      </c>
      <c r="H90" s="484"/>
      <c r="I90" s="257">
        <f>G90*H90</f>
        <v>0</v>
      </c>
      <c r="J90" s="273" t="str">
        <f t="shared" si="2"/>
        <v>ÚRS 2018 01</v>
      </c>
      <c r="K90" s="257"/>
    </row>
    <row r="91" spans="1:11" ht="14.25" x14ac:dyDescent="0.25">
      <c r="A91" s="162">
        <f>IF(G91&gt;0,MAX(A$12:A90)+1,0)</f>
        <v>0</v>
      </c>
      <c r="C91" s="271"/>
      <c r="D91" s="274" t="s">
        <v>373</v>
      </c>
      <c r="H91" s="257"/>
      <c r="I91" s="257"/>
      <c r="J91" s="273">
        <f t="shared" si="2"/>
        <v>0</v>
      </c>
      <c r="K91" s="257"/>
    </row>
    <row r="92" spans="1:11" x14ac:dyDescent="0.2">
      <c r="A92" s="162">
        <f>IF(G92&gt;0,MAX(A$12:A91)+1,0)</f>
        <v>40</v>
      </c>
      <c r="B92" s="214">
        <v>997</v>
      </c>
      <c r="C92" s="271">
        <v>997221855</v>
      </c>
      <c r="D92" s="250" t="s">
        <v>374</v>
      </c>
      <c r="F92" s="214" t="s">
        <v>332</v>
      </c>
      <c r="G92" s="162">
        <v>2.3439999999999999</v>
      </c>
      <c r="H92" s="484"/>
      <c r="I92" s="257">
        <f>G92*H92</f>
        <v>0</v>
      </c>
      <c r="J92" s="273" t="str">
        <f t="shared" si="2"/>
        <v>ÚRS 2018 01</v>
      </c>
      <c r="K92" s="257"/>
    </row>
    <row r="93" spans="1:11" ht="14.25" x14ac:dyDescent="0.25">
      <c r="A93" s="162">
        <f>IF(G93&gt;0,MAX(A$12:A92)+1,0)</f>
        <v>0</v>
      </c>
      <c r="C93" s="271"/>
      <c r="D93" s="274" t="s">
        <v>375</v>
      </c>
      <c r="H93" s="257"/>
      <c r="I93" s="257"/>
      <c r="J93" s="273">
        <f t="shared" si="2"/>
        <v>0</v>
      </c>
      <c r="K93" s="257"/>
    </row>
    <row r="94" spans="1:11" x14ac:dyDescent="0.2">
      <c r="A94" s="162">
        <f>IF(G94&gt;0,MAX(A$12:A93)+1,0)</f>
        <v>0</v>
      </c>
      <c r="C94" s="271"/>
      <c r="D94" s="276" t="s">
        <v>376</v>
      </c>
      <c r="E94" s="276"/>
      <c r="H94" s="277">
        <f>SUM(I86:I92)</f>
        <v>0</v>
      </c>
      <c r="I94" s="257">
        <f>G94*H94</f>
        <v>0</v>
      </c>
      <c r="J94" s="273">
        <f t="shared" si="2"/>
        <v>0</v>
      </c>
      <c r="K94" s="257"/>
    </row>
    <row r="95" spans="1:11" x14ac:dyDescent="0.2">
      <c r="A95" s="162">
        <f>IF(G95&gt;0,MAX(A$12:A94)+1,0)</f>
        <v>0</v>
      </c>
      <c r="C95" s="271"/>
      <c r="D95" s="276"/>
      <c r="E95" s="276"/>
      <c r="H95" s="277"/>
      <c r="I95" s="257"/>
      <c r="J95" s="273">
        <f t="shared" si="2"/>
        <v>0</v>
      </c>
    </row>
    <row r="96" spans="1:11" x14ac:dyDescent="0.2">
      <c r="A96" s="162">
        <f>IF(G96&gt;0,MAX(A$12:A95)+1,0)</f>
        <v>0</v>
      </c>
      <c r="C96" s="268"/>
      <c r="D96" s="269" t="s">
        <v>377</v>
      </c>
      <c r="E96" s="269"/>
      <c r="H96" s="214"/>
      <c r="I96" s="257"/>
      <c r="J96" s="273">
        <f t="shared" si="2"/>
        <v>0</v>
      </c>
    </row>
    <row r="97" spans="1:10" x14ac:dyDescent="0.2">
      <c r="A97" s="162">
        <f>IF(G97&gt;0,MAX(A$12:A96)+1,0)</f>
        <v>41</v>
      </c>
      <c r="B97" s="214">
        <v>721</v>
      </c>
      <c r="C97" s="271">
        <v>721290112</v>
      </c>
      <c r="D97" s="279" t="s">
        <v>378</v>
      </c>
      <c r="F97" s="214" t="s">
        <v>102</v>
      </c>
      <c r="G97" s="162">
        <v>18</v>
      </c>
      <c r="H97" s="484"/>
      <c r="I97" s="257">
        <f>G97*H97</f>
        <v>0</v>
      </c>
      <c r="J97" s="273" t="str">
        <f t="shared" si="2"/>
        <v>ÚRS 2018 01</v>
      </c>
    </row>
    <row r="98" spans="1:10" x14ac:dyDescent="0.2">
      <c r="A98" s="162">
        <f>IF(G98&gt;0,MAX(A$12:A97)+1,0)</f>
        <v>0</v>
      </c>
      <c r="C98" s="271"/>
      <c r="D98" s="276" t="s">
        <v>379</v>
      </c>
      <c r="E98" s="276"/>
      <c r="H98" s="277">
        <f>SUM(I96:I97)</f>
        <v>0</v>
      </c>
      <c r="I98" s="257"/>
      <c r="J98" s="273">
        <f t="shared" si="2"/>
        <v>0</v>
      </c>
    </row>
    <row r="99" spans="1:10" x14ac:dyDescent="0.2">
      <c r="A99" s="162">
        <f>IF(G99&gt;0,MAX(A$12:A98)+1,0)</f>
        <v>0</v>
      </c>
      <c r="C99" s="271"/>
      <c r="D99" s="276"/>
      <c r="E99" s="276"/>
      <c r="H99" s="277"/>
      <c r="I99" s="257"/>
      <c r="J99" s="273">
        <f t="shared" si="2"/>
        <v>0</v>
      </c>
    </row>
    <row r="100" spans="1:10" x14ac:dyDescent="0.2">
      <c r="A100" s="162">
        <f>IF(G100&gt;0,MAX(A$12:A99)+1,0)</f>
        <v>0</v>
      </c>
      <c r="C100" s="268"/>
      <c r="D100" s="269" t="s">
        <v>380</v>
      </c>
      <c r="E100" s="269"/>
      <c r="H100" s="214"/>
      <c r="I100" s="214"/>
      <c r="J100" s="273">
        <f t="shared" si="2"/>
        <v>0</v>
      </c>
    </row>
    <row r="101" spans="1:10" x14ac:dyDescent="0.2">
      <c r="A101" s="162">
        <f>IF(G101&gt;0,MAX(A$12:A100)+1,0)</f>
        <v>42</v>
      </c>
      <c r="B101" s="214">
        <v>721</v>
      </c>
      <c r="C101" s="271">
        <v>722229103</v>
      </c>
      <c r="D101" s="250" t="s">
        <v>381</v>
      </c>
      <c r="F101" s="214" t="s">
        <v>69</v>
      </c>
      <c r="G101" s="162">
        <v>5</v>
      </c>
      <c r="H101" s="484"/>
      <c r="I101" s="257">
        <f t="shared" ref="I101:I109" si="3">G101*H101</f>
        <v>0</v>
      </c>
      <c r="J101" s="273" t="str">
        <f t="shared" si="2"/>
        <v>ÚRS 2018 01</v>
      </c>
    </row>
    <row r="102" spans="1:10" x14ac:dyDescent="0.2">
      <c r="A102" s="162">
        <f>IF(G102&gt;0,MAX(A$12:A101)+1,0)</f>
        <v>43</v>
      </c>
      <c r="B102" s="214">
        <v>721</v>
      </c>
      <c r="C102" s="271">
        <v>722262301</v>
      </c>
      <c r="D102" s="250" t="s">
        <v>382</v>
      </c>
      <c r="F102" s="214" t="s">
        <v>69</v>
      </c>
      <c r="G102" s="162">
        <v>1</v>
      </c>
      <c r="H102" s="484"/>
      <c r="I102" s="257">
        <f t="shared" si="3"/>
        <v>0</v>
      </c>
      <c r="J102" s="273" t="str">
        <f t="shared" si="2"/>
        <v>ÚRS 2018 01</v>
      </c>
    </row>
    <row r="103" spans="1:10" ht="38.25" x14ac:dyDescent="0.2">
      <c r="A103" s="162">
        <f>IF(G103&gt;0,MAX(A$12:A102)+1,0)</f>
        <v>44</v>
      </c>
      <c r="B103" s="214" t="s">
        <v>356</v>
      </c>
      <c r="C103" s="271"/>
      <c r="D103" s="250" t="s">
        <v>383</v>
      </c>
      <c r="F103" s="214" t="s">
        <v>69</v>
      </c>
      <c r="G103" s="162">
        <v>2</v>
      </c>
      <c r="H103" s="484"/>
      <c r="I103" s="257">
        <f t="shared" si="3"/>
        <v>0</v>
      </c>
      <c r="J103" s="273" t="str">
        <f t="shared" si="2"/>
        <v>ceník dodavatele</v>
      </c>
    </row>
    <row r="104" spans="1:10" ht="25.5" x14ac:dyDescent="0.2">
      <c r="A104" s="162">
        <f>IF(G104&gt;0,MAX(A$12:A103)+1,0)</f>
        <v>45</v>
      </c>
      <c r="B104" s="214" t="s">
        <v>356</v>
      </c>
      <c r="C104" s="271"/>
      <c r="D104" s="250" t="s">
        <v>384</v>
      </c>
      <c r="F104" s="214" t="s">
        <v>69</v>
      </c>
      <c r="G104" s="162">
        <v>1</v>
      </c>
      <c r="H104" s="484"/>
      <c r="I104" s="257">
        <f t="shared" si="3"/>
        <v>0</v>
      </c>
      <c r="J104" s="273" t="str">
        <f t="shared" si="2"/>
        <v>ceník dodavatele</v>
      </c>
    </row>
    <row r="105" spans="1:10" ht="25.5" x14ac:dyDescent="0.2">
      <c r="A105" s="162">
        <f>IF(G105&gt;0,MAX(A$12:A104)+1,0)</f>
        <v>46</v>
      </c>
      <c r="B105" s="214" t="s">
        <v>356</v>
      </c>
      <c r="C105" s="271"/>
      <c r="D105" s="250" t="s">
        <v>385</v>
      </c>
      <c r="F105" s="214" t="s">
        <v>69</v>
      </c>
      <c r="G105" s="162">
        <v>1</v>
      </c>
      <c r="H105" s="484"/>
      <c r="I105" s="257">
        <f t="shared" si="3"/>
        <v>0</v>
      </c>
      <c r="J105" s="273" t="str">
        <f t="shared" si="2"/>
        <v>ceník dodavatele</v>
      </c>
    </row>
    <row r="106" spans="1:10" x14ac:dyDescent="0.2">
      <c r="A106" s="162">
        <f>IF(G106&gt;0,MAX(A$12:A105)+1,0)</f>
        <v>47</v>
      </c>
      <c r="B106" s="214" t="s">
        <v>356</v>
      </c>
      <c r="C106" s="271"/>
      <c r="D106" s="250" t="s">
        <v>386</v>
      </c>
      <c r="F106" s="214" t="s">
        <v>69</v>
      </c>
      <c r="G106" s="162">
        <v>1</v>
      </c>
      <c r="H106" s="484"/>
      <c r="I106" s="257">
        <f t="shared" si="3"/>
        <v>0</v>
      </c>
      <c r="J106" s="273" t="str">
        <f t="shared" si="2"/>
        <v>ceník dodavatele</v>
      </c>
    </row>
    <row r="107" spans="1:10" x14ac:dyDescent="0.2">
      <c r="A107" s="162">
        <f>IF(G107&gt;0,MAX(A$12:A106)+1,0)</f>
        <v>48</v>
      </c>
      <c r="B107" s="214" t="s">
        <v>356</v>
      </c>
      <c r="C107" s="271"/>
      <c r="D107" s="279" t="s">
        <v>387</v>
      </c>
      <c r="E107" s="279"/>
      <c r="F107" s="214" t="s">
        <v>69</v>
      </c>
      <c r="G107" s="162">
        <v>1</v>
      </c>
      <c r="H107" s="484"/>
      <c r="I107" s="257">
        <f t="shared" si="3"/>
        <v>0</v>
      </c>
      <c r="J107" s="273" t="str">
        <f t="shared" si="2"/>
        <v>ceník dodavatele</v>
      </c>
    </row>
    <row r="108" spans="1:10" x14ac:dyDescent="0.2">
      <c r="A108" s="162">
        <f>IF(G108&gt;0,MAX(A$12:A107)+1,0)</f>
        <v>49</v>
      </c>
      <c r="B108" s="214">
        <v>731</v>
      </c>
      <c r="C108" s="271">
        <v>998722101</v>
      </c>
      <c r="D108" s="279" t="s">
        <v>388</v>
      </c>
      <c r="E108" s="279"/>
      <c r="F108" s="214" t="s">
        <v>389</v>
      </c>
      <c r="G108" s="278">
        <v>1.02</v>
      </c>
      <c r="H108" s="484"/>
      <c r="I108" s="257">
        <f t="shared" si="3"/>
        <v>0</v>
      </c>
      <c r="J108" s="273" t="str">
        <f t="shared" si="2"/>
        <v>ÚRS 2018 01</v>
      </c>
    </row>
    <row r="109" spans="1:10" x14ac:dyDescent="0.2">
      <c r="A109" s="162">
        <f>IF(G109&gt;0,MAX(A$12:A108)+1,0)</f>
        <v>0</v>
      </c>
      <c r="C109" s="271"/>
      <c r="D109" s="276" t="s">
        <v>390</v>
      </c>
      <c r="E109" s="276"/>
      <c r="H109" s="277">
        <f>SUM(I100:I108)</f>
        <v>0</v>
      </c>
      <c r="I109" s="257">
        <f t="shared" si="3"/>
        <v>0</v>
      </c>
      <c r="J109" s="273">
        <f t="shared" si="2"/>
        <v>0</v>
      </c>
    </row>
    <row r="110" spans="1:10" x14ac:dyDescent="0.2">
      <c r="A110" s="162">
        <f>IF(G110&gt;0,MAX(A$12:A109)+1,0)</f>
        <v>0</v>
      </c>
      <c r="C110" s="271"/>
      <c r="D110" s="276"/>
      <c r="E110" s="276"/>
      <c r="H110" s="277"/>
      <c r="I110" s="257"/>
      <c r="J110" s="273">
        <f t="shared" si="2"/>
        <v>0</v>
      </c>
    </row>
    <row r="111" spans="1:10" x14ac:dyDescent="0.2">
      <c r="A111" s="162">
        <f>IF(G111&gt;0,MAX(A$12:A110)+1,0)</f>
        <v>0</v>
      </c>
      <c r="C111" s="268"/>
      <c r="D111" s="269" t="s">
        <v>391</v>
      </c>
      <c r="E111" s="269"/>
      <c r="H111" s="214"/>
      <c r="I111" s="214"/>
      <c r="J111" s="273">
        <f t="shared" si="2"/>
        <v>0</v>
      </c>
    </row>
    <row r="112" spans="1:10" x14ac:dyDescent="0.2">
      <c r="A112" s="162">
        <f>IF(G112&gt;0,MAX(A$12:A111)+1,0)</f>
        <v>50</v>
      </c>
      <c r="B112" s="214" t="s">
        <v>392</v>
      </c>
      <c r="C112" s="271">
        <v>230170002</v>
      </c>
      <c r="D112" s="250" t="s">
        <v>393</v>
      </c>
      <c r="F112" s="214" t="s">
        <v>394</v>
      </c>
      <c r="G112" s="162">
        <v>1</v>
      </c>
      <c r="H112" s="484"/>
      <c r="I112" s="257">
        <f t="shared" ref="I112:I129" si="4">G112*H112</f>
        <v>0</v>
      </c>
      <c r="J112" s="273" t="str">
        <f t="shared" si="2"/>
        <v>ÚRS 2018 01</v>
      </c>
    </row>
    <row r="113" spans="1:10" x14ac:dyDescent="0.2">
      <c r="A113" s="162">
        <f>IF(G113&gt;0,MAX(A$12:A112)+1,0)</f>
        <v>51</v>
      </c>
      <c r="B113" s="214" t="s">
        <v>392</v>
      </c>
      <c r="C113" s="271">
        <v>230170011</v>
      </c>
      <c r="D113" s="250" t="s">
        <v>395</v>
      </c>
      <c r="F113" s="214" t="s">
        <v>102</v>
      </c>
      <c r="G113" s="162">
        <v>18</v>
      </c>
      <c r="H113" s="484"/>
      <c r="I113" s="257">
        <f t="shared" si="4"/>
        <v>0</v>
      </c>
      <c r="J113" s="273" t="str">
        <f t="shared" si="2"/>
        <v>ÚRS 2018 01</v>
      </c>
    </row>
    <row r="114" spans="1:10" x14ac:dyDescent="0.2">
      <c r="A114" s="162">
        <f>IF(G114&gt;0,MAX(A$12:A113)+1,0)</f>
        <v>52</v>
      </c>
      <c r="B114" s="214" t="s">
        <v>392</v>
      </c>
      <c r="C114" s="271">
        <v>230205025</v>
      </c>
      <c r="D114" s="250" t="s">
        <v>396</v>
      </c>
      <c r="F114" s="214" t="s">
        <v>102</v>
      </c>
      <c r="G114" s="162">
        <v>18</v>
      </c>
      <c r="H114" s="484"/>
      <c r="I114" s="257">
        <f t="shared" si="4"/>
        <v>0</v>
      </c>
      <c r="J114" s="273" t="str">
        <f t="shared" si="2"/>
        <v>ÚRS 2018 01</v>
      </c>
    </row>
    <row r="115" spans="1:10" x14ac:dyDescent="0.2">
      <c r="A115" s="162">
        <f>IF(G115&gt;0,MAX(A$12:A114)+1,0)</f>
        <v>53</v>
      </c>
      <c r="B115" s="214" t="s">
        <v>392</v>
      </c>
      <c r="C115" s="271">
        <v>230205042</v>
      </c>
      <c r="D115" s="250" t="s">
        <v>397</v>
      </c>
      <c r="F115" s="214" t="s">
        <v>102</v>
      </c>
      <c r="G115" s="162">
        <v>9</v>
      </c>
      <c r="H115" s="484"/>
      <c r="I115" s="257">
        <f t="shared" si="4"/>
        <v>0</v>
      </c>
      <c r="J115" s="273" t="str">
        <f t="shared" si="2"/>
        <v>ÚRS 2018 01</v>
      </c>
    </row>
    <row r="116" spans="1:10" x14ac:dyDescent="0.2">
      <c r="A116" s="162">
        <f>IF(G116&gt;0,MAX(A$12:A115)+1,0)</f>
        <v>54</v>
      </c>
      <c r="B116" s="214" t="s">
        <v>392</v>
      </c>
      <c r="C116" s="271">
        <v>230205225</v>
      </c>
      <c r="D116" s="250" t="s">
        <v>398</v>
      </c>
      <c r="F116" s="214" t="s">
        <v>69</v>
      </c>
      <c r="G116" s="162">
        <v>5</v>
      </c>
      <c r="H116" s="484"/>
      <c r="I116" s="257">
        <f t="shared" si="4"/>
        <v>0</v>
      </c>
      <c r="J116" s="273" t="str">
        <f t="shared" si="2"/>
        <v>ÚRS 2018 01</v>
      </c>
    </row>
    <row r="117" spans="1:10" x14ac:dyDescent="0.2">
      <c r="A117" s="162">
        <f>IF(G117&gt;0,MAX(A$12:A116)+1,0)</f>
        <v>55</v>
      </c>
      <c r="B117" s="214" t="s">
        <v>392</v>
      </c>
      <c r="C117" s="271">
        <v>230220001</v>
      </c>
      <c r="D117" s="250" t="s">
        <v>399</v>
      </c>
      <c r="F117" s="214" t="s">
        <v>69</v>
      </c>
      <c r="G117" s="162">
        <v>1</v>
      </c>
      <c r="H117" s="484"/>
      <c r="I117" s="257">
        <f t="shared" si="4"/>
        <v>0</v>
      </c>
      <c r="J117" s="273" t="str">
        <f t="shared" si="2"/>
        <v>ÚRS 2018 01</v>
      </c>
    </row>
    <row r="118" spans="1:10" x14ac:dyDescent="0.2">
      <c r="A118" s="162">
        <f>IF(G118&gt;0,MAX(A$12:A117)+1,0)</f>
        <v>56</v>
      </c>
      <c r="B118" s="214" t="s">
        <v>392</v>
      </c>
      <c r="C118" s="271">
        <v>230220006</v>
      </c>
      <c r="D118" s="250" t="s">
        <v>400</v>
      </c>
      <c r="F118" s="214" t="s">
        <v>69</v>
      </c>
      <c r="G118" s="162">
        <v>1</v>
      </c>
      <c r="H118" s="484"/>
      <c r="I118" s="257">
        <f t="shared" si="4"/>
        <v>0</v>
      </c>
      <c r="J118" s="273" t="str">
        <f t="shared" si="2"/>
        <v>ÚRS 2018 01</v>
      </c>
    </row>
    <row r="119" spans="1:10" ht="25.5" x14ac:dyDescent="0.2">
      <c r="A119" s="162">
        <f>IF(G119&gt;0,MAX(A$12:A118)+1,0)</f>
        <v>57</v>
      </c>
      <c r="B119" s="214" t="s">
        <v>356</v>
      </c>
      <c r="C119" s="271"/>
      <c r="D119" s="250" t="s">
        <v>401</v>
      </c>
      <c r="F119" s="214" t="s">
        <v>102</v>
      </c>
      <c r="G119" s="162">
        <v>9</v>
      </c>
      <c r="H119" s="484"/>
      <c r="I119" s="257">
        <f>G119*H119</f>
        <v>0</v>
      </c>
      <c r="J119" s="273" t="str">
        <f>IF(B119="MAT","ceník dodavatele", IF(B119&gt;0,"ÚRS 2018 01",0))</f>
        <v>ceník dodavatele</v>
      </c>
    </row>
    <row r="120" spans="1:10" x14ac:dyDescent="0.2">
      <c r="A120" s="162">
        <f>IF(G120&gt;0,MAX(A$12:A119)+1,0)</f>
        <v>58</v>
      </c>
      <c r="B120" s="214" t="s">
        <v>356</v>
      </c>
      <c r="C120" s="271"/>
      <c r="D120" s="250" t="s">
        <v>402</v>
      </c>
      <c r="F120" s="214" t="s">
        <v>102</v>
      </c>
      <c r="G120" s="162">
        <v>18</v>
      </c>
      <c r="H120" s="484"/>
      <c r="I120" s="257">
        <f t="shared" si="4"/>
        <v>0</v>
      </c>
      <c r="J120" s="273" t="str">
        <f t="shared" si="2"/>
        <v>ceník dodavatele</v>
      </c>
    </row>
    <row r="121" spans="1:10" x14ac:dyDescent="0.2">
      <c r="A121" s="162">
        <f>IF(G121&gt;0,MAX(A$12:A120)+1,0)</f>
        <v>59</v>
      </c>
      <c r="B121" s="214" t="s">
        <v>356</v>
      </c>
      <c r="C121" s="271"/>
      <c r="D121" s="250" t="s">
        <v>403</v>
      </c>
      <c r="F121" s="214" t="s">
        <v>102</v>
      </c>
      <c r="G121" s="162">
        <v>9</v>
      </c>
      <c r="H121" s="484"/>
      <c r="I121" s="257">
        <f t="shared" si="4"/>
        <v>0</v>
      </c>
      <c r="J121" s="273" t="str">
        <f t="shared" si="2"/>
        <v>ceník dodavatele</v>
      </c>
    </row>
    <row r="122" spans="1:10" x14ac:dyDescent="0.2">
      <c r="A122" s="162">
        <f>IF(G122&gt;0,MAX(A$12:A121)+1,0)</f>
        <v>60</v>
      </c>
      <c r="B122" s="214" t="s">
        <v>356</v>
      </c>
      <c r="C122" s="271"/>
      <c r="D122" s="250" t="s">
        <v>404</v>
      </c>
      <c r="F122" s="214" t="s">
        <v>102</v>
      </c>
      <c r="G122" s="162">
        <v>18</v>
      </c>
      <c r="H122" s="484"/>
      <c r="I122" s="257">
        <f t="shared" si="4"/>
        <v>0</v>
      </c>
      <c r="J122" s="273" t="str">
        <f t="shared" ref="J122:J129" si="5">IF(B122="MAT","ceník dodavatele", IF(B122&gt;0,"ÚRS 2016 01",0))</f>
        <v>ceník dodavatele</v>
      </c>
    </row>
    <row r="123" spans="1:10" x14ac:dyDescent="0.2">
      <c r="A123" s="162">
        <f>IF(G123&gt;0,MAX(A$12:A122)+1,0)</f>
        <v>61</v>
      </c>
      <c r="B123" s="214" t="s">
        <v>356</v>
      </c>
      <c r="C123" s="271"/>
      <c r="D123" s="250" t="s">
        <v>405</v>
      </c>
      <c r="F123" s="214" t="s">
        <v>102</v>
      </c>
      <c r="G123" s="162">
        <v>9</v>
      </c>
      <c r="H123" s="484"/>
      <c r="I123" s="257">
        <f>G123*H123</f>
        <v>0</v>
      </c>
      <c r="J123" s="273" t="str">
        <f t="shared" si="5"/>
        <v>ceník dodavatele</v>
      </c>
    </row>
    <row r="124" spans="1:10" x14ac:dyDescent="0.2">
      <c r="A124" s="162">
        <f>IF(G124&gt;0,MAX(A$12:A123)+1,0)</f>
        <v>62</v>
      </c>
      <c r="B124" s="214" t="s">
        <v>356</v>
      </c>
      <c r="C124" s="271"/>
      <c r="D124" s="250" t="s">
        <v>406</v>
      </c>
      <c r="F124" s="214" t="s">
        <v>69</v>
      </c>
      <c r="G124" s="162">
        <v>1</v>
      </c>
      <c r="H124" s="484"/>
      <c r="I124" s="257">
        <f t="shared" si="4"/>
        <v>0</v>
      </c>
      <c r="J124" s="273" t="str">
        <f t="shared" si="5"/>
        <v>ceník dodavatele</v>
      </c>
    </row>
    <row r="125" spans="1:10" x14ac:dyDescent="0.2">
      <c r="A125" s="162">
        <f>IF(G125&gt;0,MAX(A$12:A124)+1,0)</f>
        <v>63</v>
      </c>
      <c r="B125" s="214" t="s">
        <v>356</v>
      </c>
      <c r="C125" s="271"/>
      <c r="D125" s="250" t="s">
        <v>407</v>
      </c>
      <c r="F125" s="214" t="s">
        <v>69</v>
      </c>
      <c r="G125" s="162">
        <v>1</v>
      </c>
      <c r="H125" s="484"/>
      <c r="I125" s="257">
        <f t="shared" si="4"/>
        <v>0</v>
      </c>
      <c r="J125" s="273" t="str">
        <f t="shared" si="5"/>
        <v>ceník dodavatele</v>
      </c>
    </row>
    <row r="126" spans="1:10" x14ac:dyDescent="0.2">
      <c r="A126" s="162">
        <f>IF(G126&gt;0,MAX(A$12:A125)+1,0)</f>
        <v>64</v>
      </c>
      <c r="B126" s="214" t="s">
        <v>356</v>
      </c>
      <c r="C126" s="271"/>
      <c r="D126" s="250" t="s">
        <v>408</v>
      </c>
      <c r="F126" s="214" t="s">
        <v>69</v>
      </c>
      <c r="G126" s="162">
        <v>1</v>
      </c>
      <c r="H126" s="484"/>
      <c r="I126" s="257">
        <f t="shared" si="4"/>
        <v>0</v>
      </c>
      <c r="J126" s="273" t="str">
        <f t="shared" si="5"/>
        <v>ceník dodavatele</v>
      </c>
    </row>
    <row r="127" spans="1:10" ht="25.5" x14ac:dyDescent="0.2">
      <c r="A127" s="162">
        <f>IF(G127&gt;0,MAX(A$12:A126)+1,0)</f>
        <v>65</v>
      </c>
      <c r="B127" s="214" t="s">
        <v>356</v>
      </c>
      <c r="C127" s="271"/>
      <c r="D127" s="250" t="s">
        <v>409</v>
      </c>
      <c r="F127" s="214" t="s">
        <v>69</v>
      </c>
      <c r="G127" s="162">
        <v>1</v>
      </c>
      <c r="H127" s="484"/>
      <c r="I127" s="257">
        <f t="shared" si="4"/>
        <v>0</v>
      </c>
      <c r="J127" s="273" t="str">
        <f t="shared" si="5"/>
        <v>ceník dodavatele</v>
      </c>
    </row>
    <row r="128" spans="1:10" x14ac:dyDescent="0.2">
      <c r="A128" s="162">
        <f>IF(G128&gt;0,MAX(A$12:A127)+1,0)</f>
        <v>66</v>
      </c>
      <c r="B128" s="214" t="s">
        <v>356</v>
      </c>
      <c r="C128" s="271"/>
      <c r="D128" s="275" t="s">
        <v>410</v>
      </c>
      <c r="F128" s="214" t="s">
        <v>69</v>
      </c>
      <c r="G128" s="162">
        <v>1</v>
      </c>
      <c r="H128" s="484"/>
      <c r="I128" s="257">
        <f t="shared" si="4"/>
        <v>0</v>
      </c>
      <c r="J128" s="273" t="str">
        <f t="shared" si="5"/>
        <v>ceník dodavatele</v>
      </c>
    </row>
    <row r="129" spans="1:10" x14ac:dyDescent="0.2">
      <c r="A129" s="162">
        <f>IF(G129&gt;0,MAX(A$12:A128)+1,0)</f>
        <v>67</v>
      </c>
      <c r="B129" s="214" t="s">
        <v>356</v>
      </c>
      <c r="C129" s="271"/>
      <c r="D129" s="250" t="s">
        <v>411</v>
      </c>
      <c r="F129" s="214" t="s">
        <v>69</v>
      </c>
      <c r="G129" s="162">
        <v>1</v>
      </c>
      <c r="H129" s="484"/>
      <c r="I129" s="257">
        <f t="shared" si="4"/>
        <v>0</v>
      </c>
      <c r="J129" s="273" t="str">
        <f t="shared" si="5"/>
        <v>ceník dodavatele</v>
      </c>
    </row>
    <row r="130" spans="1:10" x14ac:dyDescent="0.2">
      <c r="A130" s="162">
        <f>IF(G130&gt;0,MAX(A$12:A129)+1,0)</f>
        <v>0</v>
      </c>
      <c r="C130" s="271"/>
      <c r="D130" s="276" t="s">
        <v>412</v>
      </c>
      <c r="E130" s="276"/>
      <c r="H130" s="277">
        <f>SUM(I111:I129)</f>
        <v>0</v>
      </c>
      <c r="I130" s="257">
        <f>G130*H130</f>
        <v>0</v>
      </c>
      <c r="J130" s="273">
        <f>IF(B130="MAT","ceník dodavatele", IF(B130&gt;0,"ÚRS 2018 01",0))</f>
        <v>0</v>
      </c>
    </row>
    <row r="131" spans="1:10" x14ac:dyDescent="0.2">
      <c r="A131" s="162">
        <f>IF(G131&gt;0,MAX(A$12:A130)+1,0)</f>
        <v>0</v>
      </c>
      <c r="C131" s="271"/>
      <c r="D131" s="276"/>
      <c r="E131" s="276"/>
      <c r="H131" s="277"/>
      <c r="I131" s="257"/>
      <c r="J131" s="273">
        <f t="shared" ref="J131:J143" si="6">IF(B131="MAT","ceník dodavatele", IF(B131&gt;0,"ÚRS 2018 01",0))</f>
        <v>0</v>
      </c>
    </row>
    <row r="132" spans="1:10" x14ac:dyDescent="0.2">
      <c r="A132" s="162">
        <f>IF(G132&gt;0,MAX(A$12:A131)+1,0)</f>
        <v>0</v>
      </c>
      <c r="C132" s="268"/>
      <c r="D132" s="269" t="s">
        <v>413</v>
      </c>
      <c r="E132" s="269"/>
      <c r="H132" s="214"/>
      <c r="I132" s="214"/>
      <c r="J132" s="273">
        <f t="shared" si="6"/>
        <v>0</v>
      </c>
    </row>
    <row r="133" spans="1:10" x14ac:dyDescent="0.2">
      <c r="A133" s="162">
        <f>IF(G133&gt;0,MAX(A$12:A132)+1,0)</f>
        <v>68</v>
      </c>
      <c r="B133" s="272" t="s">
        <v>414</v>
      </c>
      <c r="C133" s="280" t="s">
        <v>415</v>
      </c>
      <c r="D133" s="279" t="s">
        <v>416</v>
      </c>
      <c r="F133" s="272" t="s">
        <v>71</v>
      </c>
      <c r="G133" s="162">
        <v>32</v>
      </c>
      <c r="H133" s="484"/>
      <c r="I133" s="257">
        <f>G133*H133</f>
        <v>0</v>
      </c>
      <c r="J133" s="273" t="str">
        <f t="shared" si="6"/>
        <v>ÚRS 2018 01</v>
      </c>
    </row>
    <row r="134" spans="1:10" ht="25.5" x14ac:dyDescent="0.2">
      <c r="A134" s="162">
        <f>IF(G134&gt;0,MAX(A$12:A133)+1,0)</f>
        <v>69</v>
      </c>
      <c r="B134" s="272" t="s">
        <v>414</v>
      </c>
      <c r="C134" s="280" t="s">
        <v>417</v>
      </c>
      <c r="D134" s="279" t="s">
        <v>418</v>
      </c>
      <c r="F134" s="272" t="s">
        <v>71</v>
      </c>
      <c r="G134" s="162">
        <v>16</v>
      </c>
      <c r="H134" s="484"/>
      <c r="I134" s="257">
        <f>G134*H134</f>
        <v>0</v>
      </c>
      <c r="J134" s="273" t="str">
        <f t="shared" si="6"/>
        <v>ÚRS 2018 01</v>
      </c>
    </row>
    <row r="135" spans="1:10" ht="25.5" x14ac:dyDescent="0.2">
      <c r="A135" s="162">
        <f>IF(G135&gt;0,MAX(A$12:A134)+1,0)</f>
        <v>70</v>
      </c>
      <c r="B135" s="272" t="s">
        <v>414</v>
      </c>
      <c r="C135" s="280" t="s">
        <v>419</v>
      </c>
      <c r="D135" s="279" t="s">
        <v>420</v>
      </c>
      <c r="F135" s="272" t="s">
        <v>71</v>
      </c>
      <c r="G135" s="162">
        <v>16</v>
      </c>
      <c r="H135" s="484"/>
      <c r="I135" s="257">
        <f>G135*H135</f>
        <v>0</v>
      </c>
      <c r="J135" s="273" t="str">
        <f t="shared" si="6"/>
        <v>ÚRS 2018 01</v>
      </c>
    </row>
    <row r="136" spans="1:10" ht="25.5" x14ac:dyDescent="0.2">
      <c r="A136" s="162">
        <f>IF(G136&gt;0,MAX(A$12:A135)+1,0)</f>
        <v>71</v>
      </c>
      <c r="B136" s="272" t="s">
        <v>414</v>
      </c>
      <c r="C136" s="280" t="s">
        <v>421</v>
      </c>
      <c r="D136" s="279" t="s">
        <v>422</v>
      </c>
      <c r="F136" s="272" t="s">
        <v>71</v>
      </c>
      <c r="G136" s="162">
        <v>24</v>
      </c>
      <c r="H136" s="484"/>
      <c r="I136" s="257">
        <f>G136*H136</f>
        <v>0</v>
      </c>
      <c r="J136" s="273" t="str">
        <f t="shared" si="6"/>
        <v>ÚRS 2018 01</v>
      </c>
    </row>
    <row r="137" spans="1:10" x14ac:dyDescent="0.2">
      <c r="A137" s="162">
        <f>IF(G137&gt;0,MAX(A$12:A136)+1,0)</f>
        <v>0</v>
      </c>
      <c r="C137" s="271"/>
      <c r="D137" s="276" t="s">
        <v>423</v>
      </c>
      <c r="E137" s="276"/>
      <c r="H137" s="277">
        <f>SUM(I132:I136)</f>
        <v>0</v>
      </c>
      <c r="I137" s="257">
        <f>G137*H137</f>
        <v>0</v>
      </c>
      <c r="J137" s="273">
        <f t="shared" si="6"/>
        <v>0</v>
      </c>
    </row>
    <row r="138" spans="1:10" x14ac:dyDescent="0.2">
      <c r="A138" s="162">
        <f>IF(G138&gt;0,MAX(A$12:A137)+1,0)</f>
        <v>0</v>
      </c>
      <c r="C138" s="271"/>
      <c r="D138" s="276"/>
      <c r="E138" s="276"/>
      <c r="H138" s="277"/>
      <c r="I138" s="257"/>
      <c r="J138" s="273">
        <f t="shared" si="6"/>
        <v>0</v>
      </c>
    </row>
    <row r="139" spans="1:10" x14ac:dyDescent="0.2">
      <c r="A139" s="162">
        <f>IF(G139&gt;0,MAX(A$12:A138)+1,0)</f>
        <v>0</v>
      </c>
      <c r="C139" s="271"/>
      <c r="D139" s="269" t="s">
        <v>424</v>
      </c>
      <c r="E139" s="269"/>
      <c r="H139" s="277"/>
      <c r="I139" s="257"/>
      <c r="J139" s="273">
        <f t="shared" si="6"/>
        <v>0</v>
      </c>
    </row>
    <row r="140" spans="1:10" x14ac:dyDescent="0.2">
      <c r="A140" s="162">
        <f>IF(G140&gt;0,MAX(A$12:A139)+1,0)</f>
        <v>72</v>
      </c>
      <c r="B140" s="272" t="s">
        <v>2</v>
      </c>
      <c r="C140" s="281" t="s">
        <v>425</v>
      </c>
      <c r="D140" s="250" t="s">
        <v>426</v>
      </c>
      <c r="F140" s="214" t="s">
        <v>389</v>
      </c>
      <c r="G140" s="278">
        <v>1.3</v>
      </c>
      <c r="H140" s="484"/>
      <c r="I140" s="257">
        <f>G140*H140</f>
        <v>0</v>
      </c>
      <c r="J140" s="273" t="str">
        <f t="shared" si="6"/>
        <v>ÚRS 2018 01</v>
      </c>
    </row>
    <row r="141" spans="1:10" x14ac:dyDescent="0.2">
      <c r="A141" s="162">
        <f>IF(G141&gt;0,MAX(A$12:A140)+1,0)</f>
        <v>73</v>
      </c>
      <c r="B141" s="272" t="s">
        <v>2</v>
      </c>
      <c r="C141" s="281" t="s">
        <v>427</v>
      </c>
      <c r="D141" s="250" t="s">
        <v>428</v>
      </c>
      <c r="F141" s="214" t="s">
        <v>389</v>
      </c>
      <c r="G141" s="278">
        <v>0.6</v>
      </c>
      <c r="H141" s="484"/>
      <c r="I141" s="257">
        <f>G141*H141</f>
        <v>0</v>
      </c>
      <c r="J141" s="273" t="str">
        <f t="shared" si="6"/>
        <v>ÚRS 2018 01</v>
      </c>
    </row>
    <row r="142" spans="1:10" x14ac:dyDescent="0.2">
      <c r="A142" s="162">
        <f>IF(G142&gt;0,MAX(A$12:A141)+1,0)</f>
        <v>74</v>
      </c>
      <c r="B142" s="272" t="s">
        <v>2</v>
      </c>
      <c r="C142" s="281" t="s">
        <v>429</v>
      </c>
      <c r="D142" s="250" t="s">
        <v>430</v>
      </c>
      <c r="F142" s="214" t="s">
        <v>389</v>
      </c>
      <c r="G142" s="278">
        <v>2.5</v>
      </c>
      <c r="H142" s="484"/>
      <c r="I142" s="257">
        <f>G142*H142</f>
        <v>0</v>
      </c>
      <c r="J142" s="273" t="str">
        <f t="shared" si="6"/>
        <v>ÚRS 2018 01</v>
      </c>
    </row>
    <row r="143" spans="1:10" x14ac:dyDescent="0.2">
      <c r="A143" s="162">
        <f>IF(G143&gt;0,MAX(A$12:A142)+1,0)</f>
        <v>75</v>
      </c>
      <c r="B143" s="272" t="s">
        <v>2</v>
      </c>
      <c r="C143" s="281" t="s">
        <v>431</v>
      </c>
      <c r="D143" s="279" t="s">
        <v>432</v>
      </c>
      <c r="F143" s="272" t="s">
        <v>69</v>
      </c>
      <c r="G143" s="278">
        <v>1</v>
      </c>
      <c r="H143" s="484"/>
      <c r="I143" s="257">
        <f>G143*H143</f>
        <v>0</v>
      </c>
      <c r="J143" s="273" t="str">
        <f t="shared" si="6"/>
        <v>ÚRS 2018 01</v>
      </c>
    </row>
    <row r="144" spans="1:10" x14ac:dyDescent="0.2">
      <c r="A144" s="162">
        <f>IF(G144&gt;0,MAX(A$12:A143)+1,0)</f>
        <v>0</v>
      </c>
      <c r="C144" s="271"/>
      <c r="D144" s="276" t="s">
        <v>433</v>
      </c>
      <c r="E144" s="276"/>
      <c r="H144" s="277">
        <f>SUM(I140:I143)</f>
        <v>0</v>
      </c>
      <c r="I144" s="257"/>
      <c r="J144" s="273">
        <f>IF(B144="MAT","ceník dodavatele", IF(B144&gt;0,"ÚRS 2016 01",0))</f>
        <v>0</v>
      </c>
    </row>
    <row r="145" spans="1:10" x14ac:dyDescent="0.2">
      <c r="A145" s="162">
        <f>IF(G145&gt;0,MAX(A$12:A144)+1,0)</f>
        <v>0</v>
      </c>
      <c r="C145" s="271"/>
      <c r="J145" s="273">
        <f>IF(B145="MAT","ceník dodavatele", IF(B145&gt;0,"ÚRS 2016 01",0))</f>
        <v>0</v>
      </c>
    </row>
    <row r="146" spans="1:10" x14ac:dyDescent="0.2">
      <c r="A146" s="162">
        <f>IF(G146&gt;0,MAX(A$12:A145)+1,0)</f>
        <v>0</v>
      </c>
      <c r="H146" s="254" t="s">
        <v>285</v>
      </c>
      <c r="I146" s="255">
        <f>SUM(I12:I145)</f>
        <v>0</v>
      </c>
      <c r="J146" s="273">
        <f>IF(B146="MAT","ceník dodavatele", IF(B146&gt;0,"ÚRS 2016 01",0))</f>
        <v>0</v>
      </c>
    </row>
    <row r="147" spans="1:10" x14ac:dyDescent="0.2">
      <c r="A147" s="162">
        <f>IF(G147&gt;0,MAX(A$12:A146)+1,0)</f>
        <v>0</v>
      </c>
      <c r="H147" s="242" t="s">
        <v>434</v>
      </c>
      <c r="I147" s="257"/>
      <c r="J147" s="273">
        <f t="shared" ref="J147:J199" si="7">IF(B147="MAT","ceník dodavatele", IF(B147&gt;0,"ÚRS 2016 01",0))</f>
        <v>0</v>
      </c>
    </row>
    <row r="148" spans="1:10" x14ac:dyDescent="0.2">
      <c r="A148" s="162">
        <f>IF(G148&gt;0,MAX(A$12:A147)+1,0)</f>
        <v>0</v>
      </c>
      <c r="H148" s="258">
        <f>H8</f>
        <v>0.21</v>
      </c>
      <c r="I148" s="257">
        <f>I146*H148</f>
        <v>0</v>
      </c>
      <c r="J148" s="273">
        <f t="shared" si="7"/>
        <v>0</v>
      </c>
    </row>
    <row r="149" spans="1:10" x14ac:dyDescent="0.2">
      <c r="A149" s="162">
        <f>IF(G149&gt;0,MAX(A$12:A148)+1,0)</f>
        <v>0</v>
      </c>
      <c r="J149" s="273">
        <f t="shared" si="7"/>
        <v>0</v>
      </c>
    </row>
    <row r="150" spans="1:10" x14ac:dyDescent="0.2">
      <c r="A150" s="162">
        <f>IF(G150&gt;0,MAX(A$12:A149)+1,0)</f>
        <v>0</v>
      </c>
      <c r="H150" s="261" t="s">
        <v>294</v>
      </c>
      <c r="I150" s="262">
        <f>SUM(I146:I148)</f>
        <v>0</v>
      </c>
      <c r="J150" s="273">
        <f t="shared" si="7"/>
        <v>0</v>
      </c>
    </row>
    <row r="151" spans="1:10" x14ac:dyDescent="0.2">
      <c r="A151" s="162">
        <f>IF(G151&gt;0,MAX(A$12:A150)+1,0)</f>
        <v>0</v>
      </c>
      <c r="C151" s="271"/>
      <c r="J151" s="273">
        <f t="shared" si="7"/>
        <v>0</v>
      </c>
    </row>
    <row r="152" spans="1:10" ht="149.25" customHeight="1" x14ac:dyDescent="0.2">
      <c r="A152" s="162">
        <f>IF(G152&gt;0,MAX(A$12:A151)+1,0)</f>
        <v>0</v>
      </c>
      <c r="B152" s="711" t="s">
        <v>435</v>
      </c>
      <c r="C152" s="711"/>
      <c r="D152" s="711"/>
      <c r="E152" s="711"/>
      <c r="F152" s="711"/>
      <c r="G152" s="711"/>
      <c r="J152" s="273"/>
    </row>
    <row r="153" spans="1:10" x14ac:dyDescent="0.2">
      <c r="A153" s="162">
        <f>IF(G153&gt;0,MAX(A$12:A152)+1,0)</f>
        <v>0</v>
      </c>
      <c r="C153" s="711"/>
      <c r="D153" s="711"/>
      <c r="E153" s="711"/>
      <c r="F153" s="711"/>
      <c r="G153" s="711"/>
      <c r="H153" s="711"/>
      <c r="J153" s="273">
        <f t="shared" si="7"/>
        <v>0</v>
      </c>
    </row>
    <row r="154" spans="1:10" x14ac:dyDescent="0.2">
      <c r="A154" s="162">
        <f>IF(G154&gt;0,MAX(A$12:A153)+1,0)</f>
        <v>0</v>
      </c>
      <c r="C154" s="271"/>
      <c r="J154" s="273">
        <f t="shared" si="7"/>
        <v>0</v>
      </c>
    </row>
    <row r="155" spans="1:10" x14ac:dyDescent="0.2">
      <c r="A155" s="162">
        <f>IF(G155&gt;0,MAX(A$12:A154)+1,0)</f>
        <v>0</v>
      </c>
      <c r="C155" s="271"/>
      <c r="J155" s="273">
        <f t="shared" si="7"/>
        <v>0</v>
      </c>
    </row>
    <row r="156" spans="1:10" x14ac:dyDescent="0.2">
      <c r="A156" s="162">
        <f>IF(G156&gt;0,MAX(A$12:A155)+1,0)</f>
        <v>0</v>
      </c>
      <c r="C156" s="271"/>
      <c r="J156" s="273">
        <f t="shared" si="7"/>
        <v>0</v>
      </c>
    </row>
    <row r="157" spans="1:10" x14ac:dyDescent="0.2">
      <c r="A157" s="162">
        <f>IF(G157&gt;0,MAX(A$12:A156)+1,0)</f>
        <v>0</v>
      </c>
      <c r="C157" s="271"/>
      <c r="J157" s="273">
        <f t="shared" si="7"/>
        <v>0</v>
      </c>
    </row>
    <row r="158" spans="1:10" x14ac:dyDescent="0.2">
      <c r="A158" s="162">
        <f>IF(G158&gt;0,MAX(A$12:A157)+1,0)</f>
        <v>0</v>
      </c>
      <c r="C158" s="271"/>
      <c r="J158" s="273">
        <f t="shared" si="7"/>
        <v>0</v>
      </c>
    </row>
    <row r="159" spans="1:10" x14ac:dyDescent="0.2">
      <c r="A159" s="162">
        <f>IF(G159&gt;0,MAX(A$12:A158)+1,0)</f>
        <v>0</v>
      </c>
      <c r="C159" s="271"/>
      <c r="J159" s="273">
        <f t="shared" si="7"/>
        <v>0</v>
      </c>
    </row>
    <row r="160" spans="1:10" x14ac:dyDescent="0.2">
      <c r="A160" s="162">
        <f>IF(G160&gt;0,MAX(A$12:A159)+1,0)</f>
        <v>0</v>
      </c>
      <c r="C160" s="271"/>
      <c r="J160" s="273">
        <f t="shared" si="7"/>
        <v>0</v>
      </c>
    </row>
    <row r="161" spans="1:10" x14ac:dyDescent="0.2">
      <c r="A161" s="162">
        <f>IF(G161&gt;0,MAX(A$12:A160)+1,0)</f>
        <v>0</v>
      </c>
      <c r="C161" s="271"/>
      <c r="J161" s="273">
        <f t="shared" si="7"/>
        <v>0</v>
      </c>
    </row>
    <row r="162" spans="1:10" x14ac:dyDescent="0.2">
      <c r="A162" s="162">
        <f>IF(G162&gt;0,MAX(A$12:A161)+1,0)</f>
        <v>0</v>
      </c>
      <c r="C162" s="271"/>
      <c r="J162" s="273">
        <f t="shared" si="7"/>
        <v>0</v>
      </c>
    </row>
    <row r="163" spans="1:10" x14ac:dyDescent="0.2">
      <c r="A163" s="162">
        <f>IF(G163&gt;0,MAX(A$12:A162)+1,0)</f>
        <v>0</v>
      </c>
      <c r="C163" s="271"/>
      <c r="J163" s="273">
        <f t="shared" si="7"/>
        <v>0</v>
      </c>
    </row>
    <row r="164" spans="1:10" x14ac:dyDescent="0.2">
      <c r="A164" s="162">
        <f>IF(G164&gt;0,MAX(A$12:A163)+1,0)</f>
        <v>0</v>
      </c>
      <c r="C164" s="271"/>
      <c r="J164" s="273">
        <f t="shared" si="7"/>
        <v>0</v>
      </c>
    </row>
    <row r="165" spans="1:10" x14ac:dyDescent="0.2">
      <c r="A165" s="162">
        <f>IF(G165&gt;0,MAX(A$12:A164)+1,0)</f>
        <v>0</v>
      </c>
      <c r="C165" s="271"/>
      <c r="J165" s="273">
        <f t="shared" si="7"/>
        <v>0</v>
      </c>
    </row>
    <row r="166" spans="1:10" x14ac:dyDescent="0.2">
      <c r="A166" s="162">
        <f>IF(G166&gt;0,MAX(A$12:A165)+1,0)</f>
        <v>0</v>
      </c>
      <c r="C166" s="271"/>
      <c r="J166" s="273">
        <f t="shared" si="7"/>
        <v>0</v>
      </c>
    </row>
    <row r="167" spans="1:10" x14ac:dyDescent="0.2">
      <c r="A167" s="162">
        <f>IF(G167&gt;0,MAX(A$12:A166)+1,0)</f>
        <v>0</v>
      </c>
      <c r="C167" s="271"/>
      <c r="J167" s="273">
        <f t="shared" si="7"/>
        <v>0</v>
      </c>
    </row>
    <row r="168" spans="1:10" x14ac:dyDescent="0.2">
      <c r="A168" s="162">
        <f>IF(G168&gt;0,MAX(A$12:A167)+1,0)</f>
        <v>0</v>
      </c>
      <c r="C168" s="271"/>
      <c r="J168" s="273">
        <f t="shared" si="7"/>
        <v>0</v>
      </c>
    </row>
    <row r="169" spans="1:10" x14ac:dyDescent="0.2">
      <c r="A169" s="162">
        <f>IF(G169&gt;0,MAX(A$12:A168)+1,0)</f>
        <v>0</v>
      </c>
      <c r="C169" s="271"/>
      <c r="J169" s="273">
        <f t="shared" si="7"/>
        <v>0</v>
      </c>
    </row>
    <row r="170" spans="1:10" x14ac:dyDescent="0.2">
      <c r="A170" s="162">
        <f>IF(G170&gt;0,MAX(A$12:A169)+1,0)</f>
        <v>0</v>
      </c>
      <c r="C170" s="271"/>
      <c r="J170" s="273">
        <f t="shared" si="7"/>
        <v>0</v>
      </c>
    </row>
    <row r="171" spans="1:10" x14ac:dyDescent="0.2">
      <c r="C171" s="271"/>
      <c r="J171" s="273">
        <f t="shared" si="7"/>
        <v>0</v>
      </c>
    </row>
    <row r="172" spans="1:10" x14ac:dyDescent="0.2">
      <c r="C172" s="271"/>
      <c r="J172" s="273">
        <f t="shared" si="7"/>
        <v>0</v>
      </c>
    </row>
    <row r="173" spans="1:10" x14ac:dyDescent="0.2">
      <c r="C173" s="271"/>
      <c r="J173" s="273">
        <f t="shared" si="7"/>
        <v>0</v>
      </c>
    </row>
    <row r="174" spans="1:10" x14ac:dyDescent="0.2">
      <c r="C174" s="271"/>
      <c r="J174" s="273">
        <f t="shared" si="7"/>
        <v>0</v>
      </c>
    </row>
    <row r="175" spans="1:10" x14ac:dyDescent="0.2">
      <c r="C175" s="271"/>
      <c r="J175" s="273">
        <f t="shared" si="7"/>
        <v>0</v>
      </c>
    </row>
    <row r="176" spans="1:10" x14ac:dyDescent="0.2">
      <c r="C176" s="271"/>
      <c r="J176" s="273">
        <f t="shared" si="7"/>
        <v>0</v>
      </c>
    </row>
    <row r="177" spans="3:10" x14ac:dyDescent="0.2">
      <c r="C177" s="271"/>
      <c r="J177" s="273">
        <f t="shared" si="7"/>
        <v>0</v>
      </c>
    </row>
    <row r="178" spans="3:10" x14ac:dyDescent="0.2">
      <c r="C178" s="271"/>
      <c r="J178" s="273">
        <f t="shared" si="7"/>
        <v>0</v>
      </c>
    </row>
    <row r="179" spans="3:10" x14ac:dyDescent="0.2">
      <c r="C179" s="271"/>
      <c r="J179" s="273">
        <f t="shared" si="7"/>
        <v>0</v>
      </c>
    </row>
    <row r="180" spans="3:10" x14ac:dyDescent="0.2">
      <c r="C180" s="271"/>
      <c r="J180" s="273">
        <f t="shared" si="7"/>
        <v>0</v>
      </c>
    </row>
    <row r="181" spans="3:10" x14ac:dyDescent="0.2">
      <c r="C181" s="271"/>
      <c r="J181" s="273">
        <f t="shared" si="7"/>
        <v>0</v>
      </c>
    </row>
    <row r="182" spans="3:10" x14ac:dyDescent="0.2">
      <c r="C182" s="271"/>
      <c r="J182" s="273">
        <f t="shared" si="7"/>
        <v>0</v>
      </c>
    </row>
    <row r="183" spans="3:10" x14ac:dyDescent="0.2">
      <c r="C183" s="271"/>
      <c r="J183" s="273">
        <f t="shared" si="7"/>
        <v>0</v>
      </c>
    </row>
    <row r="184" spans="3:10" x14ac:dyDescent="0.2">
      <c r="C184" s="271"/>
      <c r="J184" s="273">
        <f t="shared" si="7"/>
        <v>0</v>
      </c>
    </row>
    <row r="185" spans="3:10" x14ac:dyDescent="0.2">
      <c r="C185" s="271"/>
      <c r="J185" s="273">
        <f t="shared" si="7"/>
        <v>0</v>
      </c>
    </row>
    <row r="186" spans="3:10" x14ac:dyDescent="0.2">
      <c r="C186" s="271"/>
      <c r="J186" s="273">
        <f t="shared" si="7"/>
        <v>0</v>
      </c>
    </row>
    <row r="187" spans="3:10" x14ac:dyDescent="0.2">
      <c r="C187" s="271"/>
      <c r="J187" s="273">
        <f t="shared" si="7"/>
        <v>0</v>
      </c>
    </row>
    <row r="188" spans="3:10" x14ac:dyDescent="0.2">
      <c r="C188" s="271"/>
      <c r="J188" s="273">
        <f t="shared" si="7"/>
        <v>0</v>
      </c>
    </row>
    <row r="189" spans="3:10" x14ac:dyDescent="0.2">
      <c r="C189" s="271"/>
      <c r="J189" s="273">
        <f t="shared" si="7"/>
        <v>0</v>
      </c>
    </row>
    <row r="190" spans="3:10" x14ac:dyDescent="0.2">
      <c r="C190" s="271"/>
      <c r="J190" s="273">
        <f t="shared" si="7"/>
        <v>0</v>
      </c>
    </row>
    <row r="191" spans="3:10" x14ac:dyDescent="0.2">
      <c r="C191" s="271"/>
      <c r="J191" s="273">
        <f t="shared" si="7"/>
        <v>0</v>
      </c>
    </row>
    <row r="192" spans="3:10" x14ac:dyDescent="0.2">
      <c r="C192" s="271"/>
      <c r="J192" s="273">
        <f t="shared" si="7"/>
        <v>0</v>
      </c>
    </row>
    <row r="193" spans="3:10" x14ac:dyDescent="0.2">
      <c r="C193" s="271"/>
      <c r="J193" s="273">
        <f t="shared" si="7"/>
        <v>0</v>
      </c>
    </row>
    <row r="194" spans="3:10" x14ac:dyDescent="0.2">
      <c r="C194" s="271"/>
      <c r="J194" s="273">
        <f t="shared" si="7"/>
        <v>0</v>
      </c>
    </row>
    <row r="195" spans="3:10" x14ac:dyDescent="0.2">
      <c r="C195" s="271"/>
      <c r="J195" s="273">
        <f t="shared" si="7"/>
        <v>0</v>
      </c>
    </row>
    <row r="196" spans="3:10" x14ac:dyDescent="0.2">
      <c r="C196" s="271"/>
      <c r="J196" s="273">
        <f t="shared" si="7"/>
        <v>0</v>
      </c>
    </row>
    <row r="197" spans="3:10" x14ac:dyDescent="0.2">
      <c r="C197" s="271"/>
      <c r="J197" s="273">
        <f t="shared" si="7"/>
        <v>0</v>
      </c>
    </row>
    <row r="198" spans="3:10" x14ac:dyDescent="0.2">
      <c r="C198" s="271"/>
      <c r="J198" s="273">
        <f t="shared" si="7"/>
        <v>0</v>
      </c>
    </row>
    <row r="199" spans="3:10" x14ac:dyDescent="0.2">
      <c r="C199" s="271"/>
      <c r="J199" s="273">
        <f t="shared" si="7"/>
        <v>0</v>
      </c>
    </row>
    <row r="200" spans="3:10" x14ac:dyDescent="0.2">
      <c r="C200" s="271"/>
    </row>
    <row r="201" spans="3:10" x14ac:dyDescent="0.2">
      <c r="C201" s="271"/>
    </row>
    <row r="202" spans="3:10" x14ac:dyDescent="0.2">
      <c r="C202" s="271"/>
    </row>
    <row r="203" spans="3:10" x14ac:dyDescent="0.2">
      <c r="C203" s="271"/>
    </row>
    <row r="204" spans="3:10" x14ac:dyDescent="0.2">
      <c r="C204" s="271"/>
    </row>
    <row r="205" spans="3:10" x14ac:dyDescent="0.2">
      <c r="C205" s="271"/>
    </row>
    <row r="206" spans="3:10" x14ac:dyDescent="0.2">
      <c r="C206" s="271"/>
    </row>
    <row r="207" spans="3:10" x14ac:dyDescent="0.2">
      <c r="C207" s="271"/>
    </row>
    <row r="208" spans="3:10" x14ac:dyDescent="0.2">
      <c r="C208" s="271"/>
    </row>
    <row r="209" spans="3:3" x14ac:dyDescent="0.2">
      <c r="C209" s="271"/>
    </row>
    <row r="210" spans="3:3" x14ac:dyDescent="0.2">
      <c r="C210" s="271"/>
    </row>
    <row r="211" spans="3:3" x14ac:dyDescent="0.2">
      <c r="C211" s="271"/>
    </row>
    <row r="212" spans="3:3" x14ac:dyDescent="0.2">
      <c r="C212" s="271"/>
    </row>
    <row r="213" spans="3:3" x14ac:dyDescent="0.2">
      <c r="C213" s="271"/>
    </row>
    <row r="214" spans="3:3" x14ac:dyDescent="0.2">
      <c r="C214" s="271"/>
    </row>
    <row r="215" spans="3:3" x14ac:dyDescent="0.2">
      <c r="C215" s="271"/>
    </row>
    <row r="216" spans="3:3" x14ac:dyDescent="0.2">
      <c r="C216" s="271"/>
    </row>
    <row r="217" spans="3:3" x14ac:dyDescent="0.2">
      <c r="C217" s="271"/>
    </row>
    <row r="218" spans="3:3" x14ac:dyDescent="0.2">
      <c r="C218" s="271"/>
    </row>
    <row r="219" spans="3:3" x14ac:dyDescent="0.2">
      <c r="C219" s="271"/>
    </row>
    <row r="220" spans="3:3" x14ac:dyDescent="0.2">
      <c r="C220" s="271"/>
    </row>
    <row r="221" spans="3:3" x14ac:dyDescent="0.2">
      <c r="C221" s="271"/>
    </row>
    <row r="222" spans="3:3" x14ac:dyDescent="0.2">
      <c r="C222" s="271"/>
    </row>
    <row r="223" spans="3:3" x14ac:dyDescent="0.2">
      <c r="C223" s="271"/>
    </row>
    <row r="224" spans="3:3" x14ac:dyDescent="0.2">
      <c r="C224" s="271"/>
    </row>
    <row r="225" spans="3:3" x14ac:dyDescent="0.2">
      <c r="C225" s="271"/>
    </row>
    <row r="226" spans="3:3" x14ac:dyDescent="0.2">
      <c r="C226" s="271"/>
    </row>
    <row r="227" spans="3:3" x14ac:dyDescent="0.2">
      <c r="C227" s="271"/>
    </row>
    <row r="228" spans="3:3" x14ac:dyDescent="0.2">
      <c r="C228" s="271"/>
    </row>
    <row r="229" spans="3:3" x14ac:dyDescent="0.2">
      <c r="C229" s="271"/>
    </row>
    <row r="230" spans="3:3" x14ac:dyDescent="0.2">
      <c r="C230" s="271"/>
    </row>
    <row r="231" spans="3:3" x14ac:dyDescent="0.2">
      <c r="C231" s="271"/>
    </row>
    <row r="232" spans="3:3" x14ac:dyDescent="0.2">
      <c r="C232" s="271"/>
    </row>
    <row r="233" spans="3:3" x14ac:dyDescent="0.2">
      <c r="C233" s="271"/>
    </row>
    <row r="234" spans="3:3" x14ac:dyDescent="0.2">
      <c r="C234" s="271"/>
    </row>
    <row r="235" spans="3:3" x14ac:dyDescent="0.2">
      <c r="C235" s="271"/>
    </row>
    <row r="236" spans="3:3" x14ac:dyDescent="0.2">
      <c r="C236" s="271"/>
    </row>
    <row r="237" spans="3:3" x14ac:dyDescent="0.2">
      <c r="C237" s="271"/>
    </row>
    <row r="238" spans="3:3" x14ac:dyDescent="0.2">
      <c r="C238" s="271"/>
    </row>
    <row r="239" spans="3:3" x14ac:dyDescent="0.2">
      <c r="C239" s="271"/>
    </row>
    <row r="240" spans="3:3" x14ac:dyDescent="0.2">
      <c r="C240" s="271"/>
    </row>
    <row r="241" spans="3:3" x14ac:dyDescent="0.2">
      <c r="C241" s="271"/>
    </row>
    <row r="242" spans="3:3" x14ac:dyDescent="0.2">
      <c r="C242" s="271"/>
    </row>
    <row r="243" spans="3:3" x14ac:dyDescent="0.2">
      <c r="C243" s="271"/>
    </row>
    <row r="244" spans="3:3" x14ac:dyDescent="0.2">
      <c r="C244" s="271"/>
    </row>
    <row r="245" spans="3:3" x14ac:dyDescent="0.2">
      <c r="C245" s="271"/>
    </row>
    <row r="246" spans="3:3" x14ac:dyDescent="0.2">
      <c r="C246" s="271"/>
    </row>
    <row r="247" spans="3:3" x14ac:dyDescent="0.2">
      <c r="C247" s="271"/>
    </row>
    <row r="248" spans="3:3" x14ac:dyDescent="0.2">
      <c r="C248" s="271"/>
    </row>
    <row r="249" spans="3:3" x14ac:dyDescent="0.2">
      <c r="C249" s="271"/>
    </row>
    <row r="250" spans="3:3" x14ac:dyDescent="0.2">
      <c r="C250" s="271"/>
    </row>
    <row r="251" spans="3:3" x14ac:dyDescent="0.2">
      <c r="C251" s="271"/>
    </row>
    <row r="252" spans="3:3" x14ac:dyDescent="0.2">
      <c r="C252" s="271"/>
    </row>
    <row r="253" spans="3:3" x14ac:dyDescent="0.2">
      <c r="C253" s="271"/>
    </row>
    <row r="254" spans="3:3" x14ac:dyDescent="0.2">
      <c r="C254" s="271"/>
    </row>
    <row r="255" spans="3:3" x14ac:dyDescent="0.2">
      <c r="C255" s="271"/>
    </row>
    <row r="256" spans="3:3" x14ac:dyDescent="0.2">
      <c r="C256" s="271"/>
    </row>
    <row r="257" spans="3:3" x14ac:dyDescent="0.2">
      <c r="C257" s="271"/>
    </row>
    <row r="258" spans="3:3" x14ac:dyDescent="0.2">
      <c r="C258" s="271"/>
    </row>
    <row r="259" spans="3:3" x14ac:dyDescent="0.2">
      <c r="C259" s="271"/>
    </row>
    <row r="260" spans="3:3" x14ac:dyDescent="0.2">
      <c r="C260" s="271"/>
    </row>
    <row r="261" spans="3:3" x14ac:dyDescent="0.2">
      <c r="C261" s="271"/>
    </row>
    <row r="262" spans="3:3" x14ac:dyDescent="0.2">
      <c r="C262" s="271"/>
    </row>
    <row r="263" spans="3:3" x14ac:dyDescent="0.2">
      <c r="C263" s="271"/>
    </row>
    <row r="264" spans="3:3" x14ac:dyDescent="0.2">
      <c r="C264" s="271"/>
    </row>
    <row r="265" spans="3:3" x14ac:dyDescent="0.2">
      <c r="C265" s="271"/>
    </row>
    <row r="266" spans="3:3" x14ac:dyDescent="0.2">
      <c r="C266" s="271"/>
    </row>
    <row r="267" spans="3:3" x14ac:dyDescent="0.2">
      <c r="C267" s="271"/>
    </row>
    <row r="268" spans="3:3" x14ac:dyDescent="0.2">
      <c r="C268" s="271"/>
    </row>
    <row r="269" spans="3:3" x14ac:dyDescent="0.2">
      <c r="C269" s="271"/>
    </row>
    <row r="270" spans="3:3" x14ac:dyDescent="0.2">
      <c r="C270" s="271"/>
    </row>
    <row r="271" spans="3:3" x14ac:dyDescent="0.2">
      <c r="C271" s="271"/>
    </row>
    <row r="272" spans="3:3" x14ac:dyDescent="0.2">
      <c r="C272" s="271"/>
    </row>
    <row r="273" spans="3:3" x14ac:dyDescent="0.2">
      <c r="C273" s="271"/>
    </row>
    <row r="274" spans="3:3" x14ac:dyDescent="0.2">
      <c r="C274" s="271"/>
    </row>
    <row r="275" spans="3:3" x14ac:dyDescent="0.2">
      <c r="C275" s="271"/>
    </row>
    <row r="276" spans="3:3" x14ac:dyDescent="0.2">
      <c r="C276" s="271"/>
    </row>
    <row r="277" spans="3:3" x14ac:dyDescent="0.2">
      <c r="C277" s="271"/>
    </row>
    <row r="278" spans="3:3" x14ac:dyDescent="0.2">
      <c r="C278" s="271"/>
    </row>
    <row r="279" spans="3:3" x14ac:dyDescent="0.2">
      <c r="C279" s="271"/>
    </row>
    <row r="280" spans="3:3" x14ac:dyDescent="0.2">
      <c r="C280" s="271"/>
    </row>
    <row r="281" spans="3:3" x14ac:dyDescent="0.2">
      <c r="C281" s="271"/>
    </row>
    <row r="282" spans="3:3" x14ac:dyDescent="0.2">
      <c r="C282" s="271"/>
    </row>
    <row r="283" spans="3:3" x14ac:dyDescent="0.2">
      <c r="C283" s="271"/>
    </row>
    <row r="284" spans="3:3" x14ac:dyDescent="0.2">
      <c r="C284" s="271"/>
    </row>
    <row r="285" spans="3:3" x14ac:dyDescent="0.2">
      <c r="C285" s="271"/>
    </row>
    <row r="286" spans="3:3" x14ac:dyDescent="0.2">
      <c r="C286" s="271"/>
    </row>
    <row r="287" spans="3:3" x14ac:dyDescent="0.2">
      <c r="C287" s="271"/>
    </row>
    <row r="288" spans="3:3" x14ac:dyDescent="0.2">
      <c r="C288" s="271"/>
    </row>
    <row r="289" spans="3:3" x14ac:dyDescent="0.2">
      <c r="C289" s="271"/>
    </row>
    <row r="290" spans="3:3" x14ac:dyDescent="0.2">
      <c r="C290" s="271"/>
    </row>
    <row r="291" spans="3:3" x14ac:dyDescent="0.2">
      <c r="C291" s="271"/>
    </row>
    <row r="292" spans="3:3" x14ac:dyDescent="0.2">
      <c r="C292" s="271"/>
    </row>
    <row r="293" spans="3:3" x14ac:dyDescent="0.2">
      <c r="C293" s="271"/>
    </row>
    <row r="294" spans="3:3" x14ac:dyDescent="0.2">
      <c r="C294" s="271"/>
    </row>
    <row r="295" spans="3:3" x14ac:dyDescent="0.2">
      <c r="C295" s="271"/>
    </row>
    <row r="296" spans="3:3" x14ac:dyDescent="0.2">
      <c r="C296" s="271"/>
    </row>
    <row r="297" spans="3:3" x14ac:dyDescent="0.2">
      <c r="C297" s="271"/>
    </row>
    <row r="298" spans="3:3" x14ac:dyDescent="0.2">
      <c r="C298" s="271"/>
    </row>
    <row r="299" spans="3:3" x14ac:dyDescent="0.2">
      <c r="C299" s="271"/>
    </row>
    <row r="300" spans="3:3" x14ac:dyDescent="0.2">
      <c r="C300" s="271"/>
    </row>
    <row r="301" spans="3:3" x14ac:dyDescent="0.2">
      <c r="C301" s="271"/>
    </row>
    <row r="302" spans="3:3" x14ac:dyDescent="0.2">
      <c r="C302" s="271"/>
    </row>
    <row r="303" spans="3:3" x14ac:dyDescent="0.2">
      <c r="C303" s="271"/>
    </row>
    <row r="304" spans="3:3" x14ac:dyDescent="0.2">
      <c r="C304" s="271"/>
    </row>
    <row r="305" spans="3:3" x14ac:dyDescent="0.2">
      <c r="C305" s="271"/>
    </row>
    <row r="306" spans="3:3" x14ac:dyDescent="0.2">
      <c r="C306" s="271"/>
    </row>
    <row r="307" spans="3:3" x14ac:dyDescent="0.2">
      <c r="C307" s="271"/>
    </row>
    <row r="308" spans="3:3" x14ac:dyDescent="0.2">
      <c r="C308" s="271"/>
    </row>
    <row r="309" spans="3:3" x14ac:dyDescent="0.2">
      <c r="C309" s="271"/>
    </row>
    <row r="310" spans="3:3" x14ac:dyDescent="0.2">
      <c r="C310" s="271"/>
    </row>
    <row r="311" spans="3:3" x14ac:dyDescent="0.2">
      <c r="C311" s="271"/>
    </row>
    <row r="312" spans="3:3" x14ac:dyDescent="0.2">
      <c r="C312" s="271"/>
    </row>
    <row r="313" spans="3:3" x14ac:dyDescent="0.2">
      <c r="C313" s="271"/>
    </row>
    <row r="314" spans="3:3" x14ac:dyDescent="0.2">
      <c r="C314" s="271"/>
    </row>
    <row r="315" spans="3:3" x14ac:dyDescent="0.2">
      <c r="C315" s="271"/>
    </row>
    <row r="316" spans="3:3" x14ac:dyDescent="0.2">
      <c r="C316" s="271"/>
    </row>
    <row r="317" spans="3:3" x14ac:dyDescent="0.2">
      <c r="C317" s="271"/>
    </row>
    <row r="318" spans="3:3" x14ac:dyDescent="0.2">
      <c r="C318" s="271"/>
    </row>
    <row r="319" spans="3:3" x14ac:dyDescent="0.2">
      <c r="C319" s="271"/>
    </row>
    <row r="320" spans="3:3" x14ac:dyDescent="0.2">
      <c r="C320" s="271"/>
    </row>
    <row r="321" spans="3:3" x14ac:dyDescent="0.2">
      <c r="C321" s="271"/>
    </row>
    <row r="322" spans="3:3" x14ac:dyDescent="0.2">
      <c r="C322" s="271"/>
    </row>
    <row r="323" spans="3:3" x14ac:dyDescent="0.2">
      <c r="C323" s="271"/>
    </row>
    <row r="324" spans="3:3" x14ac:dyDescent="0.2">
      <c r="C324" s="271"/>
    </row>
    <row r="325" spans="3:3" x14ac:dyDescent="0.2">
      <c r="C325" s="271"/>
    </row>
    <row r="326" spans="3:3" x14ac:dyDescent="0.2">
      <c r="C326" s="271"/>
    </row>
    <row r="327" spans="3:3" x14ac:dyDescent="0.2">
      <c r="C327" s="271"/>
    </row>
    <row r="328" spans="3:3" x14ac:dyDescent="0.2">
      <c r="C328" s="271"/>
    </row>
    <row r="329" spans="3:3" x14ac:dyDescent="0.2">
      <c r="C329" s="271"/>
    </row>
    <row r="330" spans="3:3" x14ac:dyDescent="0.2">
      <c r="C330" s="271"/>
    </row>
    <row r="331" spans="3:3" x14ac:dyDescent="0.2">
      <c r="C331" s="271"/>
    </row>
    <row r="332" spans="3:3" x14ac:dyDescent="0.2">
      <c r="C332" s="271"/>
    </row>
    <row r="333" spans="3:3" x14ac:dyDescent="0.2">
      <c r="C333" s="271"/>
    </row>
    <row r="334" spans="3:3" x14ac:dyDescent="0.2">
      <c r="C334" s="271"/>
    </row>
    <row r="335" spans="3:3" x14ac:dyDescent="0.2">
      <c r="C335" s="271"/>
    </row>
    <row r="336" spans="3:3" x14ac:dyDescent="0.2">
      <c r="C336" s="271"/>
    </row>
    <row r="337" spans="3:3" x14ac:dyDescent="0.2">
      <c r="C337" s="271"/>
    </row>
    <row r="338" spans="3:3" x14ac:dyDescent="0.2">
      <c r="C338" s="271"/>
    </row>
    <row r="339" spans="3:3" x14ac:dyDescent="0.2">
      <c r="C339" s="271"/>
    </row>
    <row r="340" spans="3:3" x14ac:dyDescent="0.2">
      <c r="C340" s="271"/>
    </row>
    <row r="341" spans="3:3" x14ac:dyDescent="0.2">
      <c r="C341" s="271"/>
    </row>
    <row r="342" spans="3:3" x14ac:dyDescent="0.2">
      <c r="C342" s="271"/>
    </row>
    <row r="343" spans="3:3" x14ac:dyDescent="0.2">
      <c r="C343" s="271"/>
    </row>
    <row r="344" spans="3:3" x14ac:dyDescent="0.2">
      <c r="C344" s="271"/>
    </row>
    <row r="345" spans="3:3" x14ac:dyDescent="0.2">
      <c r="C345" s="271"/>
    </row>
    <row r="346" spans="3:3" x14ac:dyDescent="0.2">
      <c r="C346" s="271"/>
    </row>
    <row r="347" spans="3:3" x14ac:dyDescent="0.2">
      <c r="C347" s="271"/>
    </row>
    <row r="348" spans="3:3" x14ac:dyDescent="0.2">
      <c r="C348" s="271"/>
    </row>
    <row r="349" spans="3:3" x14ac:dyDescent="0.2">
      <c r="C349" s="271"/>
    </row>
    <row r="350" spans="3:3" x14ac:dyDescent="0.2">
      <c r="C350" s="271"/>
    </row>
    <row r="351" spans="3:3" x14ac:dyDescent="0.2">
      <c r="C351" s="271"/>
    </row>
    <row r="352" spans="3:3" x14ac:dyDescent="0.2">
      <c r="C352" s="271"/>
    </row>
    <row r="353" spans="3:3" x14ac:dyDescent="0.2">
      <c r="C353" s="271"/>
    </row>
    <row r="354" spans="3:3" x14ac:dyDescent="0.2">
      <c r="C354" s="271"/>
    </row>
    <row r="355" spans="3:3" x14ac:dyDescent="0.2">
      <c r="C355" s="271"/>
    </row>
    <row r="356" spans="3:3" x14ac:dyDescent="0.2">
      <c r="C356" s="271"/>
    </row>
    <row r="357" spans="3:3" x14ac:dyDescent="0.2">
      <c r="C357" s="271"/>
    </row>
    <row r="358" spans="3:3" x14ac:dyDescent="0.2">
      <c r="C358" s="271"/>
    </row>
    <row r="359" spans="3:3" x14ac:dyDescent="0.2">
      <c r="C359" s="271"/>
    </row>
    <row r="360" spans="3:3" x14ac:dyDescent="0.2">
      <c r="C360" s="271"/>
    </row>
    <row r="361" spans="3:3" x14ac:dyDescent="0.2">
      <c r="C361" s="271"/>
    </row>
    <row r="362" spans="3:3" x14ac:dyDescent="0.2">
      <c r="C362" s="271"/>
    </row>
    <row r="363" spans="3:3" x14ac:dyDescent="0.2">
      <c r="C363" s="271"/>
    </row>
    <row r="364" spans="3:3" x14ac:dyDescent="0.2">
      <c r="C364" s="271"/>
    </row>
    <row r="365" spans="3:3" x14ac:dyDescent="0.2">
      <c r="C365" s="271"/>
    </row>
    <row r="366" spans="3:3" x14ac:dyDescent="0.2">
      <c r="C366" s="271"/>
    </row>
    <row r="367" spans="3:3" x14ac:dyDescent="0.2">
      <c r="C367" s="271"/>
    </row>
    <row r="368" spans="3:3" x14ac:dyDescent="0.2">
      <c r="C368" s="271"/>
    </row>
    <row r="369" spans="3:3" x14ac:dyDescent="0.2">
      <c r="C369" s="271"/>
    </row>
    <row r="370" spans="3:3" x14ac:dyDescent="0.2">
      <c r="C370" s="271"/>
    </row>
    <row r="371" spans="3:3" x14ac:dyDescent="0.2">
      <c r="C371" s="271"/>
    </row>
    <row r="372" spans="3:3" x14ac:dyDescent="0.2">
      <c r="C372" s="271"/>
    </row>
    <row r="373" spans="3:3" x14ac:dyDescent="0.2">
      <c r="C373" s="271"/>
    </row>
    <row r="374" spans="3:3" x14ac:dyDescent="0.2">
      <c r="C374" s="271"/>
    </row>
    <row r="375" spans="3:3" x14ac:dyDescent="0.2">
      <c r="C375" s="271"/>
    </row>
    <row r="376" spans="3:3" x14ac:dyDescent="0.2">
      <c r="C376" s="271"/>
    </row>
    <row r="377" spans="3:3" x14ac:dyDescent="0.2">
      <c r="C377" s="271"/>
    </row>
    <row r="378" spans="3:3" x14ac:dyDescent="0.2">
      <c r="C378" s="271"/>
    </row>
    <row r="379" spans="3:3" x14ac:dyDescent="0.2">
      <c r="C379" s="271"/>
    </row>
    <row r="380" spans="3:3" x14ac:dyDescent="0.2">
      <c r="C380" s="271"/>
    </row>
    <row r="381" spans="3:3" x14ac:dyDescent="0.2">
      <c r="C381" s="271"/>
    </row>
    <row r="382" spans="3:3" x14ac:dyDescent="0.2">
      <c r="C382" s="271"/>
    </row>
    <row r="383" spans="3:3" x14ac:dyDescent="0.2">
      <c r="C383" s="271"/>
    </row>
    <row r="384" spans="3:3" x14ac:dyDescent="0.2">
      <c r="C384" s="271"/>
    </row>
    <row r="385" spans="3:3" x14ac:dyDescent="0.2">
      <c r="C385" s="271"/>
    </row>
    <row r="386" spans="3:3" x14ac:dyDescent="0.2">
      <c r="C386" s="271"/>
    </row>
    <row r="387" spans="3:3" x14ac:dyDescent="0.2">
      <c r="C387" s="271"/>
    </row>
    <row r="388" spans="3:3" x14ac:dyDescent="0.2">
      <c r="C388" s="271"/>
    </row>
    <row r="389" spans="3:3" x14ac:dyDescent="0.2">
      <c r="C389" s="271"/>
    </row>
    <row r="390" spans="3:3" x14ac:dyDescent="0.2">
      <c r="C390" s="271"/>
    </row>
    <row r="391" spans="3:3" x14ac:dyDescent="0.2">
      <c r="C391" s="271"/>
    </row>
    <row r="392" spans="3:3" x14ac:dyDescent="0.2">
      <c r="C392" s="271"/>
    </row>
    <row r="393" spans="3:3" x14ac:dyDescent="0.2">
      <c r="C393" s="271"/>
    </row>
    <row r="394" spans="3:3" x14ac:dyDescent="0.2">
      <c r="C394" s="271"/>
    </row>
    <row r="395" spans="3:3" x14ac:dyDescent="0.2">
      <c r="C395" s="271"/>
    </row>
    <row r="396" spans="3:3" x14ac:dyDescent="0.2">
      <c r="C396" s="271"/>
    </row>
    <row r="397" spans="3:3" x14ac:dyDescent="0.2">
      <c r="C397" s="271"/>
    </row>
    <row r="398" spans="3:3" x14ac:dyDescent="0.2">
      <c r="C398" s="271"/>
    </row>
    <row r="399" spans="3:3" x14ac:dyDescent="0.2">
      <c r="C399" s="271"/>
    </row>
    <row r="400" spans="3:3" x14ac:dyDescent="0.2">
      <c r="C400" s="271"/>
    </row>
    <row r="401" spans="3:3" x14ac:dyDescent="0.2">
      <c r="C401" s="271"/>
    </row>
    <row r="402" spans="3:3" x14ac:dyDescent="0.2">
      <c r="C402" s="271"/>
    </row>
    <row r="403" spans="3:3" x14ac:dyDescent="0.2">
      <c r="C403" s="271"/>
    </row>
    <row r="404" spans="3:3" x14ac:dyDescent="0.2">
      <c r="C404" s="271"/>
    </row>
    <row r="405" spans="3:3" x14ac:dyDescent="0.2">
      <c r="C405" s="271"/>
    </row>
    <row r="406" spans="3:3" x14ac:dyDescent="0.2">
      <c r="C406" s="271"/>
    </row>
    <row r="407" spans="3:3" x14ac:dyDescent="0.2">
      <c r="C407" s="271"/>
    </row>
    <row r="408" spans="3:3" x14ac:dyDescent="0.2">
      <c r="C408" s="271"/>
    </row>
    <row r="409" spans="3:3" x14ac:dyDescent="0.2">
      <c r="C409" s="271"/>
    </row>
    <row r="410" spans="3:3" x14ac:dyDescent="0.2">
      <c r="C410" s="271"/>
    </row>
    <row r="411" spans="3:3" x14ac:dyDescent="0.2">
      <c r="C411" s="271"/>
    </row>
    <row r="412" spans="3:3" x14ac:dyDescent="0.2">
      <c r="C412" s="271"/>
    </row>
    <row r="413" spans="3:3" x14ac:dyDescent="0.2">
      <c r="C413" s="271"/>
    </row>
    <row r="414" spans="3:3" x14ac:dyDescent="0.2">
      <c r="C414" s="271"/>
    </row>
    <row r="415" spans="3:3" x14ac:dyDescent="0.2">
      <c r="C415" s="271"/>
    </row>
    <row r="416" spans="3:3" x14ac:dyDescent="0.2">
      <c r="C416" s="271"/>
    </row>
    <row r="417" spans="3:3" x14ac:dyDescent="0.2">
      <c r="C417" s="271"/>
    </row>
    <row r="418" spans="3:3" x14ac:dyDescent="0.2">
      <c r="C418" s="271"/>
    </row>
    <row r="419" spans="3:3" x14ac:dyDescent="0.2">
      <c r="C419" s="271"/>
    </row>
    <row r="420" spans="3:3" x14ac:dyDescent="0.2">
      <c r="C420" s="271"/>
    </row>
    <row r="421" spans="3:3" x14ac:dyDescent="0.2">
      <c r="C421" s="271"/>
    </row>
    <row r="422" spans="3:3" x14ac:dyDescent="0.2">
      <c r="C422" s="271"/>
    </row>
    <row r="423" spans="3:3" x14ac:dyDescent="0.2">
      <c r="C423" s="271"/>
    </row>
    <row r="424" spans="3:3" x14ac:dyDescent="0.2">
      <c r="C424" s="271"/>
    </row>
    <row r="425" spans="3:3" x14ac:dyDescent="0.2">
      <c r="C425" s="271"/>
    </row>
    <row r="426" spans="3:3" x14ac:dyDescent="0.2">
      <c r="C426" s="271"/>
    </row>
    <row r="427" spans="3:3" x14ac:dyDescent="0.2">
      <c r="C427" s="271"/>
    </row>
    <row r="428" spans="3:3" x14ac:dyDescent="0.2">
      <c r="C428" s="271"/>
    </row>
    <row r="429" spans="3:3" x14ac:dyDescent="0.2">
      <c r="C429" s="271"/>
    </row>
    <row r="430" spans="3:3" x14ac:dyDescent="0.2">
      <c r="C430" s="271"/>
    </row>
    <row r="431" spans="3:3" x14ac:dyDescent="0.2">
      <c r="C431" s="271"/>
    </row>
    <row r="432" spans="3:3" x14ac:dyDescent="0.2">
      <c r="C432" s="271"/>
    </row>
    <row r="433" spans="3:3" x14ac:dyDescent="0.2">
      <c r="C433" s="271"/>
    </row>
    <row r="434" spans="3:3" x14ac:dyDescent="0.2">
      <c r="C434" s="271"/>
    </row>
    <row r="435" spans="3:3" x14ac:dyDescent="0.2">
      <c r="C435" s="271"/>
    </row>
    <row r="436" spans="3:3" x14ac:dyDescent="0.2">
      <c r="C436" s="271"/>
    </row>
    <row r="437" spans="3:3" x14ac:dyDescent="0.2">
      <c r="C437" s="271"/>
    </row>
    <row r="438" spans="3:3" x14ac:dyDescent="0.2">
      <c r="C438" s="271"/>
    </row>
    <row r="439" spans="3:3" x14ac:dyDescent="0.2">
      <c r="C439" s="271"/>
    </row>
    <row r="440" spans="3:3" x14ac:dyDescent="0.2">
      <c r="C440" s="271"/>
    </row>
    <row r="441" spans="3:3" x14ac:dyDescent="0.2">
      <c r="C441" s="271"/>
    </row>
    <row r="442" spans="3:3" x14ac:dyDescent="0.2">
      <c r="C442" s="271"/>
    </row>
    <row r="443" spans="3:3" x14ac:dyDescent="0.2">
      <c r="C443" s="271"/>
    </row>
    <row r="444" spans="3:3" x14ac:dyDescent="0.2">
      <c r="C444" s="271"/>
    </row>
    <row r="445" spans="3:3" x14ac:dyDescent="0.2">
      <c r="C445" s="271"/>
    </row>
    <row r="446" spans="3:3" x14ac:dyDescent="0.2">
      <c r="C446" s="271"/>
    </row>
    <row r="447" spans="3:3" x14ac:dyDescent="0.2">
      <c r="C447" s="271"/>
    </row>
    <row r="448" spans="3:3" x14ac:dyDescent="0.2">
      <c r="C448" s="271"/>
    </row>
    <row r="449" spans="3:3" x14ac:dyDescent="0.2">
      <c r="C449" s="271"/>
    </row>
    <row r="450" spans="3:3" x14ac:dyDescent="0.2">
      <c r="C450" s="271"/>
    </row>
    <row r="451" spans="3:3" x14ac:dyDescent="0.2">
      <c r="C451" s="271"/>
    </row>
    <row r="452" spans="3:3" x14ac:dyDescent="0.2">
      <c r="C452" s="271"/>
    </row>
    <row r="453" spans="3:3" x14ac:dyDescent="0.2">
      <c r="C453" s="271"/>
    </row>
    <row r="454" spans="3:3" x14ac:dyDescent="0.2">
      <c r="C454" s="271"/>
    </row>
    <row r="455" spans="3:3" x14ac:dyDescent="0.2">
      <c r="C455" s="271"/>
    </row>
    <row r="456" spans="3:3" x14ac:dyDescent="0.2">
      <c r="C456" s="271"/>
    </row>
    <row r="457" spans="3:3" x14ac:dyDescent="0.2">
      <c r="C457" s="271"/>
    </row>
    <row r="458" spans="3:3" x14ac:dyDescent="0.2">
      <c r="C458" s="271"/>
    </row>
    <row r="459" spans="3:3" x14ac:dyDescent="0.2">
      <c r="C459" s="271"/>
    </row>
    <row r="460" spans="3:3" x14ac:dyDescent="0.2">
      <c r="C460" s="271"/>
    </row>
    <row r="461" spans="3:3" x14ac:dyDescent="0.2">
      <c r="C461" s="271"/>
    </row>
    <row r="462" spans="3:3" x14ac:dyDescent="0.2">
      <c r="C462" s="271"/>
    </row>
    <row r="463" spans="3:3" x14ac:dyDescent="0.2">
      <c r="C463" s="271"/>
    </row>
    <row r="464" spans="3:3" x14ac:dyDescent="0.2">
      <c r="C464" s="271"/>
    </row>
    <row r="465" spans="3:3" x14ac:dyDescent="0.2">
      <c r="C465" s="271"/>
    </row>
    <row r="466" spans="3:3" x14ac:dyDescent="0.2">
      <c r="C466" s="271"/>
    </row>
    <row r="467" spans="3:3" x14ac:dyDescent="0.2">
      <c r="C467" s="271"/>
    </row>
    <row r="468" spans="3:3" x14ac:dyDescent="0.2">
      <c r="C468" s="271"/>
    </row>
    <row r="469" spans="3:3" x14ac:dyDescent="0.2">
      <c r="C469" s="271"/>
    </row>
    <row r="470" spans="3:3" x14ac:dyDescent="0.2">
      <c r="C470" s="271"/>
    </row>
    <row r="471" spans="3:3" x14ac:dyDescent="0.2">
      <c r="C471" s="271"/>
    </row>
    <row r="472" spans="3:3" x14ac:dyDescent="0.2">
      <c r="C472" s="271"/>
    </row>
    <row r="473" spans="3:3" x14ac:dyDescent="0.2">
      <c r="C473" s="271"/>
    </row>
    <row r="474" spans="3:3" x14ac:dyDescent="0.2">
      <c r="C474" s="271"/>
    </row>
    <row r="475" spans="3:3" x14ac:dyDescent="0.2">
      <c r="C475" s="271"/>
    </row>
    <row r="476" spans="3:3" x14ac:dyDescent="0.2">
      <c r="C476" s="271"/>
    </row>
    <row r="477" spans="3:3" x14ac:dyDescent="0.2">
      <c r="C477" s="271"/>
    </row>
    <row r="478" spans="3:3" x14ac:dyDescent="0.2">
      <c r="C478" s="271"/>
    </row>
    <row r="479" spans="3:3" x14ac:dyDescent="0.2">
      <c r="C479" s="271"/>
    </row>
    <row r="480" spans="3:3" x14ac:dyDescent="0.2">
      <c r="C480" s="271"/>
    </row>
    <row r="481" spans="3:3" x14ac:dyDescent="0.2">
      <c r="C481" s="271"/>
    </row>
    <row r="482" spans="3:3" x14ac:dyDescent="0.2">
      <c r="C482" s="271"/>
    </row>
    <row r="483" spans="3:3" x14ac:dyDescent="0.2">
      <c r="C483" s="271"/>
    </row>
    <row r="484" spans="3:3" x14ac:dyDescent="0.2">
      <c r="C484" s="271"/>
    </row>
    <row r="485" spans="3:3" x14ac:dyDescent="0.2">
      <c r="C485" s="271"/>
    </row>
    <row r="486" spans="3:3" x14ac:dyDescent="0.2">
      <c r="C486" s="271"/>
    </row>
    <row r="487" spans="3:3" x14ac:dyDescent="0.2">
      <c r="C487" s="271"/>
    </row>
    <row r="488" spans="3:3" x14ac:dyDescent="0.2">
      <c r="C488" s="271"/>
    </row>
    <row r="489" spans="3:3" x14ac:dyDescent="0.2">
      <c r="C489" s="271"/>
    </row>
    <row r="490" spans="3:3" x14ac:dyDescent="0.2">
      <c r="C490" s="271"/>
    </row>
    <row r="491" spans="3:3" x14ac:dyDescent="0.2">
      <c r="C491" s="271"/>
    </row>
    <row r="492" spans="3:3" x14ac:dyDescent="0.2">
      <c r="C492" s="271"/>
    </row>
    <row r="493" spans="3:3" x14ac:dyDescent="0.2">
      <c r="C493" s="271"/>
    </row>
    <row r="494" spans="3:3" x14ac:dyDescent="0.2">
      <c r="C494" s="271"/>
    </row>
    <row r="495" spans="3:3" x14ac:dyDescent="0.2">
      <c r="C495" s="271"/>
    </row>
    <row r="496" spans="3:3" x14ac:dyDescent="0.2">
      <c r="C496" s="271"/>
    </row>
    <row r="497" spans="3:3" x14ac:dyDescent="0.2">
      <c r="C497" s="271"/>
    </row>
    <row r="498" spans="3:3" x14ac:dyDescent="0.2">
      <c r="C498" s="271"/>
    </row>
    <row r="499" spans="3:3" x14ac:dyDescent="0.2">
      <c r="C499" s="271"/>
    </row>
    <row r="500" spans="3:3" x14ac:dyDescent="0.2">
      <c r="C500" s="271"/>
    </row>
    <row r="501" spans="3:3" x14ac:dyDescent="0.2">
      <c r="C501" s="271"/>
    </row>
    <row r="502" spans="3:3" x14ac:dyDescent="0.2">
      <c r="C502" s="271"/>
    </row>
    <row r="503" spans="3:3" x14ac:dyDescent="0.2">
      <c r="C503" s="271"/>
    </row>
    <row r="504" spans="3:3" x14ac:dyDescent="0.2">
      <c r="C504" s="271"/>
    </row>
    <row r="505" spans="3:3" x14ac:dyDescent="0.2">
      <c r="C505" s="271"/>
    </row>
    <row r="506" spans="3:3" x14ac:dyDescent="0.2">
      <c r="C506" s="271"/>
    </row>
    <row r="507" spans="3:3" x14ac:dyDescent="0.2">
      <c r="C507" s="271"/>
    </row>
    <row r="508" spans="3:3" x14ac:dyDescent="0.2">
      <c r="C508" s="271"/>
    </row>
    <row r="509" spans="3:3" x14ac:dyDescent="0.2">
      <c r="C509" s="271"/>
    </row>
    <row r="510" spans="3:3" x14ac:dyDescent="0.2">
      <c r="C510" s="271"/>
    </row>
    <row r="511" spans="3:3" x14ac:dyDescent="0.2">
      <c r="C511" s="271"/>
    </row>
    <row r="512" spans="3:3" x14ac:dyDescent="0.2">
      <c r="C512" s="271"/>
    </row>
    <row r="513" spans="3:3" x14ac:dyDescent="0.2">
      <c r="C513" s="271"/>
    </row>
    <row r="514" spans="3:3" x14ac:dyDescent="0.2">
      <c r="C514" s="271"/>
    </row>
    <row r="515" spans="3:3" x14ac:dyDescent="0.2">
      <c r="C515" s="271"/>
    </row>
    <row r="516" spans="3:3" x14ac:dyDescent="0.2">
      <c r="C516" s="271"/>
    </row>
    <row r="517" spans="3:3" x14ac:dyDescent="0.2">
      <c r="C517" s="271"/>
    </row>
    <row r="518" spans="3:3" x14ac:dyDescent="0.2">
      <c r="C518" s="271"/>
    </row>
    <row r="519" spans="3:3" x14ac:dyDescent="0.2">
      <c r="C519" s="271"/>
    </row>
    <row r="520" spans="3:3" x14ac:dyDescent="0.2">
      <c r="C520" s="271"/>
    </row>
    <row r="521" spans="3:3" x14ac:dyDescent="0.2">
      <c r="C521" s="271"/>
    </row>
    <row r="522" spans="3:3" x14ac:dyDescent="0.2">
      <c r="C522" s="271"/>
    </row>
    <row r="523" spans="3:3" x14ac:dyDescent="0.2">
      <c r="C523" s="271"/>
    </row>
    <row r="524" spans="3:3" x14ac:dyDescent="0.2">
      <c r="C524" s="271"/>
    </row>
    <row r="525" spans="3:3" x14ac:dyDescent="0.2">
      <c r="C525" s="271"/>
    </row>
    <row r="526" spans="3:3" x14ac:dyDescent="0.2">
      <c r="C526" s="271"/>
    </row>
    <row r="527" spans="3:3" x14ac:dyDescent="0.2">
      <c r="C527" s="271"/>
    </row>
    <row r="528" spans="3:3" x14ac:dyDescent="0.2">
      <c r="C528" s="271"/>
    </row>
    <row r="529" spans="3:3" x14ac:dyDescent="0.2">
      <c r="C529" s="271"/>
    </row>
    <row r="530" spans="3:3" x14ac:dyDescent="0.2">
      <c r="C530" s="271"/>
    </row>
    <row r="531" spans="3:3" x14ac:dyDescent="0.2">
      <c r="C531" s="271"/>
    </row>
    <row r="532" spans="3:3" x14ac:dyDescent="0.2">
      <c r="C532" s="271"/>
    </row>
    <row r="533" spans="3:3" x14ac:dyDescent="0.2">
      <c r="C533" s="271"/>
    </row>
    <row r="534" spans="3:3" x14ac:dyDescent="0.2">
      <c r="C534" s="271"/>
    </row>
    <row r="535" spans="3:3" x14ac:dyDescent="0.2">
      <c r="C535" s="271"/>
    </row>
    <row r="536" spans="3:3" x14ac:dyDescent="0.2">
      <c r="C536" s="271"/>
    </row>
    <row r="537" spans="3:3" x14ac:dyDescent="0.2">
      <c r="C537" s="271"/>
    </row>
    <row r="538" spans="3:3" x14ac:dyDescent="0.2">
      <c r="C538" s="271"/>
    </row>
    <row r="539" spans="3:3" x14ac:dyDescent="0.2">
      <c r="C539" s="271"/>
    </row>
    <row r="540" spans="3:3" x14ac:dyDescent="0.2">
      <c r="C540" s="271"/>
    </row>
    <row r="541" spans="3:3" x14ac:dyDescent="0.2">
      <c r="C541" s="271"/>
    </row>
    <row r="542" spans="3:3" x14ac:dyDescent="0.2">
      <c r="C542" s="271"/>
    </row>
    <row r="543" spans="3:3" x14ac:dyDescent="0.2">
      <c r="C543" s="271"/>
    </row>
    <row r="544" spans="3:3" x14ac:dyDescent="0.2">
      <c r="C544" s="271"/>
    </row>
    <row r="545" spans="3:3" x14ac:dyDescent="0.2">
      <c r="C545" s="271"/>
    </row>
    <row r="546" spans="3:3" x14ac:dyDescent="0.2">
      <c r="C546" s="271"/>
    </row>
    <row r="547" spans="3:3" x14ac:dyDescent="0.2">
      <c r="C547" s="271"/>
    </row>
    <row r="548" spans="3:3" x14ac:dyDescent="0.2">
      <c r="C548" s="271"/>
    </row>
    <row r="549" spans="3:3" x14ac:dyDescent="0.2">
      <c r="C549" s="271"/>
    </row>
    <row r="550" spans="3:3" x14ac:dyDescent="0.2">
      <c r="C550" s="271"/>
    </row>
    <row r="551" spans="3:3" x14ac:dyDescent="0.2">
      <c r="C551" s="271"/>
    </row>
    <row r="552" spans="3:3" x14ac:dyDescent="0.2">
      <c r="C552" s="271"/>
    </row>
    <row r="553" spans="3:3" x14ac:dyDescent="0.2">
      <c r="C553" s="271"/>
    </row>
    <row r="554" spans="3:3" x14ac:dyDescent="0.2">
      <c r="C554" s="271"/>
    </row>
    <row r="555" spans="3:3" x14ac:dyDescent="0.2">
      <c r="C555" s="271"/>
    </row>
    <row r="556" spans="3:3" x14ac:dyDescent="0.2">
      <c r="C556" s="271"/>
    </row>
    <row r="557" spans="3:3" x14ac:dyDescent="0.2">
      <c r="C557" s="271"/>
    </row>
    <row r="558" spans="3:3" x14ac:dyDescent="0.2">
      <c r="C558" s="271"/>
    </row>
    <row r="559" spans="3:3" x14ac:dyDescent="0.2">
      <c r="C559" s="271"/>
    </row>
    <row r="560" spans="3:3" x14ac:dyDescent="0.2">
      <c r="C560" s="271"/>
    </row>
    <row r="561" spans="3:3" x14ac:dyDescent="0.2">
      <c r="C561" s="271"/>
    </row>
    <row r="562" spans="3:3" x14ac:dyDescent="0.2">
      <c r="C562" s="271"/>
    </row>
    <row r="563" spans="3:3" x14ac:dyDescent="0.2">
      <c r="C563" s="271"/>
    </row>
    <row r="564" spans="3:3" x14ac:dyDescent="0.2">
      <c r="C564" s="271"/>
    </row>
    <row r="565" spans="3:3" x14ac:dyDescent="0.2">
      <c r="C565" s="271"/>
    </row>
    <row r="566" spans="3:3" x14ac:dyDescent="0.2">
      <c r="C566" s="271"/>
    </row>
    <row r="567" spans="3:3" x14ac:dyDescent="0.2">
      <c r="C567" s="271"/>
    </row>
    <row r="568" spans="3:3" x14ac:dyDescent="0.2">
      <c r="C568" s="271"/>
    </row>
    <row r="569" spans="3:3" x14ac:dyDescent="0.2">
      <c r="C569" s="271"/>
    </row>
    <row r="570" spans="3:3" x14ac:dyDescent="0.2">
      <c r="C570" s="271"/>
    </row>
    <row r="571" spans="3:3" x14ac:dyDescent="0.2">
      <c r="C571" s="271"/>
    </row>
    <row r="572" spans="3:3" x14ac:dyDescent="0.2">
      <c r="C572" s="271"/>
    </row>
    <row r="573" spans="3:3" x14ac:dyDescent="0.2">
      <c r="C573" s="271"/>
    </row>
    <row r="574" spans="3:3" x14ac:dyDescent="0.2">
      <c r="C574" s="271"/>
    </row>
    <row r="575" spans="3:3" x14ac:dyDescent="0.2">
      <c r="C575" s="271"/>
    </row>
    <row r="576" spans="3:3" x14ac:dyDescent="0.2">
      <c r="C576" s="271"/>
    </row>
    <row r="577" spans="3:3" x14ac:dyDescent="0.2">
      <c r="C577" s="271"/>
    </row>
    <row r="578" spans="3:3" x14ac:dyDescent="0.2">
      <c r="C578" s="271"/>
    </row>
    <row r="579" spans="3:3" x14ac:dyDescent="0.2">
      <c r="C579" s="271"/>
    </row>
    <row r="580" spans="3:3" x14ac:dyDescent="0.2">
      <c r="C580" s="271"/>
    </row>
    <row r="581" spans="3:3" x14ac:dyDescent="0.2">
      <c r="C581" s="271"/>
    </row>
    <row r="582" spans="3:3" x14ac:dyDescent="0.2">
      <c r="C582" s="271"/>
    </row>
    <row r="583" spans="3:3" x14ac:dyDescent="0.2">
      <c r="C583" s="271"/>
    </row>
    <row r="584" spans="3:3" x14ac:dyDescent="0.2">
      <c r="C584" s="271"/>
    </row>
    <row r="585" spans="3:3" x14ac:dyDescent="0.2">
      <c r="C585" s="271"/>
    </row>
    <row r="586" spans="3:3" x14ac:dyDescent="0.2">
      <c r="C586" s="271"/>
    </row>
    <row r="587" spans="3:3" x14ac:dyDescent="0.2">
      <c r="C587" s="271"/>
    </row>
    <row r="588" spans="3:3" x14ac:dyDescent="0.2">
      <c r="C588" s="271"/>
    </row>
    <row r="589" spans="3:3" x14ac:dyDescent="0.2">
      <c r="C589" s="271"/>
    </row>
    <row r="590" spans="3:3" x14ac:dyDescent="0.2">
      <c r="C590" s="271"/>
    </row>
    <row r="591" spans="3:3" x14ac:dyDescent="0.2">
      <c r="C591" s="271"/>
    </row>
    <row r="592" spans="3:3" x14ac:dyDescent="0.2">
      <c r="C592" s="271"/>
    </row>
    <row r="593" spans="3:3" x14ac:dyDescent="0.2">
      <c r="C593" s="271"/>
    </row>
    <row r="594" spans="3:3" x14ac:dyDescent="0.2">
      <c r="C594" s="271"/>
    </row>
    <row r="595" spans="3:3" x14ac:dyDescent="0.2">
      <c r="C595" s="271"/>
    </row>
    <row r="596" spans="3:3" x14ac:dyDescent="0.2">
      <c r="C596" s="271"/>
    </row>
    <row r="597" spans="3:3" x14ac:dyDescent="0.2">
      <c r="C597" s="271"/>
    </row>
    <row r="598" spans="3:3" x14ac:dyDescent="0.2">
      <c r="C598" s="271"/>
    </row>
    <row r="599" spans="3:3" x14ac:dyDescent="0.2">
      <c r="C599" s="271"/>
    </row>
    <row r="600" spans="3:3" x14ac:dyDescent="0.2">
      <c r="C600" s="271"/>
    </row>
    <row r="601" spans="3:3" x14ac:dyDescent="0.2">
      <c r="C601" s="271"/>
    </row>
    <row r="602" spans="3:3" x14ac:dyDescent="0.2">
      <c r="C602" s="271"/>
    </row>
    <row r="603" spans="3:3" x14ac:dyDescent="0.2">
      <c r="C603" s="271"/>
    </row>
    <row r="604" spans="3:3" x14ac:dyDescent="0.2">
      <c r="C604" s="271"/>
    </row>
    <row r="605" spans="3:3" x14ac:dyDescent="0.2">
      <c r="C605" s="271"/>
    </row>
    <row r="606" spans="3:3" x14ac:dyDescent="0.2">
      <c r="C606" s="271"/>
    </row>
    <row r="607" spans="3:3" x14ac:dyDescent="0.2">
      <c r="C607" s="271"/>
    </row>
    <row r="608" spans="3:3" x14ac:dyDescent="0.2">
      <c r="C608" s="271"/>
    </row>
    <row r="609" spans="3:3" x14ac:dyDescent="0.2">
      <c r="C609" s="271"/>
    </row>
    <row r="610" spans="3:3" x14ac:dyDescent="0.2">
      <c r="C610" s="271"/>
    </row>
    <row r="611" spans="3:3" x14ac:dyDescent="0.2">
      <c r="C611" s="271"/>
    </row>
    <row r="612" spans="3:3" x14ac:dyDescent="0.2">
      <c r="C612" s="271"/>
    </row>
    <row r="613" spans="3:3" x14ac:dyDescent="0.2">
      <c r="C613" s="271"/>
    </row>
    <row r="614" spans="3:3" x14ac:dyDescent="0.2">
      <c r="C614" s="271"/>
    </row>
    <row r="615" spans="3:3" x14ac:dyDescent="0.2">
      <c r="C615" s="271"/>
    </row>
    <row r="616" spans="3:3" x14ac:dyDescent="0.2">
      <c r="C616" s="271"/>
    </row>
    <row r="617" spans="3:3" x14ac:dyDescent="0.2">
      <c r="C617" s="271"/>
    </row>
    <row r="618" spans="3:3" x14ac:dyDescent="0.2">
      <c r="C618" s="271"/>
    </row>
    <row r="619" spans="3:3" x14ac:dyDescent="0.2">
      <c r="C619" s="271"/>
    </row>
    <row r="620" spans="3:3" x14ac:dyDescent="0.2">
      <c r="C620" s="271"/>
    </row>
    <row r="621" spans="3:3" x14ac:dyDescent="0.2">
      <c r="C621" s="271"/>
    </row>
    <row r="622" spans="3:3" x14ac:dyDescent="0.2">
      <c r="C622" s="271"/>
    </row>
    <row r="623" spans="3:3" x14ac:dyDescent="0.2">
      <c r="C623" s="271"/>
    </row>
    <row r="624" spans="3:3" x14ac:dyDescent="0.2">
      <c r="C624" s="271"/>
    </row>
    <row r="625" spans="3:3" x14ac:dyDescent="0.2">
      <c r="C625" s="271"/>
    </row>
    <row r="626" spans="3:3" x14ac:dyDescent="0.2">
      <c r="C626" s="271"/>
    </row>
    <row r="627" spans="3:3" x14ac:dyDescent="0.2">
      <c r="C627" s="271"/>
    </row>
    <row r="628" spans="3:3" x14ac:dyDescent="0.2">
      <c r="C628" s="271"/>
    </row>
    <row r="629" spans="3:3" x14ac:dyDescent="0.2">
      <c r="C629" s="271"/>
    </row>
    <row r="630" spans="3:3" x14ac:dyDescent="0.2">
      <c r="C630" s="271"/>
    </row>
    <row r="631" spans="3:3" x14ac:dyDescent="0.2">
      <c r="C631" s="271"/>
    </row>
    <row r="632" spans="3:3" x14ac:dyDescent="0.2">
      <c r="C632" s="271"/>
    </row>
    <row r="633" spans="3:3" x14ac:dyDescent="0.2">
      <c r="C633" s="271"/>
    </row>
    <row r="634" spans="3:3" x14ac:dyDescent="0.2">
      <c r="C634" s="271"/>
    </row>
    <row r="635" spans="3:3" x14ac:dyDescent="0.2">
      <c r="C635" s="271"/>
    </row>
    <row r="636" spans="3:3" x14ac:dyDescent="0.2">
      <c r="C636" s="271"/>
    </row>
    <row r="637" spans="3:3" x14ac:dyDescent="0.2">
      <c r="C637" s="271"/>
    </row>
    <row r="638" spans="3:3" x14ac:dyDescent="0.2">
      <c r="C638" s="271"/>
    </row>
    <row r="639" spans="3:3" x14ac:dyDescent="0.2">
      <c r="C639" s="271"/>
    </row>
    <row r="640" spans="3:3" x14ac:dyDescent="0.2">
      <c r="C640" s="271"/>
    </row>
    <row r="641" spans="3:3" x14ac:dyDescent="0.2">
      <c r="C641" s="271"/>
    </row>
    <row r="642" spans="3:3" x14ac:dyDescent="0.2">
      <c r="C642" s="271"/>
    </row>
    <row r="643" spans="3:3" x14ac:dyDescent="0.2">
      <c r="C643" s="271"/>
    </row>
    <row r="644" spans="3:3" x14ac:dyDescent="0.2">
      <c r="C644" s="271"/>
    </row>
    <row r="645" spans="3:3" x14ac:dyDescent="0.2">
      <c r="C645" s="271"/>
    </row>
    <row r="646" spans="3:3" x14ac:dyDescent="0.2">
      <c r="C646" s="271"/>
    </row>
    <row r="647" spans="3:3" x14ac:dyDescent="0.2">
      <c r="C647" s="271"/>
    </row>
    <row r="648" spans="3:3" x14ac:dyDescent="0.2">
      <c r="C648" s="271"/>
    </row>
    <row r="649" spans="3:3" x14ac:dyDescent="0.2">
      <c r="C649" s="271"/>
    </row>
    <row r="650" spans="3:3" x14ac:dyDescent="0.2">
      <c r="C650" s="271"/>
    </row>
    <row r="651" spans="3:3" x14ac:dyDescent="0.2">
      <c r="C651" s="271"/>
    </row>
    <row r="652" spans="3:3" x14ac:dyDescent="0.2">
      <c r="C652" s="271"/>
    </row>
    <row r="653" spans="3:3" x14ac:dyDescent="0.2">
      <c r="C653" s="271"/>
    </row>
    <row r="654" spans="3:3" x14ac:dyDescent="0.2">
      <c r="C654" s="271"/>
    </row>
    <row r="655" spans="3:3" x14ac:dyDescent="0.2">
      <c r="C655" s="271"/>
    </row>
    <row r="656" spans="3:3" x14ac:dyDescent="0.2">
      <c r="C656" s="271"/>
    </row>
    <row r="657" spans="3:3" x14ac:dyDescent="0.2">
      <c r="C657" s="271"/>
    </row>
    <row r="658" spans="3:3" x14ac:dyDescent="0.2">
      <c r="C658" s="271"/>
    </row>
    <row r="659" spans="3:3" x14ac:dyDescent="0.2">
      <c r="C659" s="271"/>
    </row>
    <row r="660" spans="3:3" x14ac:dyDescent="0.2">
      <c r="C660" s="271"/>
    </row>
    <row r="661" spans="3:3" x14ac:dyDescent="0.2">
      <c r="C661" s="271"/>
    </row>
    <row r="662" spans="3:3" x14ac:dyDescent="0.2">
      <c r="C662" s="271"/>
    </row>
    <row r="663" spans="3:3" x14ac:dyDescent="0.2">
      <c r="C663" s="271"/>
    </row>
    <row r="664" spans="3:3" x14ac:dyDescent="0.2">
      <c r="C664" s="271"/>
    </row>
    <row r="665" spans="3:3" x14ac:dyDescent="0.2">
      <c r="C665" s="271"/>
    </row>
    <row r="666" spans="3:3" x14ac:dyDescent="0.2">
      <c r="C666" s="271"/>
    </row>
    <row r="667" spans="3:3" x14ac:dyDescent="0.2">
      <c r="C667" s="271"/>
    </row>
    <row r="668" spans="3:3" x14ac:dyDescent="0.2">
      <c r="C668" s="271"/>
    </row>
    <row r="669" spans="3:3" x14ac:dyDescent="0.2">
      <c r="C669" s="271"/>
    </row>
    <row r="670" spans="3:3" x14ac:dyDescent="0.2">
      <c r="C670" s="271"/>
    </row>
    <row r="671" spans="3:3" x14ac:dyDescent="0.2">
      <c r="C671" s="271"/>
    </row>
    <row r="672" spans="3:3" x14ac:dyDescent="0.2">
      <c r="C672" s="271"/>
    </row>
    <row r="673" spans="3:3" x14ac:dyDescent="0.2">
      <c r="C673" s="271"/>
    </row>
    <row r="674" spans="3:3" x14ac:dyDescent="0.2">
      <c r="C674" s="271"/>
    </row>
    <row r="675" spans="3:3" x14ac:dyDescent="0.2">
      <c r="C675" s="271"/>
    </row>
    <row r="676" spans="3:3" x14ac:dyDescent="0.2">
      <c r="C676" s="271"/>
    </row>
    <row r="677" spans="3:3" x14ac:dyDescent="0.2">
      <c r="C677" s="271"/>
    </row>
    <row r="678" spans="3:3" x14ac:dyDescent="0.2">
      <c r="C678" s="271"/>
    </row>
    <row r="679" spans="3:3" x14ac:dyDescent="0.2">
      <c r="C679" s="271"/>
    </row>
    <row r="680" spans="3:3" x14ac:dyDescent="0.2">
      <c r="C680" s="271"/>
    </row>
    <row r="681" spans="3:3" x14ac:dyDescent="0.2">
      <c r="C681" s="271"/>
    </row>
    <row r="682" spans="3:3" x14ac:dyDescent="0.2">
      <c r="C682" s="271"/>
    </row>
    <row r="683" spans="3:3" x14ac:dyDescent="0.2">
      <c r="C683" s="271"/>
    </row>
    <row r="684" spans="3:3" x14ac:dyDescent="0.2">
      <c r="C684" s="271"/>
    </row>
    <row r="685" spans="3:3" x14ac:dyDescent="0.2">
      <c r="C685" s="271"/>
    </row>
    <row r="686" spans="3:3" x14ac:dyDescent="0.2">
      <c r="C686" s="271"/>
    </row>
    <row r="687" spans="3:3" x14ac:dyDescent="0.2">
      <c r="C687" s="271"/>
    </row>
    <row r="688" spans="3:3" x14ac:dyDescent="0.2">
      <c r="C688" s="271"/>
    </row>
    <row r="689" spans="3:3" x14ac:dyDescent="0.2">
      <c r="C689" s="271"/>
    </row>
    <row r="690" spans="3:3" x14ac:dyDescent="0.2">
      <c r="C690" s="271"/>
    </row>
    <row r="691" spans="3:3" x14ac:dyDescent="0.2">
      <c r="C691" s="271"/>
    </row>
    <row r="692" spans="3:3" x14ac:dyDescent="0.2">
      <c r="C692" s="271"/>
    </row>
    <row r="693" spans="3:3" x14ac:dyDescent="0.2">
      <c r="C693" s="271"/>
    </row>
    <row r="694" spans="3:3" x14ac:dyDescent="0.2">
      <c r="C694" s="271"/>
    </row>
    <row r="695" spans="3:3" x14ac:dyDescent="0.2">
      <c r="C695" s="271"/>
    </row>
    <row r="696" spans="3:3" x14ac:dyDescent="0.2">
      <c r="C696" s="271"/>
    </row>
    <row r="697" spans="3:3" x14ac:dyDescent="0.2">
      <c r="C697" s="271"/>
    </row>
    <row r="698" spans="3:3" x14ac:dyDescent="0.2">
      <c r="C698" s="271"/>
    </row>
    <row r="699" spans="3:3" x14ac:dyDescent="0.2">
      <c r="C699" s="271"/>
    </row>
    <row r="700" spans="3:3" x14ac:dyDescent="0.2">
      <c r="C700" s="271"/>
    </row>
    <row r="701" spans="3:3" x14ac:dyDescent="0.2">
      <c r="C701" s="271"/>
    </row>
    <row r="702" spans="3:3" x14ac:dyDescent="0.2">
      <c r="C702" s="271"/>
    </row>
    <row r="703" spans="3:3" x14ac:dyDescent="0.2">
      <c r="C703" s="271"/>
    </row>
    <row r="704" spans="3:3" x14ac:dyDescent="0.2">
      <c r="C704" s="271"/>
    </row>
    <row r="705" spans="3:3" x14ac:dyDescent="0.2">
      <c r="C705" s="271"/>
    </row>
    <row r="706" spans="3:3" x14ac:dyDescent="0.2">
      <c r="C706" s="271"/>
    </row>
    <row r="707" spans="3:3" x14ac:dyDescent="0.2">
      <c r="C707" s="271"/>
    </row>
    <row r="708" spans="3:3" x14ac:dyDescent="0.2">
      <c r="C708" s="271"/>
    </row>
    <row r="709" spans="3:3" x14ac:dyDescent="0.2">
      <c r="C709" s="271"/>
    </row>
    <row r="710" spans="3:3" x14ac:dyDescent="0.2">
      <c r="C710" s="271"/>
    </row>
    <row r="711" spans="3:3" x14ac:dyDescent="0.2">
      <c r="C711" s="271"/>
    </row>
    <row r="712" spans="3:3" x14ac:dyDescent="0.2">
      <c r="C712" s="271"/>
    </row>
    <row r="713" spans="3:3" x14ac:dyDescent="0.2">
      <c r="C713" s="271"/>
    </row>
    <row r="714" spans="3:3" x14ac:dyDescent="0.2">
      <c r="C714" s="271"/>
    </row>
    <row r="715" spans="3:3" x14ac:dyDescent="0.2">
      <c r="C715" s="271"/>
    </row>
    <row r="716" spans="3:3" x14ac:dyDescent="0.2">
      <c r="C716" s="271"/>
    </row>
    <row r="717" spans="3:3" x14ac:dyDescent="0.2">
      <c r="C717" s="271"/>
    </row>
    <row r="718" spans="3:3" x14ac:dyDescent="0.2">
      <c r="C718" s="271"/>
    </row>
    <row r="719" spans="3:3" x14ac:dyDescent="0.2">
      <c r="C719" s="271"/>
    </row>
    <row r="720" spans="3:3" x14ac:dyDescent="0.2">
      <c r="C720" s="271"/>
    </row>
    <row r="721" spans="3:3" x14ac:dyDescent="0.2">
      <c r="C721" s="271"/>
    </row>
    <row r="722" spans="3:3" x14ac:dyDescent="0.2">
      <c r="C722" s="271"/>
    </row>
    <row r="723" spans="3:3" x14ac:dyDescent="0.2">
      <c r="C723" s="271"/>
    </row>
    <row r="724" spans="3:3" x14ac:dyDescent="0.2">
      <c r="C724" s="271"/>
    </row>
    <row r="725" spans="3:3" x14ac:dyDescent="0.2">
      <c r="C725" s="271"/>
    </row>
    <row r="726" spans="3:3" x14ac:dyDescent="0.2">
      <c r="C726" s="271"/>
    </row>
    <row r="727" spans="3:3" x14ac:dyDescent="0.2">
      <c r="C727" s="271"/>
    </row>
    <row r="728" spans="3:3" x14ac:dyDescent="0.2">
      <c r="C728" s="271"/>
    </row>
    <row r="729" spans="3:3" x14ac:dyDescent="0.2">
      <c r="C729" s="271"/>
    </row>
    <row r="730" spans="3:3" x14ac:dyDescent="0.2">
      <c r="C730" s="271"/>
    </row>
    <row r="731" spans="3:3" x14ac:dyDescent="0.2">
      <c r="C731" s="271"/>
    </row>
    <row r="732" spans="3:3" x14ac:dyDescent="0.2">
      <c r="C732" s="271"/>
    </row>
    <row r="733" spans="3:3" x14ac:dyDescent="0.2">
      <c r="C733" s="271"/>
    </row>
    <row r="734" spans="3:3" x14ac:dyDescent="0.2">
      <c r="C734" s="271"/>
    </row>
    <row r="735" spans="3:3" x14ac:dyDescent="0.2">
      <c r="C735" s="271"/>
    </row>
    <row r="736" spans="3:3" x14ac:dyDescent="0.2">
      <c r="C736" s="271"/>
    </row>
    <row r="737" spans="3:3" x14ac:dyDescent="0.2">
      <c r="C737" s="271"/>
    </row>
    <row r="738" spans="3:3" x14ac:dyDescent="0.2">
      <c r="C738" s="271"/>
    </row>
    <row r="739" spans="3:3" x14ac:dyDescent="0.2">
      <c r="C739" s="271"/>
    </row>
    <row r="740" spans="3:3" x14ac:dyDescent="0.2">
      <c r="C740" s="271"/>
    </row>
    <row r="741" spans="3:3" x14ac:dyDescent="0.2">
      <c r="C741" s="271"/>
    </row>
    <row r="742" spans="3:3" x14ac:dyDescent="0.2">
      <c r="C742" s="271"/>
    </row>
    <row r="743" spans="3:3" x14ac:dyDescent="0.2">
      <c r="C743" s="271"/>
    </row>
    <row r="744" spans="3:3" x14ac:dyDescent="0.2">
      <c r="C744" s="271"/>
    </row>
    <row r="745" spans="3:3" x14ac:dyDescent="0.2">
      <c r="C745" s="271"/>
    </row>
    <row r="746" spans="3:3" x14ac:dyDescent="0.2">
      <c r="C746" s="271"/>
    </row>
    <row r="747" spans="3:3" x14ac:dyDescent="0.2">
      <c r="C747" s="271"/>
    </row>
    <row r="748" spans="3:3" x14ac:dyDescent="0.2">
      <c r="C748" s="271"/>
    </row>
    <row r="749" spans="3:3" x14ac:dyDescent="0.2">
      <c r="C749" s="271"/>
    </row>
    <row r="750" spans="3:3" x14ac:dyDescent="0.2">
      <c r="C750" s="271"/>
    </row>
    <row r="751" spans="3:3" x14ac:dyDescent="0.2">
      <c r="C751" s="271"/>
    </row>
    <row r="752" spans="3:3" x14ac:dyDescent="0.2">
      <c r="C752" s="271"/>
    </row>
    <row r="753" spans="3:3" x14ac:dyDescent="0.2">
      <c r="C753" s="271"/>
    </row>
    <row r="754" spans="3:3" x14ac:dyDescent="0.2">
      <c r="C754" s="271"/>
    </row>
    <row r="755" spans="3:3" x14ac:dyDescent="0.2">
      <c r="C755" s="271"/>
    </row>
    <row r="756" spans="3:3" x14ac:dyDescent="0.2">
      <c r="C756" s="271"/>
    </row>
    <row r="757" spans="3:3" x14ac:dyDescent="0.2">
      <c r="C757" s="271"/>
    </row>
    <row r="758" spans="3:3" x14ac:dyDescent="0.2">
      <c r="C758" s="271"/>
    </row>
    <row r="759" spans="3:3" x14ac:dyDescent="0.2">
      <c r="C759" s="271"/>
    </row>
    <row r="760" spans="3:3" x14ac:dyDescent="0.2">
      <c r="C760" s="271"/>
    </row>
    <row r="761" spans="3:3" x14ac:dyDescent="0.2">
      <c r="C761" s="271"/>
    </row>
    <row r="762" spans="3:3" x14ac:dyDescent="0.2">
      <c r="C762" s="271"/>
    </row>
    <row r="763" spans="3:3" x14ac:dyDescent="0.2">
      <c r="C763" s="271"/>
    </row>
    <row r="764" spans="3:3" x14ac:dyDescent="0.2">
      <c r="C764" s="271"/>
    </row>
    <row r="765" spans="3:3" x14ac:dyDescent="0.2">
      <c r="C765" s="271"/>
    </row>
    <row r="766" spans="3:3" x14ac:dyDescent="0.2">
      <c r="C766" s="271"/>
    </row>
    <row r="767" spans="3:3" x14ac:dyDescent="0.2">
      <c r="C767" s="271"/>
    </row>
    <row r="768" spans="3:3" x14ac:dyDescent="0.2">
      <c r="C768" s="271"/>
    </row>
    <row r="769" spans="3:3" x14ac:dyDescent="0.2">
      <c r="C769" s="271"/>
    </row>
    <row r="770" spans="3:3" x14ac:dyDescent="0.2">
      <c r="C770" s="271"/>
    </row>
    <row r="771" spans="3:3" x14ac:dyDescent="0.2">
      <c r="C771" s="271"/>
    </row>
    <row r="772" spans="3:3" x14ac:dyDescent="0.2">
      <c r="C772" s="271"/>
    </row>
    <row r="773" spans="3:3" x14ac:dyDescent="0.2">
      <c r="C773" s="271"/>
    </row>
    <row r="774" spans="3:3" x14ac:dyDescent="0.2">
      <c r="C774" s="271"/>
    </row>
    <row r="775" spans="3:3" x14ac:dyDescent="0.2">
      <c r="C775" s="271"/>
    </row>
    <row r="776" spans="3:3" x14ac:dyDescent="0.2">
      <c r="C776" s="271"/>
    </row>
    <row r="777" spans="3:3" x14ac:dyDescent="0.2">
      <c r="C777" s="271"/>
    </row>
    <row r="778" spans="3:3" x14ac:dyDescent="0.2">
      <c r="C778" s="271"/>
    </row>
    <row r="779" spans="3:3" x14ac:dyDescent="0.2">
      <c r="C779" s="271"/>
    </row>
    <row r="780" spans="3:3" x14ac:dyDescent="0.2">
      <c r="C780" s="271"/>
    </row>
    <row r="781" spans="3:3" x14ac:dyDescent="0.2">
      <c r="C781" s="271"/>
    </row>
    <row r="782" spans="3:3" x14ac:dyDescent="0.2">
      <c r="C782" s="271"/>
    </row>
    <row r="783" spans="3:3" x14ac:dyDescent="0.2">
      <c r="C783" s="271"/>
    </row>
    <row r="784" spans="3:3" x14ac:dyDescent="0.2">
      <c r="C784" s="271"/>
    </row>
    <row r="785" spans="3:3" x14ac:dyDescent="0.2">
      <c r="C785" s="271"/>
    </row>
    <row r="786" spans="3:3" x14ac:dyDescent="0.2">
      <c r="C786" s="271"/>
    </row>
    <row r="787" spans="3:3" x14ac:dyDescent="0.2">
      <c r="C787" s="271"/>
    </row>
    <row r="788" spans="3:3" x14ac:dyDescent="0.2">
      <c r="C788" s="271"/>
    </row>
    <row r="789" spans="3:3" x14ac:dyDescent="0.2">
      <c r="C789" s="271"/>
    </row>
    <row r="790" spans="3:3" x14ac:dyDescent="0.2">
      <c r="C790" s="271"/>
    </row>
    <row r="791" spans="3:3" x14ac:dyDescent="0.2">
      <c r="C791" s="271"/>
    </row>
    <row r="792" spans="3:3" x14ac:dyDescent="0.2">
      <c r="C792" s="271"/>
    </row>
    <row r="793" spans="3:3" x14ac:dyDescent="0.2">
      <c r="C793" s="271"/>
    </row>
    <row r="794" spans="3:3" x14ac:dyDescent="0.2">
      <c r="C794" s="271"/>
    </row>
    <row r="795" spans="3:3" x14ac:dyDescent="0.2">
      <c r="C795" s="271"/>
    </row>
    <row r="796" spans="3:3" x14ac:dyDescent="0.2">
      <c r="C796" s="271"/>
    </row>
    <row r="797" spans="3:3" x14ac:dyDescent="0.2">
      <c r="C797" s="271"/>
    </row>
    <row r="798" spans="3:3" x14ac:dyDescent="0.2">
      <c r="C798" s="271"/>
    </row>
    <row r="799" spans="3:3" x14ac:dyDescent="0.2">
      <c r="C799" s="271"/>
    </row>
    <row r="800" spans="3:3" x14ac:dyDescent="0.2">
      <c r="C800" s="271"/>
    </row>
    <row r="801" spans="3:3" x14ac:dyDescent="0.2">
      <c r="C801" s="271"/>
    </row>
    <row r="802" spans="3:3" x14ac:dyDescent="0.2">
      <c r="C802" s="271"/>
    </row>
    <row r="803" spans="3:3" x14ac:dyDescent="0.2">
      <c r="C803" s="271"/>
    </row>
    <row r="804" spans="3:3" x14ac:dyDescent="0.2">
      <c r="C804" s="271"/>
    </row>
    <row r="805" spans="3:3" x14ac:dyDescent="0.2">
      <c r="C805" s="271"/>
    </row>
    <row r="806" spans="3:3" x14ac:dyDescent="0.2">
      <c r="C806" s="271"/>
    </row>
    <row r="807" spans="3:3" x14ac:dyDescent="0.2">
      <c r="C807" s="271"/>
    </row>
    <row r="808" spans="3:3" x14ac:dyDescent="0.2">
      <c r="C808" s="271"/>
    </row>
    <row r="809" spans="3:3" x14ac:dyDescent="0.2">
      <c r="C809" s="271"/>
    </row>
    <row r="810" spans="3:3" x14ac:dyDescent="0.2">
      <c r="C810" s="271"/>
    </row>
    <row r="811" spans="3:3" x14ac:dyDescent="0.2">
      <c r="C811" s="271"/>
    </row>
    <row r="812" spans="3:3" x14ac:dyDescent="0.2">
      <c r="C812" s="271"/>
    </row>
    <row r="813" spans="3:3" x14ac:dyDescent="0.2">
      <c r="C813" s="271"/>
    </row>
    <row r="814" spans="3:3" x14ac:dyDescent="0.2">
      <c r="C814" s="271"/>
    </row>
    <row r="815" spans="3:3" x14ac:dyDescent="0.2">
      <c r="C815" s="271"/>
    </row>
    <row r="816" spans="3:3" x14ac:dyDescent="0.2">
      <c r="C816" s="271"/>
    </row>
    <row r="817" spans="3:3" x14ac:dyDescent="0.2">
      <c r="C817" s="271"/>
    </row>
    <row r="818" spans="3:3" x14ac:dyDescent="0.2">
      <c r="C818" s="271"/>
    </row>
    <row r="819" spans="3:3" x14ac:dyDescent="0.2">
      <c r="C819" s="271"/>
    </row>
    <row r="820" spans="3:3" x14ac:dyDescent="0.2">
      <c r="C820" s="271"/>
    </row>
    <row r="821" spans="3:3" x14ac:dyDescent="0.2">
      <c r="C821" s="271"/>
    </row>
    <row r="822" spans="3:3" x14ac:dyDescent="0.2">
      <c r="C822" s="271"/>
    </row>
    <row r="823" spans="3:3" x14ac:dyDescent="0.2">
      <c r="C823" s="271"/>
    </row>
    <row r="824" spans="3:3" x14ac:dyDescent="0.2">
      <c r="C824" s="271"/>
    </row>
    <row r="825" spans="3:3" x14ac:dyDescent="0.2">
      <c r="C825" s="271"/>
    </row>
    <row r="826" spans="3:3" x14ac:dyDescent="0.2">
      <c r="C826" s="271"/>
    </row>
    <row r="827" spans="3:3" x14ac:dyDescent="0.2">
      <c r="C827" s="271"/>
    </row>
    <row r="828" spans="3:3" x14ac:dyDescent="0.2">
      <c r="C828" s="271"/>
    </row>
    <row r="829" spans="3:3" x14ac:dyDescent="0.2">
      <c r="C829" s="271"/>
    </row>
    <row r="830" spans="3:3" x14ac:dyDescent="0.2">
      <c r="C830" s="271"/>
    </row>
    <row r="831" spans="3:3" x14ac:dyDescent="0.2">
      <c r="C831" s="271"/>
    </row>
    <row r="832" spans="3:3" x14ac:dyDescent="0.2">
      <c r="C832" s="271"/>
    </row>
    <row r="833" spans="3:3" x14ac:dyDescent="0.2">
      <c r="C833" s="271"/>
    </row>
    <row r="834" spans="3:3" x14ac:dyDescent="0.2">
      <c r="C834" s="271"/>
    </row>
    <row r="835" spans="3:3" x14ac:dyDescent="0.2">
      <c r="C835" s="271"/>
    </row>
    <row r="836" spans="3:3" x14ac:dyDescent="0.2">
      <c r="C836" s="271"/>
    </row>
    <row r="837" spans="3:3" x14ac:dyDescent="0.2">
      <c r="C837" s="271"/>
    </row>
    <row r="838" spans="3:3" x14ac:dyDescent="0.2">
      <c r="C838" s="271"/>
    </row>
    <row r="839" spans="3:3" x14ac:dyDescent="0.2">
      <c r="C839" s="271"/>
    </row>
    <row r="840" spans="3:3" x14ac:dyDescent="0.2">
      <c r="C840" s="271"/>
    </row>
    <row r="841" spans="3:3" x14ac:dyDescent="0.2">
      <c r="C841" s="271"/>
    </row>
    <row r="842" spans="3:3" x14ac:dyDescent="0.2">
      <c r="C842" s="271"/>
    </row>
    <row r="843" spans="3:3" x14ac:dyDescent="0.2">
      <c r="C843" s="271"/>
    </row>
    <row r="844" spans="3:3" x14ac:dyDescent="0.2">
      <c r="C844" s="271"/>
    </row>
    <row r="845" spans="3:3" x14ac:dyDescent="0.2">
      <c r="C845" s="271"/>
    </row>
    <row r="846" spans="3:3" x14ac:dyDescent="0.2">
      <c r="C846" s="271"/>
    </row>
    <row r="847" spans="3:3" x14ac:dyDescent="0.2">
      <c r="C847" s="271"/>
    </row>
    <row r="848" spans="3:3" x14ac:dyDescent="0.2">
      <c r="C848" s="271"/>
    </row>
    <row r="849" spans="3:3" x14ac:dyDescent="0.2">
      <c r="C849" s="271"/>
    </row>
    <row r="850" spans="3:3" x14ac:dyDescent="0.2">
      <c r="C850" s="271"/>
    </row>
    <row r="851" spans="3:3" x14ac:dyDescent="0.2">
      <c r="C851" s="271"/>
    </row>
    <row r="852" spans="3:3" x14ac:dyDescent="0.2">
      <c r="C852" s="271"/>
    </row>
    <row r="853" spans="3:3" x14ac:dyDescent="0.2">
      <c r="C853" s="271"/>
    </row>
    <row r="854" spans="3:3" x14ac:dyDescent="0.2">
      <c r="C854" s="271"/>
    </row>
    <row r="855" spans="3:3" x14ac:dyDescent="0.2">
      <c r="C855" s="271"/>
    </row>
    <row r="856" spans="3:3" x14ac:dyDescent="0.2">
      <c r="C856" s="271"/>
    </row>
    <row r="857" spans="3:3" x14ac:dyDescent="0.2">
      <c r="C857" s="271"/>
    </row>
    <row r="858" spans="3:3" x14ac:dyDescent="0.2">
      <c r="C858" s="271"/>
    </row>
    <row r="859" spans="3:3" x14ac:dyDescent="0.2">
      <c r="C859" s="271"/>
    </row>
    <row r="860" spans="3:3" x14ac:dyDescent="0.2">
      <c r="C860" s="271"/>
    </row>
    <row r="861" spans="3:3" x14ac:dyDescent="0.2">
      <c r="C861" s="271"/>
    </row>
    <row r="862" spans="3:3" x14ac:dyDescent="0.2">
      <c r="C862" s="271"/>
    </row>
    <row r="863" spans="3:3" x14ac:dyDescent="0.2">
      <c r="C863" s="271"/>
    </row>
    <row r="864" spans="3:3" x14ac:dyDescent="0.2">
      <c r="C864" s="271"/>
    </row>
    <row r="865" spans="3:3" x14ac:dyDescent="0.2">
      <c r="C865" s="271"/>
    </row>
    <row r="866" spans="3:3" x14ac:dyDescent="0.2">
      <c r="C866" s="271"/>
    </row>
    <row r="867" spans="3:3" x14ac:dyDescent="0.2">
      <c r="C867" s="271"/>
    </row>
    <row r="868" spans="3:3" x14ac:dyDescent="0.2">
      <c r="C868" s="271"/>
    </row>
    <row r="869" spans="3:3" x14ac:dyDescent="0.2">
      <c r="C869" s="271"/>
    </row>
    <row r="870" spans="3:3" x14ac:dyDescent="0.2">
      <c r="C870" s="271"/>
    </row>
    <row r="871" spans="3:3" x14ac:dyDescent="0.2">
      <c r="C871" s="271"/>
    </row>
    <row r="872" spans="3:3" x14ac:dyDescent="0.2">
      <c r="C872" s="271"/>
    </row>
    <row r="873" spans="3:3" x14ac:dyDescent="0.2">
      <c r="C873" s="271"/>
    </row>
    <row r="874" spans="3:3" x14ac:dyDescent="0.2">
      <c r="C874" s="271"/>
    </row>
    <row r="875" spans="3:3" x14ac:dyDescent="0.2">
      <c r="C875" s="271"/>
    </row>
    <row r="876" spans="3:3" x14ac:dyDescent="0.2">
      <c r="C876" s="271"/>
    </row>
    <row r="877" spans="3:3" x14ac:dyDescent="0.2">
      <c r="C877" s="271"/>
    </row>
    <row r="878" spans="3:3" x14ac:dyDescent="0.2">
      <c r="C878" s="271"/>
    </row>
    <row r="879" spans="3:3" x14ac:dyDescent="0.2">
      <c r="C879" s="271"/>
    </row>
    <row r="880" spans="3:3" x14ac:dyDescent="0.2">
      <c r="C880" s="271"/>
    </row>
    <row r="881" spans="3:3" x14ac:dyDescent="0.2">
      <c r="C881" s="271"/>
    </row>
    <row r="882" spans="3:3" x14ac:dyDescent="0.2">
      <c r="C882" s="271"/>
    </row>
    <row r="883" spans="3:3" x14ac:dyDescent="0.2">
      <c r="C883" s="271"/>
    </row>
    <row r="884" spans="3:3" x14ac:dyDescent="0.2">
      <c r="C884" s="271"/>
    </row>
    <row r="885" spans="3:3" x14ac:dyDescent="0.2">
      <c r="C885" s="271"/>
    </row>
    <row r="886" spans="3:3" x14ac:dyDescent="0.2">
      <c r="C886" s="271"/>
    </row>
    <row r="887" spans="3:3" x14ac:dyDescent="0.2">
      <c r="C887" s="271"/>
    </row>
    <row r="888" spans="3:3" x14ac:dyDescent="0.2">
      <c r="C888" s="271"/>
    </row>
    <row r="889" spans="3:3" x14ac:dyDescent="0.2">
      <c r="C889" s="271"/>
    </row>
    <row r="890" spans="3:3" x14ac:dyDescent="0.2">
      <c r="C890" s="271"/>
    </row>
    <row r="891" spans="3:3" x14ac:dyDescent="0.2">
      <c r="C891" s="271"/>
    </row>
    <row r="892" spans="3:3" x14ac:dyDescent="0.2">
      <c r="C892" s="271"/>
    </row>
    <row r="893" spans="3:3" x14ac:dyDescent="0.2">
      <c r="C893" s="271"/>
    </row>
    <row r="894" spans="3:3" x14ac:dyDescent="0.2">
      <c r="C894" s="271"/>
    </row>
    <row r="895" spans="3:3" x14ac:dyDescent="0.2">
      <c r="C895" s="271"/>
    </row>
    <row r="896" spans="3:3" x14ac:dyDescent="0.2">
      <c r="C896" s="271"/>
    </row>
    <row r="897" spans="3:3" x14ac:dyDescent="0.2">
      <c r="C897" s="271"/>
    </row>
    <row r="898" spans="3:3" x14ac:dyDescent="0.2">
      <c r="C898" s="271"/>
    </row>
    <row r="899" spans="3:3" x14ac:dyDescent="0.2">
      <c r="C899" s="271"/>
    </row>
    <row r="900" spans="3:3" x14ac:dyDescent="0.2">
      <c r="C900" s="271"/>
    </row>
    <row r="901" spans="3:3" x14ac:dyDescent="0.2">
      <c r="C901" s="271"/>
    </row>
    <row r="902" spans="3:3" x14ac:dyDescent="0.2">
      <c r="C902" s="271"/>
    </row>
    <row r="903" spans="3:3" x14ac:dyDescent="0.2">
      <c r="C903" s="271"/>
    </row>
    <row r="904" spans="3:3" x14ac:dyDescent="0.2">
      <c r="C904" s="271"/>
    </row>
    <row r="905" spans="3:3" x14ac:dyDescent="0.2">
      <c r="C905" s="271"/>
    </row>
    <row r="906" spans="3:3" x14ac:dyDescent="0.2">
      <c r="C906" s="271"/>
    </row>
    <row r="907" spans="3:3" x14ac:dyDescent="0.2">
      <c r="C907" s="271"/>
    </row>
    <row r="908" spans="3:3" x14ac:dyDescent="0.2">
      <c r="C908" s="271"/>
    </row>
    <row r="909" spans="3:3" x14ac:dyDescent="0.2">
      <c r="C909" s="271"/>
    </row>
    <row r="910" spans="3:3" x14ac:dyDescent="0.2">
      <c r="C910" s="271"/>
    </row>
    <row r="911" spans="3:3" x14ac:dyDescent="0.2">
      <c r="C911" s="271"/>
    </row>
    <row r="912" spans="3:3" x14ac:dyDescent="0.2">
      <c r="C912" s="271"/>
    </row>
    <row r="913" spans="3:3" x14ac:dyDescent="0.2">
      <c r="C913" s="271"/>
    </row>
    <row r="914" spans="3:3" x14ac:dyDescent="0.2">
      <c r="C914" s="271"/>
    </row>
    <row r="915" spans="3:3" x14ac:dyDescent="0.2">
      <c r="C915" s="271"/>
    </row>
    <row r="916" spans="3:3" x14ac:dyDescent="0.2">
      <c r="C916" s="271"/>
    </row>
    <row r="917" spans="3:3" x14ac:dyDescent="0.2">
      <c r="C917" s="271"/>
    </row>
    <row r="918" spans="3:3" x14ac:dyDescent="0.2">
      <c r="C918" s="271"/>
    </row>
    <row r="919" spans="3:3" x14ac:dyDescent="0.2">
      <c r="C919" s="271"/>
    </row>
    <row r="920" spans="3:3" x14ac:dyDescent="0.2">
      <c r="C920" s="271"/>
    </row>
    <row r="921" spans="3:3" x14ac:dyDescent="0.2">
      <c r="C921" s="271"/>
    </row>
    <row r="922" spans="3:3" x14ac:dyDescent="0.2">
      <c r="C922" s="271"/>
    </row>
    <row r="923" spans="3:3" x14ac:dyDescent="0.2">
      <c r="C923" s="271"/>
    </row>
    <row r="924" spans="3:3" x14ac:dyDescent="0.2">
      <c r="C924" s="271"/>
    </row>
    <row r="925" spans="3:3" x14ac:dyDescent="0.2">
      <c r="C925" s="271"/>
    </row>
    <row r="926" spans="3:3" x14ac:dyDescent="0.2">
      <c r="C926" s="271"/>
    </row>
    <row r="927" spans="3:3" x14ac:dyDescent="0.2">
      <c r="C927" s="271"/>
    </row>
    <row r="928" spans="3:3" x14ac:dyDescent="0.2">
      <c r="C928" s="271"/>
    </row>
    <row r="929" spans="3:3" x14ac:dyDescent="0.2">
      <c r="C929" s="271"/>
    </row>
    <row r="930" spans="3:3" x14ac:dyDescent="0.2">
      <c r="C930" s="271"/>
    </row>
    <row r="931" spans="3:3" x14ac:dyDescent="0.2">
      <c r="C931" s="271"/>
    </row>
    <row r="932" spans="3:3" x14ac:dyDescent="0.2">
      <c r="C932" s="271"/>
    </row>
    <row r="933" spans="3:3" x14ac:dyDescent="0.2">
      <c r="C933" s="271"/>
    </row>
    <row r="934" spans="3:3" x14ac:dyDescent="0.2">
      <c r="C934" s="271"/>
    </row>
    <row r="935" spans="3:3" x14ac:dyDescent="0.2">
      <c r="C935" s="271"/>
    </row>
    <row r="936" spans="3:3" x14ac:dyDescent="0.2">
      <c r="C936" s="271"/>
    </row>
    <row r="937" spans="3:3" x14ac:dyDescent="0.2">
      <c r="C937" s="271"/>
    </row>
    <row r="938" spans="3:3" x14ac:dyDescent="0.2">
      <c r="C938" s="271"/>
    </row>
    <row r="939" spans="3:3" x14ac:dyDescent="0.2">
      <c r="C939" s="271"/>
    </row>
    <row r="940" spans="3:3" x14ac:dyDescent="0.2">
      <c r="C940" s="271"/>
    </row>
    <row r="941" spans="3:3" x14ac:dyDescent="0.2">
      <c r="C941" s="271"/>
    </row>
    <row r="942" spans="3:3" x14ac:dyDescent="0.2">
      <c r="C942" s="271"/>
    </row>
    <row r="943" spans="3:3" x14ac:dyDescent="0.2">
      <c r="C943" s="271"/>
    </row>
    <row r="944" spans="3:3" x14ac:dyDescent="0.2">
      <c r="C944" s="271"/>
    </row>
    <row r="945" spans="3:3" x14ac:dyDescent="0.2">
      <c r="C945" s="271"/>
    </row>
    <row r="946" spans="3:3" x14ac:dyDescent="0.2">
      <c r="C946" s="271"/>
    </row>
    <row r="947" spans="3:3" x14ac:dyDescent="0.2">
      <c r="C947" s="271"/>
    </row>
    <row r="948" spans="3:3" x14ac:dyDescent="0.2">
      <c r="C948" s="271"/>
    </row>
    <row r="949" spans="3:3" x14ac:dyDescent="0.2">
      <c r="C949" s="271"/>
    </row>
    <row r="950" spans="3:3" x14ac:dyDescent="0.2">
      <c r="C950" s="271"/>
    </row>
    <row r="951" spans="3:3" x14ac:dyDescent="0.2">
      <c r="C951" s="271"/>
    </row>
    <row r="952" spans="3:3" x14ac:dyDescent="0.2">
      <c r="C952" s="271"/>
    </row>
    <row r="953" spans="3:3" x14ac:dyDescent="0.2">
      <c r="C953" s="271"/>
    </row>
    <row r="954" spans="3:3" x14ac:dyDescent="0.2">
      <c r="C954" s="271"/>
    </row>
    <row r="955" spans="3:3" x14ac:dyDescent="0.2">
      <c r="C955" s="271"/>
    </row>
    <row r="956" spans="3:3" x14ac:dyDescent="0.2">
      <c r="C956" s="271"/>
    </row>
    <row r="957" spans="3:3" x14ac:dyDescent="0.2">
      <c r="C957" s="271"/>
    </row>
    <row r="958" spans="3:3" x14ac:dyDescent="0.2">
      <c r="C958" s="271"/>
    </row>
    <row r="959" spans="3:3" x14ac:dyDescent="0.2">
      <c r="C959" s="271"/>
    </row>
    <row r="960" spans="3:3" x14ac:dyDescent="0.2">
      <c r="C960" s="271"/>
    </row>
    <row r="961" spans="3:3" x14ac:dyDescent="0.2">
      <c r="C961" s="271"/>
    </row>
    <row r="962" spans="3:3" x14ac:dyDescent="0.2">
      <c r="C962" s="271"/>
    </row>
    <row r="963" spans="3:3" x14ac:dyDescent="0.2">
      <c r="C963" s="271"/>
    </row>
    <row r="964" spans="3:3" x14ac:dyDescent="0.2">
      <c r="C964" s="271"/>
    </row>
    <row r="965" spans="3:3" x14ac:dyDescent="0.2">
      <c r="C965" s="271"/>
    </row>
    <row r="966" spans="3:3" x14ac:dyDescent="0.2">
      <c r="C966" s="271"/>
    </row>
    <row r="967" spans="3:3" x14ac:dyDescent="0.2">
      <c r="C967" s="271"/>
    </row>
    <row r="968" spans="3:3" x14ac:dyDescent="0.2">
      <c r="C968" s="271"/>
    </row>
    <row r="969" spans="3:3" x14ac:dyDescent="0.2">
      <c r="C969" s="271"/>
    </row>
    <row r="970" spans="3:3" x14ac:dyDescent="0.2">
      <c r="C970" s="271"/>
    </row>
    <row r="971" spans="3:3" x14ac:dyDescent="0.2">
      <c r="C971" s="271"/>
    </row>
    <row r="972" spans="3:3" x14ac:dyDescent="0.2">
      <c r="C972" s="271"/>
    </row>
    <row r="973" spans="3:3" x14ac:dyDescent="0.2">
      <c r="C973" s="271"/>
    </row>
    <row r="974" spans="3:3" x14ac:dyDescent="0.2">
      <c r="C974" s="271"/>
    </row>
    <row r="975" spans="3:3" x14ac:dyDescent="0.2">
      <c r="C975" s="271"/>
    </row>
    <row r="976" spans="3:3" x14ac:dyDescent="0.2">
      <c r="C976" s="271"/>
    </row>
    <row r="977" spans="3:3" x14ac:dyDescent="0.2">
      <c r="C977" s="271"/>
    </row>
    <row r="978" spans="3:3" x14ac:dyDescent="0.2">
      <c r="C978" s="271"/>
    </row>
    <row r="979" spans="3:3" x14ac:dyDescent="0.2">
      <c r="C979" s="271"/>
    </row>
    <row r="980" spans="3:3" x14ac:dyDescent="0.2">
      <c r="C980" s="271"/>
    </row>
    <row r="981" spans="3:3" x14ac:dyDescent="0.2">
      <c r="C981" s="271"/>
    </row>
    <row r="982" spans="3:3" x14ac:dyDescent="0.2">
      <c r="C982" s="271"/>
    </row>
    <row r="983" spans="3:3" x14ac:dyDescent="0.2">
      <c r="C983" s="271"/>
    </row>
    <row r="984" spans="3:3" x14ac:dyDescent="0.2">
      <c r="C984" s="271"/>
    </row>
    <row r="985" spans="3:3" x14ac:dyDescent="0.2">
      <c r="C985" s="271"/>
    </row>
    <row r="986" spans="3:3" x14ac:dyDescent="0.2">
      <c r="C986" s="271"/>
    </row>
    <row r="987" spans="3:3" x14ac:dyDescent="0.2">
      <c r="C987" s="271"/>
    </row>
    <row r="988" spans="3:3" x14ac:dyDescent="0.2">
      <c r="C988" s="271"/>
    </row>
    <row r="989" spans="3:3" x14ac:dyDescent="0.2">
      <c r="C989" s="271"/>
    </row>
    <row r="990" spans="3:3" x14ac:dyDescent="0.2">
      <c r="C990" s="271"/>
    </row>
    <row r="991" spans="3:3" x14ac:dyDescent="0.2">
      <c r="C991" s="271"/>
    </row>
    <row r="992" spans="3:3" x14ac:dyDescent="0.2">
      <c r="C992" s="271"/>
    </row>
    <row r="993" spans="3:3" x14ac:dyDescent="0.2">
      <c r="C993" s="271"/>
    </row>
    <row r="994" spans="3:3" x14ac:dyDescent="0.2">
      <c r="C994" s="271"/>
    </row>
    <row r="995" spans="3:3" x14ac:dyDescent="0.2">
      <c r="C995" s="271"/>
    </row>
    <row r="996" spans="3:3" x14ac:dyDescent="0.2">
      <c r="C996" s="271"/>
    </row>
    <row r="997" spans="3:3" x14ac:dyDescent="0.2">
      <c r="C997" s="271"/>
    </row>
    <row r="998" spans="3:3" x14ac:dyDescent="0.2">
      <c r="C998" s="271"/>
    </row>
    <row r="999" spans="3:3" x14ac:dyDescent="0.2">
      <c r="C999" s="271"/>
    </row>
    <row r="1000" spans="3:3" x14ac:dyDescent="0.2">
      <c r="C1000" s="271"/>
    </row>
    <row r="1001" spans="3:3" x14ac:dyDescent="0.2">
      <c r="C1001" s="271"/>
    </row>
    <row r="1002" spans="3:3" x14ac:dyDescent="0.2">
      <c r="C1002" s="271"/>
    </row>
    <row r="1003" spans="3:3" x14ac:dyDescent="0.2">
      <c r="C1003" s="271"/>
    </row>
    <row r="1004" spans="3:3" x14ac:dyDescent="0.2">
      <c r="C1004" s="271"/>
    </row>
    <row r="1005" spans="3:3" x14ac:dyDescent="0.2">
      <c r="C1005" s="271"/>
    </row>
    <row r="1006" spans="3:3" x14ac:dyDescent="0.2">
      <c r="C1006" s="271"/>
    </row>
    <row r="1007" spans="3:3" x14ac:dyDescent="0.2">
      <c r="C1007" s="271"/>
    </row>
    <row r="1008" spans="3:3" x14ac:dyDescent="0.2">
      <c r="C1008" s="271"/>
    </row>
    <row r="1009" spans="3:3" x14ac:dyDescent="0.2">
      <c r="C1009" s="271"/>
    </row>
    <row r="1010" spans="3:3" x14ac:dyDescent="0.2">
      <c r="C1010" s="271"/>
    </row>
    <row r="1011" spans="3:3" x14ac:dyDescent="0.2">
      <c r="C1011" s="271"/>
    </row>
    <row r="1012" spans="3:3" x14ac:dyDescent="0.2">
      <c r="C1012" s="271"/>
    </row>
    <row r="1013" spans="3:3" x14ac:dyDescent="0.2">
      <c r="C1013" s="271"/>
    </row>
    <row r="1014" spans="3:3" x14ac:dyDescent="0.2">
      <c r="C1014" s="271"/>
    </row>
    <row r="1015" spans="3:3" x14ac:dyDescent="0.2">
      <c r="C1015" s="271"/>
    </row>
    <row r="1016" spans="3:3" x14ac:dyDescent="0.2">
      <c r="C1016" s="271"/>
    </row>
    <row r="1017" spans="3:3" x14ac:dyDescent="0.2">
      <c r="C1017" s="271"/>
    </row>
    <row r="1018" spans="3:3" x14ac:dyDescent="0.2">
      <c r="C1018" s="271"/>
    </row>
    <row r="1019" spans="3:3" x14ac:dyDescent="0.2">
      <c r="C1019" s="271"/>
    </row>
    <row r="1020" spans="3:3" x14ac:dyDescent="0.2">
      <c r="C1020" s="271"/>
    </row>
    <row r="1021" spans="3:3" x14ac:dyDescent="0.2">
      <c r="C1021" s="271"/>
    </row>
    <row r="1022" spans="3:3" x14ac:dyDescent="0.2">
      <c r="C1022" s="271"/>
    </row>
    <row r="1023" spans="3:3" x14ac:dyDescent="0.2">
      <c r="C1023" s="271"/>
    </row>
    <row r="1024" spans="3:3" x14ac:dyDescent="0.2">
      <c r="C1024" s="271"/>
    </row>
    <row r="1025" spans="3:3" x14ac:dyDescent="0.2">
      <c r="C1025" s="271"/>
    </row>
    <row r="1026" spans="3:3" x14ac:dyDescent="0.2">
      <c r="C1026" s="271"/>
    </row>
    <row r="1027" spans="3:3" x14ac:dyDescent="0.2">
      <c r="C1027" s="271"/>
    </row>
    <row r="1028" spans="3:3" x14ac:dyDescent="0.2">
      <c r="C1028" s="271"/>
    </row>
    <row r="1029" spans="3:3" x14ac:dyDescent="0.2">
      <c r="C1029" s="271"/>
    </row>
    <row r="1030" spans="3:3" x14ac:dyDescent="0.2">
      <c r="C1030" s="271"/>
    </row>
    <row r="1031" spans="3:3" x14ac:dyDescent="0.2">
      <c r="C1031" s="271"/>
    </row>
    <row r="1032" spans="3:3" x14ac:dyDescent="0.2">
      <c r="C1032" s="271"/>
    </row>
    <row r="1033" spans="3:3" x14ac:dyDescent="0.2">
      <c r="C1033" s="271"/>
    </row>
    <row r="1034" spans="3:3" x14ac:dyDescent="0.2">
      <c r="C1034" s="271"/>
    </row>
    <row r="1035" spans="3:3" x14ac:dyDescent="0.2">
      <c r="C1035" s="271"/>
    </row>
    <row r="1036" spans="3:3" x14ac:dyDescent="0.2">
      <c r="C1036" s="271"/>
    </row>
    <row r="1037" spans="3:3" x14ac:dyDescent="0.2">
      <c r="C1037" s="271"/>
    </row>
    <row r="1038" spans="3:3" x14ac:dyDescent="0.2">
      <c r="C1038" s="271"/>
    </row>
    <row r="1039" spans="3:3" x14ac:dyDescent="0.2">
      <c r="C1039" s="271"/>
    </row>
    <row r="1040" spans="3:3" x14ac:dyDescent="0.2">
      <c r="C1040" s="271"/>
    </row>
    <row r="1041" spans="3:3" x14ac:dyDescent="0.2">
      <c r="C1041" s="271"/>
    </row>
    <row r="1042" spans="3:3" x14ac:dyDescent="0.2">
      <c r="C1042" s="271"/>
    </row>
    <row r="1043" spans="3:3" x14ac:dyDescent="0.2">
      <c r="C1043" s="271"/>
    </row>
    <row r="1044" spans="3:3" x14ac:dyDescent="0.2">
      <c r="C1044" s="271"/>
    </row>
    <row r="1045" spans="3:3" x14ac:dyDescent="0.2">
      <c r="C1045" s="271"/>
    </row>
    <row r="1046" spans="3:3" x14ac:dyDescent="0.2">
      <c r="C1046" s="271"/>
    </row>
    <row r="1047" spans="3:3" x14ac:dyDescent="0.2">
      <c r="C1047" s="271"/>
    </row>
    <row r="1048" spans="3:3" x14ac:dyDescent="0.2">
      <c r="C1048" s="271"/>
    </row>
    <row r="1049" spans="3:3" x14ac:dyDescent="0.2">
      <c r="C1049" s="271"/>
    </row>
    <row r="1050" spans="3:3" x14ac:dyDescent="0.2">
      <c r="C1050" s="271"/>
    </row>
    <row r="1051" spans="3:3" x14ac:dyDescent="0.2">
      <c r="C1051" s="271"/>
    </row>
    <row r="1052" spans="3:3" x14ac:dyDescent="0.2">
      <c r="C1052" s="271"/>
    </row>
    <row r="1053" spans="3:3" x14ac:dyDescent="0.2">
      <c r="C1053" s="271"/>
    </row>
    <row r="1054" spans="3:3" x14ac:dyDescent="0.2">
      <c r="C1054" s="271"/>
    </row>
    <row r="1055" spans="3:3" x14ac:dyDescent="0.2">
      <c r="C1055" s="271"/>
    </row>
    <row r="1056" spans="3:3" x14ac:dyDescent="0.2">
      <c r="C1056" s="271"/>
    </row>
    <row r="1057" spans="3:3" x14ac:dyDescent="0.2">
      <c r="C1057" s="271"/>
    </row>
    <row r="1058" spans="3:3" x14ac:dyDescent="0.2">
      <c r="C1058" s="271"/>
    </row>
    <row r="1059" spans="3:3" x14ac:dyDescent="0.2">
      <c r="C1059" s="271"/>
    </row>
    <row r="1060" spans="3:3" x14ac:dyDescent="0.2">
      <c r="C1060" s="271"/>
    </row>
    <row r="1061" spans="3:3" x14ac:dyDescent="0.2">
      <c r="C1061" s="271"/>
    </row>
    <row r="1062" spans="3:3" x14ac:dyDescent="0.2">
      <c r="C1062" s="271"/>
    </row>
    <row r="1063" spans="3:3" x14ac:dyDescent="0.2">
      <c r="C1063" s="271"/>
    </row>
    <row r="1064" spans="3:3" x14ac:dyDescent="0.2">
      <c r="C1064" s="271"/>
    </row>
    <row r="1065" spans="3:3" x14ac:dyDescent="0.2">
      <c r="C1065" s="271"/>
    </row>
    <row r="1066" spans="3:3" x14ac:dyDescent="0.2">
      <c r="C1066" s="271"/>
    </row>
    <row r="1067" spans="3:3" x14ac:dyDescent="0.2">
      <c r="C1067" s="271"/>
    </row>
    <row r="1068" spans="3:3" x14ac:dyDescent="0.2">
      <c r="C1068" s="271"/>
    </row>
    <row r="1069" spans="3:3" x14ac:dyDescent="0.2">
      <c r="C1069" s="271"/>
    </row>
    <row r="1070" spans="3:3" x14ac:dyDescent="0.2">
      <c r="C1070" s="271"/>
    </row>
    <row r="1071" spans="3:3" x14ac:dyDescent="0.2">
      <c r="C1071" s="271"/>
    </row>
    <row r="1072" spans="3:3" x14ac:dyDescent="0.2">
      <c r="C1072" s="271"/>
    </row>
    <row r="1073" spans="3:3" x14ac:dyDescent="0.2">
      <c r="C1073" s="271"/>
    </row>
    <row r="1074" spans="3:3" x14ac:dyDescent="0.2">
      <c r="C1074" s="271"/>
    </row>
    <row r="1075" spans="3:3" x14ac:dyDescent="0.2">
      <c r="C1075" s="271"/>
    </row>
    <row r="1076" spans="3:3" x14ac:dyDescent="0.2">
      <c r="C1076" s="271"/>
    </row>
    <row r="1077" spans="3:3" x14ac:dyDescent="0.2">
      <c r="C1077" s="271"/>
    </row>
    <row r="1078" spans="3:3" x14ac:dyDescent="0.2">
      <c r="C1078" s="271"/>
    </row>
    <row r="1079" spans="3:3" x14ac:dyDescent="0.2">
      <c r="C1079" s="271"/>
    </row>
    <row r="1080" spans="3:3" x14ac:dyDescent="0.2">
      <c r="C1080" s="271"/>
    </row>
    <row r="1081" spans="3:3" x14ac:dyDescent="0.2">
      <c r="C1081" s="271"/>
    </row>
    <row r="1082" spans="3:3" x14ac:dyDescent="0.2">
      <c r="C1082" s="271"/>
    </row>
    <row r="1083" spans="3:3" x14ac:dyDescent="0.2">
      <c r="C1083" s="271"/>
    </row>
    <row r="1084" spans="3:3" x14ac:dyDescent="0.2">
      <c r="C1084" s="271"/>
    </row>
    <row r="1085" spans="3:3" x14ac:dyDescent="0.2">
      <c r="C1085" s="271"/>
    </row>
    <row r="1086" spans="3:3" x14ac:dyDescent="0.2">
      <c r="C1086" s="271"/>
    </row>
    <row r="1087" spans="3:3" x14ac:dyDescent="0.2">
      <c r="C1087" s="271"/>
    </row>
    <row r="1088" spans="3:3" x14ac:dyDescent="0.2">
      <c r="C1088" s="271"/>
    </row>
    <row r="1089" spans="3:3" x14ac:dyDescent="0.2">
      <c r="C1089" s="271"/>
    </row>
    <row r="1090" spans="3:3" x14ac:dyDescent="0.2">
      <c r="C1090" s="271"/>
    </row>
    <row r="1091" spans="3:3" x14ac:dyDescent="0.2">
      <c r="C1091" s="271"/>
    </row>
    <row r="1092" spans="3:3" x14ac:dyDescent="0.2">
      <c r="C1092" s="271"/>
    </row>
    <row r="1093" spans="3:3" x14ac:dyDescent="0.2">
      <c r="C1093" s="271"/>
    </row>
    <row r="1094" spans="3:3" x14ac:dyDescent="0.2">
      <c r="C1094" s="271"/>
    </row>
    <row r="1095" spans="3:3" x14ac:dyDescent="0.2">
      <c r="C1095" s="271"/>
    </row>
    <row r="1096" spans="3:3" x14ac:dyDescent="0.2">
      <c r="C1096" s="271"/>
    </row>
    <row r="1097" spans="3:3" x14ac:dyDescent="0.2">
      <c r="C1097" s="271"/>
    </row>
    <row r="1098" spans="3:3" x14ac:dyDescent="0.2">
      <c r="C1098" s="271"/>
    </row>
    <row r="1099" spans="3:3" x14ac:dyDescent="0.2">
      <c r="C1099" s="271"/>
    </row>
    <row r="1100" spans="3:3" x14ac:dyDescent="0.2">
      <c r="C1100" s="271"/>
    </row>
    <row r="1101" spans="3:3" x14ac:dyDescent="0.2">
      <c r="C1101" s="271"/>
    </row>
    <row r="1102" spans="3:3" x14ac:dyDescent="0.2">
      <c r="C1102" s="271"/>
    </row>
    <row r="1103" spans="3:3" x14ac:dyDescent="0.2">
      <c r="C1103" s="271"/>
    </row>
    <row r="1104" spans="3:3" x14ac:dyDescent="0.2">
      <c r="C1104" s="271"/>
    </row>
    <row r="1105" spans="3:3" x14ac:dyDescent="0.2">
      <c r="C1105" s="271"/>
    </row>
    <row r="1106" spans="3:3" x14ac:dyDescent="0.2">
      <c r="C1106" s="271"/>
    </row>
    <row r="1107" spans="3:3" x14ac:dyDescent="0.2">
      <c r="C1107" s="271"/>
    </row>
    <row r="1108" spans="3:3" x14ac:dyDescent="0.2">
      <c r="C1108" s="271"/>
    </row>
    <row r="1109" spans="3:3" x14ac:dyDescent="0.2">
      <c r="C1109" s="271"/>
    </row>
    <row r="1110" spans="3:3" x14ac:dyDescent="0.2">
      <c r="C1110" s="271"/>
    </row>
    <row r="1111" spans="3:3" x14ac:dyDescent="0.2">
      <c r="C1111" s="271"/>
    </row>
    <row r="1112" spans="3:3" x14ac:dyDescent="0.2">
      <c r="C1112" s="271"/>
    </row>
    <row r="1113" spans="3:3" x14ac:dyDescent="0.2">
      <c r="C1113" s="271"/>
    </row>
  </sheetData>
  <mergeCells count="2">
    <mergeCell ref="B152:G152"/>
    <mergeCell ref="C153:H153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92" orientation="landscape" r:id="rId1"/>
  <headerFooter alignWithMargins="0"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77"/>
  <sheetViews>
    <sheetView workbookViewId="0">
      <selection activeCell="B79" sqref="B79"/>
    </sheetView>
  </sheetViews>
  <sheetFormatPr defaultColWidth="6.42578125" defaultRowHeight="12" x14ac:dyDescent="0.2"/>
  <cols>
    <col min="1" max="1" width="8.85546875" style="295" customWidth="1"/>
    <col min="2" max="2" width="66.85546875" style="295" customWidth="1"/>
    <col min="3" max="3" width="4" style="295" customWidth="1"/>
    <col min="4" max="4" width="5.42578125" style="295" customWidth="1"/>
    <col min="5" max="5" width="9.7109375" style="295" customWidth="1"/>
    <col min="6" max="6" width="9.85546875" style="295" customWidth="1"/>
    <col min="7" max="7" width="6.5703125" style="295" customWidth="1"/>
    <col min="8" max="8" width="9.140625" style="295" customWidth="1"/>
    <col min="9" max="9" width="9.7109375" style="295" customWidth="1"/>
    <col min="10" max="10" width="10.28515625" style="295" customWidth="1"/>
    <col min="11" max="256" width="6.42578125" style="295"/>
    <col min="257" max="257" width="9" style="295" customWidth="1"/>
    <col min="258" max="258" width="70.42578125" style="295" customWidth="1"/>
    <col min="259" max="259" width="4" style="295" customWidth="1"/>
    <col min="260" max="260" width="5.42578125" style="295" customWidth="1"/>
    <col min="261" max="261" width="9.7109375" style="295" customWidth="1"/>
    <col min="262" max="262" width="9.85546875" style="295" customWidth="1"/>
    <col min="263" max="263" width="6.5703125" style="295" customWidth="1"/>
    <col min="264" max="264" width="9.140625" style="295" customWidth="1"/>
    <col min="265" max="265" width="9.7109375" style="295" customWidth="1"/>
    <col min="266" max="266" width="10.28515625" style="295" customWidth="1"/>
    <col min="267" max="512" width="6.42578125" style="295"/>
    <col min="513" max="513" width="9" style="295" customWidth="1"/>
    <col min="514" max="514" width="70.42578125" style="295" customWidth="1"/>
    <col min="515" max="515" width="4" style="295" customWidth="1"/>
    <col min="516" max="516" width="5.42578125" style="295" customWidth="1"/>
    <col min="517" max="517" width="9.7109375" style="295" customWidth="1"/>
    <col min="518" max="518" width="9.85546875" style="295" customWidth="1"/>
    <col min="519" max="519" width="6.5703125" style="295" customWidth="1"/>
    <col min="520" max="520" width="9.140625" style="295" customWidth="1"/>
    <col min="521" max="521" width="9.7109375" style="295" customWidth="1"/>
    <col min="522" max="522" width="10.28515625" style="295" customWidth="1"/>
    <col min="523" max="768" width="6.42578125" style="295"/>
    <col min="769" max="769" width="9" style="295" customWidth="1"/>
    <col min="770" max="770" width="70.42578125" style="295" customWidth="1"/>
    <col min="771" max="771" width="4" style="295" customWidth="1"/>
    <col min="772" max="772" width="5.42578125" style="295" customWidth="1"/>
    <col min="773" max="773" width="9.7109375" style="295" customWidth="1"/>
    <col min="774" max="774" width="9.85546875" style="295" customWidth="1"/>
    <col min="775" max="775" width="6.5703125" style="295" customWidth="1"/>
    <col min="776" max="776" width="9.140625" style="295" customWidth="1"/>
    <col min="777" max="777" width="9.7109375" style="295" customWidth="1"/>
    <col min="778" max="778" width="10.28515625" style="295" customWidth="1"/>
    <col min="779" max="1024" width="6.42578125" style="295"/>
    <col min="1025" max="1025" width="9" style="295" customWidth="1"/>
    <col min="1026" max="1026" width="70.42578125" style="295" customWidth="1"/>
    <col min="1027" max="1027" width="4" style="295" customWidth="1"/>
    <col min="1028" max="1028" width="5.42578125" style="295" customWidth="1"/>
    <col min="1029" max="1029" width="9.7109375" style="295" customWidth="1"/>
    <col min="1030" max="1030" width="9.85546875" style="295" customWidth="1"/>
    <col min="1031" max="1031" width="6.5703125" style="295" customWidth="1"/>
    <col min="1032" max="1032" width="9.140625" style="295" customWidth="1"/>
    <col min="1033" max="1033" width="9.7109375" style="295" customWidth="1"/>
    <col min="1034" max="1034" width="10.28515625" style="295" customWidth="1"/>
    <col min="1035" max="1280" width="6.42578125" style="295"/>
    <col min="1281" max="1281" width="9" style="295" customWidth="1"/>
    <col min="1282" max="1282" width="70.42578125" style="295" customWidth="1"/>
    <col min="1283" max="1283" width="4" style="295" customWidth="1"/>
    <col min="1284" max="1284" width="5.42578125" style="295" customWidth="1"/>
    <col min="1285" max="1285" width="9.7109375" style="295" customWidth="1"/>
    <col min="1286" max="1286" width="9.85546875" style="295" customWidth="1"/>
    <col min="1287" max="1287" width="6.5703125" style="295" customWidth="1"/>
    <col min="1288" max="1288" width="9.140625" style="295" customWidth="1"/>
    <col min="1289" max="1289" width="9.7109375" style="295" customWidth="1"/>
    <col min="1290" max="1290" width="10.28515625" style="295" customWidth="1"/>
    <col min="1291" max="1536" width="6.42578125" style="295"/>
    <col min="1537" max="1537" width="9" style="295" customWidth="1"/>
    <col min="1538" max="1538" width="70.42578125" style="295" customWidth="1"/>
    <col min="1539" max="1539" width="4" style="295" customWidth="1"/>
    <col min="1540" max="1540" width="5.42578125" style="295" customWidth="1"/>
    <col min="1541" max="1541" width="9.7109375" style="295" customWidth="1"/>
    <col min="1542" max="1542" width="9.85546875" style="295" customWidth="1"/>
    <col min="1543" max="1543" width="6.5703125" style="295" customWidth="1"/>
    <col min="1544" max="1544" width="9.140625" style="295" customWidth="1"/>
    <col min="1545" max="1545" width="9.7109375" style="295" customWidth="1"/>
    <col min="1546" max="1546" width="10.28515625" style="295" customWidth="1"/>
    <col min="1547" max="1792" width="6.42578125" style="295"/>
    <col min="1793" max="1793" width="9" style="295" customWidth="1"/>
    <col min="1794" max="1794" width="70.42578125" style="295" customWidth="1"/>
    <col min="1795" max="1795" width="4" style="295" customWidth="1"/>
    <col min="1796" max="1796" width="5.42578125" style="295" customWidth="1"/>
    <col min="1797" max="1797" width="9.7109375" style="295" customWidth="1"/>
    <col min="1798" max="1798" width="9.85546875" style="295" customWidth="1"/>
    <col min="1799" max="1799" width="6.5703125" style="295" customWidth="1"/>
    <col min="1800" max="1800" width="9.140625" style="295" customWidth="1"/>
    <col min="1801" max="1801" width="9.7109375" style="295" customWidth="1"/>
    <col min="1802" max="1802" width="10.28515625" style="295" customWidth="1"/>
    <col min="1803" max="2048" width="6.42578125" style="295"/>
    <col min="2049" max="2049" width="9" style="295" customWidth="1"/>
    <col min="2050" max="2050" width="70.42578125" style="295" customWidth="1"/>
    <col min="2051" max="2051" width="4" style="295" customWidth="1"/>
    <col min="2052" max="2052" width="5.42578125" style="295" customWidth="1"/>
    <col min="2053" max="2053" width="9.7109375" style="295" customWidth="1"/>
    <col min="2054" max="2054" width="9.85546875" style="295" customWidth="1"/>
    <col min="2055" max="2055" width="6.5703125" style="295" customWidth="1"/>
    <col min="2056" max="2056" width="9.140625" style="295" customWidth="1"/>
    <col min="2057" max="2057" width="9.7109375" style="295" customWidth="1"/>
    <col min="2058" max="2058" width="10.28515625" style="295" customWidth="1"/>
    <col min="2059" max="2304" width="6.42578125" style="295"/>
    <col min="2305" max="2305" width="9" style="295" customWidth="1"/>
    <col min="2306" max="2306" width="70.42578125" style="295" customWidth="1"/>
    <col min="2307" max="2307" width="4" style="295" customWidth="1"/>
    <col min="2308" max="2308" width="5.42578125" style="295" customWidth="1"/>
    <col min="2309" max="2309" width="9.7109375" style="295" customWidth="1"/>
    <col min="2310" max="2310" width="9.85546875" style="295" customWidth="1"/>
    <col min="2311" max="2311" width="6.5703125" style="295" customWidth="1"/>
    <col min="2312" max="2312" width="9.140625" style="295" customWidth="1"/>
    <col min="2313" max="2313" width="9.7109375" style="295" customWidth="1"/>
    <col min="2314" max="2314" width="10.28515625" style="295" customWidth="1"/>
    <col min="2315" max="2560" width="6.42578125" style="295"/>
    <col min="2561" max="2561" width="9" style="295" customWidth="1"/>
    <col min="2562" max="2562" width="70.42578125" style="295" customWidth="1"/>
    <col min="2563" max="2563" width="4" style="295" customWidth="1"/>
    <col min="2564" max="2564" width="5.42578125" style="295" customWidth="1"/>
    <col min="2565" max="2565" width="9.7109375" style="295" customWidth="1"/>
    <col min="2566" max="2566" width="9.85546875" style="295" customWidth="1"/>
    <col min="2567" max="2567" width="6.5703125" style="295" customWidth="1"/>
    <col min="2568" max="2568" width="9.140625" style="295" customWidth="1"/>
    <col min="2569" max="2569" width="9.7109375" style="295" customWidth="1"/>
    <col min="2570" max="2570" width="10.28515625" style="295" customWidth="1"/>
    <col min="2571" max="2816" width="6.42578125" style="295"/>
    <col min="2817" max="2817" width="9" style="295" customWidth="1"/>
    <col min="2818" max="2818" width="70.42578125" style="295" customWidth="1"/>
    <col min="2819" max="2819" width="4" style="295" customWidth="1"/>
    <col min="2820" max="2820" width="5.42578125" style="295" customWidth="1"/>
    <col min="2821" max="2821" width="9.7109375" style="295" customWidth="1"/>
    <col min="2822" max="2822" width="9.85546875" style="295" customWidth="1"/>
    <col min="2823" max="2823" width="6.5703125" style="295" customWidth="1"/>
    <col min="2824" max="2824" width="9.140625" style="295" customWidth="1"/>
    <col min="2825" max="2825" width="9.7109375" style="295" customWidth="1"/>
    <col min="2826" max="2826" width="10.28515625" style="295" customWidth="1"/>
    <col min="2827" max="3072" width="6.42578125" style="295"/>
    <col min="3073" max="3073" width="9" style="295" customWidth="1"/>
    <col min="3074" max="3074" width="70.42578125" style="295" customWidth="1"/>
    <col min="3075" max="3075" width="4" style="295" customWidth="1"/>
    <col min="3076" max="3076" width="5.42578125" style="295" customWidth="1"/>
    <col min="3077" max="3077" width="9.7109375" style="295" customWidth="1"/>
    <col min="3078" max="3078" width="9.85546875" style="295" customWidth="1"/>
    <col min="3079" max="3079" width="6.5703125" style="295" customWidth="1"/>
    <col min="3080" max="3080" width="9.140625" style="295" customWidth="1"/>
    <col min="3081" max="3081" width="9.7109375" style="295" customWidth="1"/>
    <col min="3082" max="3082" width="10.28515625" style="295" customWidth="1"/>
    <col min="3083" max="3328" width="6.42578125" style="295"/>
    <col min="3329" max="3329" width="9" style="295" customWidth="1"/>
    <col min="3330" max="3330" width="70.42578125" style="295" customWidth="1"/>
    <col min="3331" max="3331" width="4" style="295" customWidth="1"/>
    <col min="3332" max="3332" width="5.42578125" style="295" customWidth="1"/>
    <col min="3333" max="3333" width="9.7109375" style="295" customWidth="1"/>
    <col min="3334" max="3334" width="9.85546875" style="295" customWidth="1"/>
    <col min="3335" max="3335" width="6.5703125" style="295" customWidth="1"/>
    <col min="3336" max="3336" width="9.140625" style="295" customWidth="1"/>
    <col min="3337" max="3337" width="9.7109375" style="295" customWidth="1"/>
    <col min="3338" max="3338" width="10.28515625" style="295" customWidth="1"/>
    <col min="3339" max="3584" width="6.42578125" style="295"/>
    <col min="3585" max="3585" width="9" style="295" customWidth="1"/>
    <col min="3586" max="3586" width="70.42578125" style="295" customWidth="1"/>
    <col min="3587" max="3587" width="4" style="295" customWidth="1"/>
    <col min="3588" max="3588" width="5.42578125" style="295" customWidth="1"/>
    <col min="3589" max="3589" width="9.7109375" style="295" customWidth="1"/>
    <col min="3590" max="3590" width="9.85546875" style="295" customWidth="1"/>
    <col min="3591" max="3591" width="6.5703125" style="295" customWidth="1"/>
    <col min="3592" max="3592" width="9.140625" style="295" customWidth="1"/>
    <col min="3593" max="3593" width="9.7109375" style="295" customWidth="1"/>
    <col min="3594" max="3594" width="10.28515625" style="295" customWidth="1"/>
    <col min="3595" max="3840" width="6.42578125" style="295"/>
    <col min="3841" max="3841" width="9" style="295" customWidth="1"/>
    <col min="3842" max="3842" width="70.42578125" style="295" customWidth="1"/>
    <col min="3843" max="3843" width="4" style="295" customWidth="1"/>
    <col min="3844" max="3844" width="5.42578125" style="295" customWidth="1"/>
    <col min="3845" max="3845" width="9.7109375" style="295" customWidth="1"/>
    <col min="3846" max="3846" width="9.85546875" style="295" customWidth="1"/>
    <col min="3847" max="3847" width="6.5703125" style="295" customWidth="1"/>
    <col min="3848" max="3848" width="9.140625" style="295" customWidth="1"/>
    <col min="3849" max="3849" width="9.7109375" style="295" customWidth="1"/>
    <col min="3850" max="3850" width="10.28515625" style="295" customWidth="1"/>
    <col min="3851" max="4096" width="6.42578125" style="295"/>
    <col min="4097" max="4097" width="9" style="295" customWidth="1"/>
    <col min="4098" max="4098" width="70.42578125" style="295" customWidth="1"/>
    <col min="4099" max="4099" width="4" style="295" customWidth="1"/>
    <col min="4100" max="4100" width="5.42578125" style="295" customWidth="1"/>
    <col min="4101" max="4101" width="9.7109375" style="295" customWidth="1"/>
    <col min="4102" max="4102" width="9.85546875" style="295" customWidth="1"/>
    <col min="4103" max="4103" width="6.5703125" style="295" customWidth="1"/>
    <col min="4104" max="4104" width="9.140625" style="295" customWidth="1"/>
    <col min="4105" max="4105" width="9.7109375" style="295" customWidth="1"/>
    <col min="4106" max="4106" width="10.28515625" style="295" customWidth="1"/>
    <col min="4107" max="4352" width="6.42578125" style="295"/>
    <col min="4353" max="4353" width="9" style="295" customWidth="1"/>
    <col min="4354" max="4354" width="70.42578125" style="295" customWidth="1"/>
    <col min="4355" max="4355" width="4" style="295" customWidth="1"/>
    <col min="4356" max="4356" width="5.42578125" style="295" customWidth="1"/>
    <col min="4357" max="4357" width="9.7109375" style="295" customWidth="1"/>
    <col min="4358" max="4358" width="9.85546875" style="295" customWidth="1"/>
    <col min="4359" max="4359" width="6.5703125" style="295" customWidth="1"/>
    <col min="4360" max="4360" width="9.140625" style="295" customWidth="1"/>
    <col min="4361" max="4361" width="9.7109375" style="295" customWidth="1"/>
    <col min="4362" max="4362" width="10.28515625" style="295" customWidth="1"/>
    <col min="4363" max="4608" width="6.42578125" style="295"/>
    <col min="4609" max="4609" width="9" style="295" customWidth="1"/>
    <col min="4610" max="4610" width="70.42578125" style="295" customWidth="1"/>
    <col min="4611" max="4611" width="4" style="295" customWidth="1"/>
    <col min="4612" max="4612" width="5.42578125" style="295" customWidth="1"/>
    <col min="4613" max="4613" width="9.7109375" style="295" customWidth="1"/>
    <col min="4614" max="4614" width="9.85546875" style="295" customWidth="1"/>
    <col min="4615" max="4615" width="6.5703125" style="295" customWidth="1"/>
    <col min="4616" max="4616" width="9.140625" style="295" customWidth="1"/>
    <col min="4617" max="4617" width="9.7109375" style="295" customWidth="1"/>
    <col min="4618" max="4618" width="10.28515625" style="295" customWidth="1"/>
    <col min="4619" max="4864" width="6.42578125" style="295"/>
    <col min="4865" max="4865" width="9" style="295" customWidth="1"/>
    <col min="4866" max="4866" width="70.42578125" style="295" customWidth="1"/>
    <col min="4867" max="4867" width="4" style="295" customWidth="1"/>
    <col min="4868" max="4868" width="5.42578125" style="295" customWidth="1"/>
    <col min="4869" max="4869" width="9.7109375" style="295" customWidth="1"/>
    <col min="4870" max="4870" width="9.85546875" style="295" customWidth="1"/>
    <col min="4871" max="4871" width="6.5703125" style="295" customWidth="1"/>
    <col min="4872" max="4872" width="9.140625" style="295" customWidth="1"/>
    <col min="4873" max="4873" width="9.7109375" style="295" customWidth="1"/>
    <col min="4874" max="4874" width="10.28515625" style="295" customWidth="1"/>
    <col min="4875" max="5120" width="6.42578125" style="295"/>
    <col min="5121" max="5121" width="9" style="295" customWidth="1"/>
    <col min="5122" max="5122" width="70.42578125" style="295" customWidth="1"/>
    <col min="5123" max="5123" width="4" style="295" customWidth="1"/>
    <col min="5124" max="5124" width="5.42578125" style="295" customWidth="1"/>
    <col min="5125" max="5125" width="9.7109375" style="295" customWidth="1"/>
    <col min="5126" max="5126" width="9.85546875" style="295" customWidth="1"/>
    <col min="5127" max="5127" width="6.5703125" style="295" customWidth="1"/>
    <col min="5128" max="5128" width="9.140625" style="295" customWidth="1"/>
    <col min="5129" max="5129" width="9.7109375" style="295" customWidth="1"/>
    <col min="5130" max="5130" width="10.28515625" style="295" customWidth="1"/>
    <col min="5131" max="5376" width="6.42578125" style="295"/>
    <col min="5377" max="5377" width="9" style="295" customWidth="1"/>
    <col min="5378" max="5378" width="70.42578125" style="295" customWidth="1"/>
    <col min="5379" max="5379" width="4" style="295" customWidth="1"/>
    <col min="5380" max="5380" width="5.42578125" style="295" customWidth="1"/>
    <col min="5381" max="5381" width="9.7109375" style="295" customWidth="1"/>
    <col min="5382" max="5382" width="9.85546875" style="295" customWidth="1"/>
    <col min="5383" max="5383" width="6.5703125" style="295" customWidth="1"/>
    <col min="5384" max="5384" width="9.140625" style="295" customWidth="1"/>
    <col min="5385" max="5385" width="9.7109375" style="295" customWidth="1"/>
    <col min="5386" max="5386" width="10.28515625" style="295" customWidth="1"/>
    <col min="5387" max="5632" width="6.42578125" style="295"/>
    <col min="5633" max="5633" width="9" style="295" customWidth="1"/>
    <col min="5634" max="5634" width="70.42578125" style="295" customWidth="1"/>
    <col min="5635" max="5635" width="4" style="295" customWidth="1"/>
    <col min="5636" max="5636" width="5.42578125" style="295" customWidth="1"/>
    <col min="5637" max="5637" width="9.7109375" style="295" customWidth="1"/>
    <col min="5638" max="5638" width="9.85546875" style="295" customWidth="1"/>
    <col min="5639" max="5639" width="6.5703125" style="295" customWidth="1"/>
    <col min="5640" max="5640" width="9.140625" style="295" customWidth="1"/>
    <col min="5641" max="5641" width="9.7109375" style="295" customWidth="1"/>
    <col min="5642" max="5642" width="10.28515625" style="295" customWidth="1"/>
    <col min="5643" max="5888" width="6.42578125" style="295"/>
    <col min="5889" max="5889" width="9" style="295" customWidth="1"/>
    <col min="5890" max="5890" width="70.42578125" style="295" customWidth="1"/>
    <col min="5891" max="5891" width="4" style="295" customWidth="1"/>
    <col min="5892" max="5892" width="5.42578125" style="295" customWidth="1"/>
    <col min="5893" max="5893" width="9.7109375" style="295" customWidth="1"/>
    <col min="5894" max="5894" width="9.85546875" style="295" customWidth="1"/>
    <col min="5895" max="5895" width="6.5703125" style="295" customWidth="1"/>
    <col min="5896" max="5896" width="9.140625" style="295" customWidth="1"/>
    <col min="5897" max="5897" width="9.7109375" style="295" customWidth="1"/>
    <col min="5898" max="5898" width="10.28515625" style="295" customWidth="1"/>
    <col min="5899" max="6144" width="6.42578125" style="295"/>
    <col min="6145" max="6145" width="9" style="295" customWidth="1"/>
    <col min="6146" max="6146" width="70.42578125" style="295" customWidth="1"/>
    <col min="6147" max="6147" width="4" style="295" customWidth="1"/>
    <col min="6148" max="6148" width="5.42578125" style="295" customWidth="1"/>
    <col min="6149" max="6149" width="9.7109375" style="295" customWidth="1"/>
    <col min="6150" max="6150" width="9.85546875" style="295" customWidth="1"/>
    <col min="6151" max="6151" width="6.5703125" style="295" customWidth="1"/>
    <col min="6152" max="6152" width="9.140625" style="295" customWidth="1"/>
    <col min="6153" max="6153" width="9.7109375" style="295" customWidth="1"/>
    <col min="6154" max="6154" width="10.28515625" style="295" customWidth="1"/>
    <col min="6155" max="6400" width="6.42578125" style="295"/>
    <col min="6401" max="6401" width="9" style="295" customWidth="1"/>
    <col min="6402" max="6402" width="70.42578125" style="295" customWidth="1"/>
    <col min="6403" max="6403" width="4" style="295" customWidth="1"/>
    <col min="6404" max="6404" width="5.42578125" style="295" customWidth="1"/>
    <col min="6405" max="6405" width="9.7109375" style="295" customWidth="1"/>
    <col min="6406" max="6406" width="9.85546875" style="295" customWidth="1"/>
    <col min="6407" max="6407" width="6.5703125" style="295" customWidth="1"/>
    <col min="6408" max="6408" width="9.140625" style="295" customWidth="1"/>
    <col min="6409" max="6409" width="9.7109375" style="295" customWidth="1"/>
    <col min="6410" max="6410" width="10.28515625" style="295" customWidth="1"/>
    <col min="6411" max="6656" width="6.42578125" style="295"/>
    <col min="6657" max="6657" width="9" style="295" customWidth="1"/>
    <col min="6658" max="6658" width="70.42578125" style="295" customWidth="1"/>
    <col min="6659" max="6659" width="4" style="295" customWidth="1"/>
    <col min="6660" max="6660" width="5.42578125" style="295" customWidth="1"/>
    <col min="6661" max="6661" width="9.7109375" style="295" customWidth="1"/>
    <col min="6662" max="6662" width="9.85546875" style="295" customWidth="1"/>
    <col min="6663" max="6663" width="6.5703125" style="295" customWidth="1"/>
    <col min="6664" max="6664" width="9.140625" style="295" customWidth="1"/>
    <col min="6665" max="6665" width="9.7109375" style="295" customWidth="1"/>
    <col min="6666" max="6666" width="10.28515625" style="295" customWidth="1"/>
    <col min="6667" max="6912" width="6.42578125" style="295"/>
    <col min="6913" max="6913" width="9" style="295" customWidth="1"/>
    <col min="6914" max="6914" width="70.42578125" style="295" customWidth="1"/>
    <col min="6915" max="6915" width="4" style="295" customWidth="1"/>
    <col min="6916" max="6916" width="5.42578125" style="295" customWidth="1"/>
    <col min="6917" max="6917" width="9.7109375" style="295" customWidth="1"/>
    <col min="6918" max="6918" width="9.85546875" style="295" customWidth="1"/>
    <col min="6919" max="6919" width="6.5703125" style="295" customWidth="1"/>
    <col min="6920" max="6920" width="9.140625" style="295" customWidth="1"/>
    <col min="6921" max="6921" width="9.7109375" style="295" customWidth="1"/>
    <col min="6922" max="6922" width="10.28515625" style="295" customWidth="1"/>
    <col min="6923" max="7168" width="6.42578125" style="295"/>
    <col min="7169" max="7169" width="9" style="295" customWidth="1"/>
    <col min="7170" max="7170" width="70.42578125" style="295" customWidth="1"/>
    <col min="7171" max="7171" width="4" style="295" customWidth="1"/>
    <col min="7172" max="7172" width="5.42578125" style="295" customWidth="1"/>
    <col min="7173" max="7173" width="9.7109375" style="295" customWidth="1"/>
    <col min="7174" max="7174" width="9.85546875" style="295" customWidth="1"/>
    <col min="7175" max="7175" width="6.5703125" style="295" customWidth="1"/>
    <col min="7176" max="7176" width="9.140625" style="295" customWidth="1"/>
    <col min="7177" max="7177" width="9.7109375" style="295" customWidth="1"/>
    <col min="7178" max="7178" width="10.28515625" style="295" customWidth="1"/>
    <col min="7179" max="7424" width="6.42578125" style="295"/>
    <col min="7425" max="7425" width="9" style="295" customWidth="1"/>
    <col min="7426" max="7426" width="70.42578125" style="295" customWidth="1"/>
    <col min="7427" max="7427" width="4" style="295" customWidth="1"/>
    <col min="7428" max="7428" width="5.42578125" style="295" customWidth="1"/>
    <col min="7429" max="7429" width="9.7109375" style="295" customWidth="1"/>
    <col min="7430" max="7430" width="9.85546875" style="295" customWidth="1"/>
    <col min="7431" max="7431" width="6.5703125" style="295" customWidth="1"/>
    <col min="7432" max="7432" width="9.140625" style="295" customWidth="1"/>
    <col min="7433" max="7433" width="9.7109375" style="295" customWidth="1"/>
    <col min="7434" max="7434" width="10.28515625" style="295" customWidth="1"/>
    <col min="7435" max="7680" width="6.42578125" style="295"/>
    <col min="7681" max="7681" width="9" style="295" customWidth="1"/>
    <col min="7682" max="7682" width="70.42578125" style="295" customWidth="1"/>
    <col min="7683" max="7683" width="4" style="295" customWidth="1"/>
    <col min="7684" max="7684" width="5.42578125" style="295" customWidth="1"/>
    <col min="7685" max="7685" width="9.7109375" style="295" customWidth="1"/>
    <col min="7686" max="7686" width="9.85546875" style="295" customWidth="1"/>
    <col min="7687" max="7687" width="6.5703125" style="295" customWidth="1"/>
    <col min="7688" max="7688" width="9.140625" style="295" customWidth="1"/>
    <col min="7689" max="7689" width="9.7109375" style="295" customWidth="1"/>
    <col min="7690" max="7690" width="10.28515625" style="295" customWidth="1"/>
    <col min="7691" max="7936" width="6.42578125" style="295"/>
    <col min="7937" max="7937" width="9" style="295" customWidth="1"/>
    <col min="7938" max="7938" width="70.42578125" style="295" customWidth="1"/>
    <col min="7939" max="7939" width="4" style="295" customWidth="1"/>
    <col min="7940" max="7940" width="5.42578125" style="295" customWidth="1"/>
    <col min="7941" max="7941" width="9.7109375" style="295" customWidth="1"/>
    <col min="7942" max="7942" width="9.85546875" style="295" customWidth="1"/>
    <col min="7943" max="7943" width="6.5703125" style="295" customWidth="1"/>
    <col min="7944" max="7944" width="9.140625" style="295" customWidth="1"/>
    <col min="7945" max="7945" width="9.7109375" style="295" customWidth="1"/>
    <col min="7946" max="7946" width="10.28515625" style="295" customWidth="1"/>
    <col min="7947" max="8192" width="6.42578125" style="295"/>
    <col min="8193" max="8193" width="9" style="295" customWidth="1"/>
    <col min="8194" max="8194" width="70.42578125" style="295" customWidth="1"/>
    <col min="8195" max="8195" width="4" style="295" customWidth="1"/>
    <col min="8196" max="8196" width="5.42578125" style="295" customWidth="1"/>
    <col min="8197" max="8197" width="9.7109375" style="295" customWidth="1"/>
    <col min="8198" max="8198" width="9.85546875" style="295" customWidth="1"/>
    <col min="8199" max="8199" width="6.5703125" style="295" customWidth="1"/>
    <col min="8200" max="8200" width="9.140625" style="295" customWidth="1"/>
    <col min="8201" max="8201" width="9.7109375" style="295" customWidth="1"/>
    <col min="8202" max="8202" width="10.28515625" style="295" customWidth="1"/>
    <col min="8203" max="8448" width="6.42578125" style="295"/>
    <col min="8449" max="8449" width="9" style="295" customWidth="1"/>
    <col min="8450" max="8450" width="70.42578125" style="295" customWidth="1"/>
    <col min="8451" max="8451" width="4" style="295" customWidth="1"/>
    <col min="8452" max="8452" width="5.42578125" style="295" customWidth="1"/>
    <col min="8453" max="8453" width="9.7109375" style="295" customWidth="1"/>
    <col min="8454" max="8454" width="9.85546875" style="295" customWidth="1"/>
    <col min="8455" max="8455" width="6.5703125" style="295" customWidth="1"/>
    <col min="8456" max="8456" width="9.140625" style="295" customWidth="1"/>
    <col min="8457" max="8457" width="9.7109375" style="295" customWidth="1"/>
    <col min="8458" max="8458" width="10.28515625" style="295" customWidth="1"/>
    <col min="8459" max="8704" width="6.42578125" style="295"/>
    <col min="8705" max="8705" width="9" style="295" customWidth="1"/>
    <col min="8706" max="8706" width="70.42578125" style="295" customWidth="1"/>
    <col min="8707" max="8707" width="4" style="295" customWidth="1"/>
    <col min="8708" max="8708" width="5.42578125" style="295" customWidth="1"/>
    <col min="8709" max="8709" width="9.7109375" style="295" customWidth="1"/>
    <col min="8710" max="8710" width="9.85546875" style="295" customWidth="1"/>
    <col min="8711" max="8711" width="6.5703125" style="295" customWidth="1"/>
    <col min="8712" max="8712" width="9.140625" style="295" customWidth="1"/>
    <col min="8713" max="8713" width="9.7109375" style="295" customWidth="1"/>
    <col min="8714" max="8714" width="10.28515625" style="295" customWidth="1"/>
    <col min="8715" max="8960" width="6.42578125" style="295"/>
    <col min="8961" max="8961" width="9" style="295" customWidth="1"/>
    <col min="8962" max="8962" width="70.42578125" style="295" customWidth="1"/>
    <col min="8963" max="8963" width="4" style="295" customWidth="1"/>
    <col min="8964" max="8964" width="5.42578125" style="295" customWidth="1"/>
    <col min="8965" max="8965" width="9.7109375" style="295" customWidth="1"/>
    <col min="8966" max="8966" width="9.85546875" style="295" customWidth="1"/>
    <col min="8967" max="8967" width="6.5703125" style="295" customWidth="1"/>
    <col min="8968" max="8968" width="9.140625" style="295" customWidth="1"/>
    <col min="8969" max="8969" width="9.7109375" style="295" customWidth="1"/>
    <col min="8970" max="8970" width="10.28515625" style="295" customWidth="1"/>
    <col min="8971" max="9216" width="6.42578125" style="295"/>
    <col min="9217" max="9217" width="9" style="295" customWidth="1"/>
    <col min="9218" max="9218" width="70.42578125" style="295" customWidth="1"/>
    <col min="9219" max="9219" width="4" style="295" customWidth="1"/>
    <col min="9220" max="9220" width="5.42578125" style="295" customWidth="1"/>
    <col min="9221" max="9221" width="9.7109375" style="295" customWidth="1"/>
    <col min="9222" max="9222" width="9.85546875" style="295" customWidth="1"/>
    <col min="9223" max="9223" width="6.5703125" style="295" customWidth="1"/>
    <col min="9224" max="9224" width="9.140625" style="295" customWidth="1"/>
    <col min="9225" max="9225" width="9.7109375" style="295" customWidth="1"/>
    <col min="9226" max="9226" width="10.28515625" style="295" customWidth="1"/>
    <col min="9227" max="9472" width="6.42578125" style="295"/>
    <col min="9473" max="9473" width="9" style="295" customWidth="1"/>
    <col min="9474" max="9474" width="70.42578125" style="295" customWidth="1"/>
    <col min="9475" max="9475" width="4" style="295" customWidth="1"/>
    <col min="9476" max="9476" width="5.42578125" style="295" customWidth="1"/>
    <col min="9477" max="9477" width="9.7109375" style="295" customWidth="1"/>
    <col min="9478" max="9478" width="9.85546875" style="295" customWidth="1"/>
    <col min="9479" max="9479" width="6.5703125" style="295" customWidth="1"/>
    <col min="9480" max="9480" width="9.140625" style="295" customWidth="1"/>
    <col min="9481" max="9481" width="9.7109375" style="295" customWidth="1"/>
    <col min="9482" max="9482" width="10.28515625" style="295" customWidth="1"/>
    <col min="9483" max="9728" width="6.42578125" style="295"/>
    <col min="9729" max="9729" width="9" style="295" customWidth="1"/>
    <col min="9730" max="9730" width="70.42578125" style="295" customWidth="1"/>
    <col min="9731" max="9731" width="4" style="295" customWidth="1"/>
    <col min="9732" max="9732" width="5.42578125" style="295" customWidth="1"/>
    <col min="9733" max="9733" width="9.7109375" style="295" customWidth="1"/>
    <col min="9734" max="9734" width="9.85546875" style="295" customWidth="1"/>
    <col min="9735" max="9735" width="6.5703125" style="295" customWidth="1"/>
    <col min="9736" max="9736" width="9.140625" style="295" customWidth="1"/>
    <col min="9737" max="9737" width="9.7109375" style="295" customWidth="1"/>
    <col min="9738" max="9738" width="10.28515625" style="295" customWidth="1"/>
    <col min="9739" max="9984" width="6.42578125" style="295"/>
    <col min="9985" max="9985" width="9" style="295" customWidth="1"/>
    <col min="9986" max="9986" width="70.42578125" style="295" customWidth="1"/>
    <col min="9987" max="9987" width="4" style="295" customWidth="1"/>
    <col min="9988" max="9988" width="5.42578125" style="295" customWidth="1"/>
    <col min="9989" max="9989" width="9.7109375" style="295" customWidth="1"/>
    <col min="9990" max="9990" width="9.85546875" style="295" customWidth="1"/>
    <col min="9991" max="9991" width="6.5703125" style="295" customWidth="1"/>
    <col min="9992" max="9992" width="9.140625" style="295" customWidth="1"/>
    <col min="9993" max="9993" width="9.7109375" style="295" customWidth="1"/>
    <col min="9994" max="9994" width="10.28515625" style="295" customWidth="1"/>
    <col min="9995" max="10240" width="6.42578125" style="295"/>
    <col min="10241" max="10241" width="9" style="295" customWidth="1"/>
    <col min="10242" max="10242" width="70.42578125" style="295" customWidth="1"/>
    <col min="10243" max="10243" width="4" style="295" customWidth="1"/>
    <col min="10244" max="10244" width="5.42578125" style="295" customWidth="1"/>
    <col min="10245" max="10245" width="9.7109375" style="295" customWidth="1"/>
    <col min="10246" max="10246" width="9.85546875" style="295" customWidth="1"/>
    <col min="10247" max="10247" width="6.5703125" style="295" customWidth="1"/>
    <col min="10248" max="10248" width="9.140625" style="295" customWidth="1"/>
    <col min="10249" max="10249" width="9.7109375" style="295" customWidth="1"/>
    <col min="10250" max="10250" width="10.28515625" style="295" customWidth="1"/>
    <col min="10251" max="10496" width="6.42578125" style="295"/>
    <col min="10497" max="10497" width="9" style="295" customWidth="1"/>
    <col min="10498" max="10498" width="70.42578125" style="295" customWidth="1"/>
    <col min="10499" max="10499" width="4" style="295" customWidth="1"/>
    <col min="10500" max="10500" width="5.42578125" style="295" customWidth="1"/>
    <col min="10501" max="10501" width="9.7109375" style="295" customWidth="1"/>
    <col min="10502" max="10502" width="9.85546875" style="295" customWidth="1"/>
    <col min="10503" max="10503" width="6.5703125" style="295" customWidth="1"/>
    <col min="10504" max="10504" width="9.140625" style="295" customWidth="1"/>
    <col min="10505" max="10505" width="9.7109375" style="295" customWidth="1"/>
    <col min="10506" max="10506" width="10.28515625" style="295" customWidth="1"/>
    <col min="10507" max="10752" width="6.42578125" style="295"/>
    <col min="10753" max="10753" width="9" style="295" customWidth="1"/>
    <col min="10754" max="10754" width="70.42578125" style="295" customWidth="1"/>
    <col min="10755" max="10755" width="4" style="295" customWidth="1"/>
    <col min="10756" max="10756" width="5.42578125" style="295" customWidth="1"/>
    <col min="10757" max="10757" width="9.7109375" style="295" customWidth="1"/>
    <col min="10758" max="10758" width="9.85546875" style="295" customWidth="1"/>
    <col min="10759" max="10759" width="6.5703125" style="295" customWidth="1"/>
    <col min="10760" max="10760" width="9.140625" style="295" customWidth="1"/>
    <col min="10761" max="10761" width="9.7109375" style="295" customWidth="1"/>
    <col min="10762" max="10762" width="10.28515625" style="295" customWidth="1"/>
    <col min="10763" max="11008" width="6.42578125" style="295"/>
    <col min="11009" max="11009" width="9" style="295" customWidth="1"/>
    <col min="11010" max="11010" width="70.42578125" style="295" customWidth="1"/>
    <col min="11011" max="11011" width="4" style="295" customWidth="1"/>
    <col min="11012" max="11012" width="5.42578125" style="295" customWidth="1"/>
    <col min="11013" max="11013" width="9.7109375" style="295" customWidth="1"/>
    <col min="11014" max="11014" width="9.85546875" style="295" customWidth="1"/>
    <col min="11015" max="11015" width="6.5703125" style="295" customWidth="1"/>
    <col min="11016" max="11016" width="9.140625" style="295" customWidth="1"/>
    <col min="11017" max="11017" width="9.7109375" style="295" customWidth="1"/>
    <col min="11018" max="11018" width="10.28515625" style="295" customWidth="1"/>
    <col min="11019" max="11264" width="6.42578125" style="295"/>
    <col min="11265" max="11265" width="9" style="295" customWidth="1"/>
    <col min="11266" max="11266" width="70.42578125" style="295" customWidth="1"/>
    <col min="11267" max="11267" width="4" style="295" customWidth="1"/>
    <col min="11268" max="11268" width="5.42578125" style="295" customWidth="1"/>
    <col min="11269" max="11269" width="9.7109375" style="295" customWidth="1"/>
    <col min="11270" max="11270" width="9.85546875" style="295" customWidth="1"/>
    <col min="11271" max="11271" width="6.5703125" style="295" customWidth="1"/>
    <col min="11272" max="11272" width="9.140625" style="295" customWidth="1"/>
    <col min="11273" max="11273" width="9.7109375" style="295" customWidth="1"/>
    <col min="11274" max="11274" width="10.28515625" style="295" customWidth="1"/>
    <col min="11275" max="11520" width="6.42578125" style="295"/>
    <col min="11521" max="11521" width="9" style="295" customWidth="1"/>
    <col min="11522" max="11522" width="70.42578125" style="295" customWidth="1"/>
    <col min="11523" max="11523" width="4" style="295" customWidth="1"/>
    <col min="11524" max="11524" width="5.42578125" style="295" customWidth="1"/>
    <col min="11525" max="11525" width="9.7109375" style="295" customWidth="1"/>
    <col min="11526" max="11526" width="9.85546875" style="295" customWidth="1"/>
    <col min="11527" max="11527" width="6.5703125" style="295" customWidth="1"/>
    <col min="11528" max="11528" width="9.140625" style="295" customWidth="1"/>
    <col min="11529" max="11529" width="9.7109375" style="295" customWidth="1"/>
    <col min="11530" max="11530" width="10.28515625" style="295" customWidth="1"/>
    <col min="11531" max="11776" width="6.42578125" style="295"/>
    <col min="11777" max="11777" width="9" style="295" customWidth="1"/>
    <col min="11778" max="11778" width="70.42578125" style="295" customWidth="1"/>
    <col min="11779" max="11779" width="4" style="295" customWidth="1"/>
    <col min="11780" max="11780" width="5.42578125" style="295" customWidth="1"/>
    <col min="11781" max="11781" width="9.7109375" style="295" customWidth="1"/>
    <col min="11782" max="11782" width="9.85546875" style="295" customWidth="1"/>
    <col min="11783" max="11783" width="6.5703125" style="295" customWidth="1"/>
    <col min="11784" max="11784" width="9.140625" style="295" customWidth="1"/>
    <col min="11785" max="11785" width="9.7109375" style="295" customWidth="1"/>
    <col min="11786" max="11786" width="10.28515625" style="295" customWidth="1"/>
    <col min="11787" max="12032" width="6.42578125" style="295"/>
    <col min="12033" max="12033" width="9" style="295" customWidth="1"/>
    <col min="12034" max="12034" width="70.42578125" style="295" customWidth="1"/>
    <col min="12035" max="12035" width="4" style="295" customWidth="1"/>
    <col min="12036" max="12036" width="5.42578125" style="295" customWidth="1"/>
    <col min="12037" max="12037" width="9.7109375" style="295" customWidth="1"/>
    <col min="12038" max="12038" width="9.85546875" style="295" customWidth="1"/>
    <col min="12039" max="12039" width="6.5703125" style="295" customWidth="1"/>
    <col min="12040" max="12040" width="9.140625" style="295" customWidth="1"/>
    <col min="12041" max="12041" width="9.7109375" style="295" customWidth="1"/>
    <col min="12042" max="12042" width="10.28515625" style="295" customWidth="1"/>
    <col min="12043" max="12288" width="6.42578125" style="295"/>
    <col min="12289" max="12289" width="9" style="295" customWidth="1"/>
    <col min="12290" max="12290" width="70.42578125" style="295" customWidth="1"/>
    <col min="12291" max="12291" width="4" style="295" customWidth="1"/>
    <col min="12292" max="12292" width="5.42578125" style="295" customWidth="1"/>
    <col min="12293" max="12293" width="9.7109375" style="295" customWidth="1"/>
    <col min="12294" max="12294" width="9.85546875" style="295" customWidth="1"/>
    <col min="12295" max="12295" width="6.5703125" style="295" customWidth="1"/>
    <col min="12296" max="12296" width="9.140625" style="295" customWidth="1"/>
    <col min="12297" max="12297" width="9.7109375" style="295" customWidth="1"/>
    <col min="12298" max="12298" width="10.28515625" style="295" customWidth="1"/>
    <col min="12299" max="12544" width="6.42578125" style="295"/>
    <col min="12545" max="12545" width="9" style="295" customWidth="1"/>
    <col min="12546" max="12546" width="70.42578125" style="295" customWidth="1"/>
    <col min="12547" max="12547" width="4" style="295" customWidth="1"/>
    <col min="12548" max="12548" width="5.42578125" style="295" customWidth="1"/>
    <col min="12549" max="12549" width="9.7109375" style="295" customWidth="1"/>
    <col min="12550" max="12550" width="9.85546875" style="295" customWidth="1"/>
    <col min="12551" max="12551" width="6.5703125" style="295" customWidth="1"/>
    <col min="12552" max="12552" width="9.140625" style="295" customWidth="1"/>
    <col min="12553" max="12553" width="9.7109375" style="295" customWidth="1"/>
    <col min="12554" max="12554" width="10.28515625" style="295" customWidth="1"/>
    <col min="12555" max="12800" width="6.42578125" style="295"/>
    <col min="12801" max="12801" width="9" style="295" customWidth="1"/>
    <col min="12802" max="12802" width="70.42578125" style="295" customWidth="1"/>
    <col min="12803" max="12803" width="4" style="295" customWidth="1"/>
    <col min="12804" max="12804" width="5.42578125" style="295" customWidth="1"/>
    <col min="12805" max="12805" width="9.7109375" style="295" customWidth="1"/>
    <col min="12806" max="12806" width="9.85546875" style="295" customWidth="1"/>
    <col min="12807" max="12807" width="6.5703125" style="295" customWidth="1"/>
    <col min="12808" max="12808" width="9.140625" style="295" customWidth="1"/>
    <col min="12809" max="12809" width="9.7109375" style="295" customWidth="1"/>
    <col min="12810" max="12810" width="10.28515625" style="295" customWidth="1"/>
    <col min="12811" max="13056" width="6.42578125" style="295"/>
    <col min="13057" max="13057" width="9" style="295" customWidth="1"/>
    <col min="13058" max="13058" width="70.42578125" style="295" customWidth="1"/>
    <col min="13059" max="13059" width="4" style="295" customWidth="1"/>
    <col min="13060" max="13060" width="5.42578125" style="295" customWidth="1"/>
    <col min="13061" max="13061" width="9.7109375" style="295" customWidth="1"/>
    <col min="13062" max="13062" width="9.85546875" style="295" customWidth="1"/>
    <col min="13063" max="13063" width="6.5703125" style="295" customWidth="1"/>
    <col min="13064" max="13064" width="9.140625" style="295" customWidth="1"/>
    <col min="13065" max="13065" width="9.7109375" style="295" customWidth="1"/>
    <col min="13066" max="13066" width="10.28515625" style="295" customWidth="1"/>
    <col min="13067" max="13312" width="6.42578125" style="295"/>
    <col min="13313" max="13313" width="9" style="295" customWidth="1"/>
    <col min="13314" max="13314" width="70.42578125" style="295" customWidth="1"/>
    <col min="13315" max="13315" width="4" style="295" customWidth="1"/>
    <col min="13316" max="13316" width="5.42578125" style="295" customWidth="1"/>
    <col min="13317" max="13317" width="9.7109375" style="295" customWidth="1"/>
    <col min="13318" max="13318" width="9.85546875" style="295" customWidth="1"/>
    <col min="13319" max="13319" width="6.5703125" style="295" customWidth="1"/>
    <col min="13320" max="13320" width="9.140625" style="295" customWidth="1"/>
    <col min="13321" max="13321" width="9.7109375" style="295" customWidth="1"/>
    <col min="13322" max="13322" width="10.28515625" style="295" customWidth="1"/>
    <col min="13323" max="13568" width="6.42578125" style="295"/>
    <col min="13569" max="13569" width="9" style="295" customWidth="1"/>
    <col min="13570" max="13570" width="70.42578125" style="295" customWidth="1"/>
    <col min="13571" max="13571" width="4" style="295" customWidth="1"/>
    <col min="13572" max="13572" width="5.42578125" style="295" customWidth="1"/>
    <col min="13573" max="13573" width="9.7109375" style="295" customWidth="1"/>
    <col min="13574" max="13574" width="9.85546875" style="295" customWidth="1"/>
    <col min="13575" max="13575" width="6.5703125" style="295" customWidth="1"/>
    <col min="13576" max="13576" width="9.140625" style="295" customWidth="1"/>
    <col min="13577" max="13577" width="9.7109375" style="295" customWidth="1"/>
    <col min="13578" max="13578" width="10.28515625" style="295" customWidth="1"/>
    <col min="13579" max="13824" width="6.42578125" style="295"/>
    <col min="13825" max="13825" width="9" style="295" customWidth="1"/>
    <col min="13826" max="13826" width="70.42578125" style="295" customWidth="1"/>
    <col min="13827" max="13827" width="4" style="295" customWidth="1"/>
    <col min="13828" max="13828" width="5.42578125" style="295" customWidth="1"/>
    <col min="13829" max="13829" width="9.7109375" style="295" customWidth="1"/>
    <col min="13830" max="13830" width="9.85546875" style="295" customWidth="1"/>
    <col min="13831" max="13831" width="6.5703125" style="295" customWidth="1"/>
    <col min="13832" max="13832" width="9.140625" style="295" customWidth="1"/>
    <col min="13833" max="13833" width="9.7109375" style="295" customWidth="1"/>
    <col min="13834" max="13834" width="10.28515625" style="295" customWidth="1"/>
    <col min="13835" max="14080" width="6.42578125" style="295"/>
    <col min="14081" max="14081" width="9" style="295" customWidth="1"/>
    <col min="14082" max="14082" width="70.42578125" style="295" customWidth="1"/>
    <col min="14083" max="14083" width="4" style="295" customWidth="1"/>
    <col min="14084" max="14084" width="5.42578125" style="295" customWidth="1"/>
    <col min="14085" max="14085" width="9.7109375" style="295" customWidth="1"/>
    <col min="14086" max="14086" width="9.85546875" style="295" customWidth="1"/>
    <col min="14087" max="14087" width="6.5703125" style="295" customWidth="1"/>
    <col min="14088" max="14088" width="9.140625" style="295" customWidth="1"/>
    <col min="14089" max="14089" width="9.7109375" style="295" customWidth="1"/>
    <col min="14090" max="14090" width="10.28515625" style="295" customWidth="1"/>
    <col min="14091" max="14336" width="6.42578125" style="295"/>
    <col min="14337" max="14337" width="9" style="295" customWidth="1"/>
    <col min="14338" max="14338" width="70.42578125" style="295" customWidth="1"/>
    <col min="14339" max="14339" width="4" style="295" customWidth="1"/>
    <col min="14340" max="14340" width="5.42578125" style="295" customWidth="1"/>
    <col min="14341" max="14341" width="9.7109375" style="295" customWidth="1"/>
    <col min="14342" max="14342" width="9.85546875" style="295" customWidth="1"/>
    <col min="14343" max="14343" width="6.5703125" style="295" customWidth="1"/>
    <col min="14344" max="14344" width="9.140625" style="295" customWidth="1"/>
    <col min="14345" max="14345" width="9.7109375" style="295" customWidth="1"/>
    <col min="14346" max="14346" width="10.28515625" style="295" customWidth="1"/>
    <col min="14347" max="14592" width="6.42578125" style="295"/>
    <col min="14593" max="14593" width="9" style="295" customWidth="1"/>
    <col min="14594" max="14594" width="70.42578125" style="295" customWidth="1"/>
    <col min="14595" max="14595" width="4" style="295" customWidth="1"/>
    <col min="14596" max="14596" width="5.42578125" style="295" customWidth="1"/>
    <col min="14597" max="14597" width="9.7109375" style="295" customWidth="1"/>
    <col min="14598" max="14598" width="9.85546875" style="295" customWidth="1"/>
    <col min="14599" max="14599" width="6.5703125" style="295" customWidth="1"/>
    <col min="14600" max="14600" width="9.140625" style="295" customWidth="1"/>
    <col min="14601" max="14601" width="9.7109375" style="295" customWidth="1"/>
    <col min="14602" max="14602" width="10.28515625" style="295" customWidth="1"/>
    <col min="14603" max="14848" width="6.42578125" style="295"/>
    <col min="14849" max="14849" width="9" style="295" customWidth="1"/>
    <col min="14850" max="14850" width="70.42578125" style="295" customWidth="1"/>
    <col min="14851" max="14851" width="4" style="295" customWidth="1"/>
    <col min="14852" max="14852" width="5.42578125" style="295" customWidth="1"/>
    <col min="14853" max="14853" width="9.7109375" style="295" customWidth="1"/>
    <col min="14854" max="14854" width="9.85546875" style="295" customWidth="1"/>
    <col min="14855" max="14855" width="6.5703125" style="295" customWidth="1"/>
    <col min="14856" max="14856" width="9.140625" style="295" customWidth="1"/>
    <col min="14857" max="14857" width="9.7109375" style="295" customWidth="1"/>
    <col min="14858" max="14858" width="10.28515625" style="295" customWidth="1"/>
    <col min="14859" max="15104" width="6.42578125" style="295"/>
    <col min="15105" max="15105" width="9" style="295" customWidth="1"/>
    <col min="15106" max="15106" width="70.42578125" style="295" customWidth="1"/>
    <col min="15107" max="15107" width="4" style="295" customWidth="1"/>
    <col min="15108" max="15108" width="5.42578125" style="295" customWidth="1"/>
    <col min="15109" max="15109" width="9.7109375" style="295" customWidth="1"/>
    <col min="15110" max="15110" width="9.85546875" style="295" customWidth="1"/>
    <col min="15111" max="15111" width="6.5703125" style="295" customWidth="1"/>
    <col min="15112" max="15112" width="9.140625" style="295" customWidth="1"/>
    <col min="15113" max="15113" width="9.7109375" style="295" customWidth="1"/>
    <col min="15114" max="15114" width="10.28515625" style="295" customWidth="1"/>
    <col min="15115" max="15360" width="6.42578125" style="295"/>
    <col min="15361" max="15361" width="9" style="295" customWidth="1"/>
    <col min="15362" max="15362" width="70.42578125" style="295" customWidth="1"/>
    <col min="15363" max="15363" width="4" style="295" customWidth="1"/>
    <col min="15364" max="15364" width="5.42578125" style="295" customWidth="1"/>
    <col min="15365" max="15365" width="9.7109375" style="295" customWidth="1"/>
    <col min="15366" max="15366" width="9.85546875" style="295" customWidth="1"/>
    <col min="15367" max="15367" width="6.5703125" style="295" customWidth="1"/>
    <col min="15368" max="15368" width="9.140625" style="295" customWidth="1"/>
    <col min="15369" max="15369" width="9.7109375" style="295" customWidth="1"/>
    <col min="15370" max="15370" width="10.28515625" style="295" customWidth="1"/>
    <col min="15371" max="15616" width="6.42578125" style="295"/>
    <col min="15617" max="15617" width="9" style="295" customWidth="1"/>
    <col min="15618" max="15618" width="70.42578125" style="295" customWidth="1"/>
    <col min="15619" max="15619" width="4" style="295" customWidth="1"/>
    <col min="15620" max="15620" width="5.42578125" style="295" customWidth="1"/>
    <col min="15621" max="15621" width="9.7109375" style="295" customWidth="1"/>
    <col min="15622" max="15622" width="9.85546875" style="295" customWidth="1"/>
    <col min="15623" max="15623" width="6.5703125" style="295" customWidth="1"/>
    <col min="15624" max="15624" width="9.140625" style="295" customWidth="1"/>
    <col min="15625" max="15625" width="9.7109375" style="295" customWidth="1"/>
    <col min="15626" max="15626" width="10.28515625" style="295" customWidth="1"/>
    <col min="15627" max="15872" width="6.42578125" style="295"/>
    <col min="15873" max="15873" width="9" style="295" customWidth="1"/>
    <col min="15874" max="15874" width="70.42578125" style="295" customWidth="1"/>
    <col min="15875" max="15875" width="4" style="295" customWidth="1"/>
    <col min="15876" max="15876" width="5.42578125" style="295" customWidth="1"/>
    <col min="15877" max="15877" width="9.7109375" style="295" customWidth="1"/>
    <col min="15878" max="15878" width="9.85546875" style="295" customWidth="1"/>
    <col min="15879" max="15879" width="6.5703125" style="295" customWidth="1"/>
    <col min="15880" max="15880" width="9.140625" style="295" customWidth="1"/>
    <col min="15881" max="15881" width="9.7109375" style="295" customWidth="1"/>
    <col min="15882" max="15882" width="10.28515625" style="295" customWidth="1"/>
    <col min="15883" max="16128" width="6.42578125" style="295"/>
    <col min="16129" max="16129" width="9" style="295" customWidth="1"/>
    <col min="16130" max="16130" width="70.42578125" style="295" customWidth="1"/>
    <col min="16131" max="16131" width="4" style="295" customWidth="1"/>
    <col min="16132" max="16132" width="5.42578125" style="295" customWidth="1"/>
    <col min="16133" max="16133" width="9.7109375" style="295" customWidth="1"/>
    <col min="16134" max="16134" width="9.85546875" style="295" customWidth="1"/>
    <col min="16135" max="16135" width="6.5703125" style="295" customWidth="1"/>
    <col min="16136" max="16136" width="9.140625" style="295" customWidth="1"/>
    <col min="16137" max="16137" width="9.7109375" style="295" customWidth="1"/>
    <col min="16138" max="16138" width="10.28515625" style="295" customWidth="1"/>
    <col min="16139" max="16384" width="6.42578125" style="295"/>
  </cols>
  <sheetData>
    <row r="1" spans="1:10" s="285" customFormat="1" ht="15" x14ac:dyDescent="0.2">
      <c r="B1" s="282" t="s">
        <v>436</v>
      </c>
      <c r="C1" s="283"/>
      <c r="D1" s="284"/>
      <c r="E1" s="284"/>
    </row>
    <row r="2" spans="1:10" s="285" customFormat="1" ht="15" x14ac:dyDescent="0.2">
      <c r="B2" s="282"/>
      <c r="C2" s="283"/>
      <c r="D2" s="284"/>
      <c r="E2" s="284"/>
    </row>
    <row r="3" spans="1:10" s="285" customFormat="1" ht="15" x14ac:dyDescent="0.2">
      <c r="C3" s="284"/>
      <c r="D3" s="284"/>
      <c r="E3" s="284"/>
    </row>
    <row r="4" spans="1:10" s="285" customFormat="1" ht="18" x14ac:dyDescent="0.25">
      <c r="B4" s="286" t="s">
        <v>437</v>
      </c>
      <c r="C4" s="284"/>
      <c r="D4" s="284"/>
      <c r="E4" s="284"/>
    </row>
    <row r="5" spans="1:10" s="285" customFormat="1" ht="15" x14ac:dyDescent="0.2">
      <c r="C5" s="284"/>
      <c r="D5" s="284"/>
      <c r="E5" s="284"/>
    </row>
    <row r="6" spans="1:10" s="285" customFormat="1" ht="15" x14ac:dyDescent="0.2">
      <c r="B6" s="287" t="s">
        <v>131</v>
      </c>
      <c r="C6" s="288"/>
      <c r="D6" s="288"/>
      <c r="E6" s="288" t="s">
        <v>164</v>
      </c>
    </row>
    <row r="7" spans="1:10" s="285" customFormat="1" ht="15" x14ac:dyDescent="0.2">
      <c r="B7" s="289"/>
      <c r="C7" s="290"/>
      <c r="D7" s="290"/>
      <c r="E7" s="290"/>
    </row>
    <row r="8" spans="1:10" s="285" customFormat="1" ht="15.75" customHeight="1" x14ac:dyDescent="0.2">
      <c r="B8" s="285" t="s">
        <v>438</v>
      </c>
      <c r="C8" s="291"/>
      <c r="D8" s="713">
        <f>J54</f>
        <v>0</v>
      </c>
      <c r="E8" s="713"/>
    </row>
    <row r="9" spans="1:10" s="285" customFormat="1" ht="15" x14ac:dyDescent="0.2">
      <c r="C9" s="291"/>
      <c r="D9" s="291"/>
      <c r="E9" s="291"/>
    </row>
    <row r="10" spans="1:10" s="285" customFormat="1" ht="15.75" customHeight="1" x14ac:dyDescent="0.2">
      <c r="B10" s="285" t="s">
        <v>439</v>
      </c>
      <c r="C10" s="291"/>
      <c r="D10" s="713">
        <f>F77</f>
        <v>0</v>
      </c>
      <c r="E10" s="713"/>
    </row>
    <row r="11" spans="1:10" s="285" customFormat="1" ht="15" x14ac:dyDescent="0.2">
      <c r="C11" s="291"/>
      <c r="D11" s="291"/>
      <c r="E11" s="291"/>
    </row>
    <row r="12" spans="1:10" s="285" customFormat="1" ht="15.75" thickBot="1" x14ac:dyDescent="0.25">
      <c r="C12" s="291"/>
      <c r="D12" s="291"/>
      <c r="E12" s="291"/>
    </row>
    <row r="13" spans="1:10" s="285" customFormat="1" ht="15.75" x14ac:dyDescent="0.25">
      <c r="B13" s="292" t="s">
        <v>440</v>
      </c>
      <c r="C13" s="293"/>
      <c r="D13" s="714">
        <f>D8+D10</f>
        <v>0</v>
      </c>
      <c r="E13" s="714"/>
    </row>
    <row r="14" spans="1:10" s="285" customFormat="1" ht="15.75" x14ac:dyDescent="0.25">
      <c r="B14" s="327"/>
      <c r="C14" s="328"/>
      <c r="D14" s="328"/>
      <c r="E14" s="328"/>
    </row>
    <row r="15" spans="1:10" x14ac:dyDescent="0.2">
      <c r="A15" s="294" t="s">
        <v>441</v>
      </c>
      <c r="B15" s="295" t="s">
        <v>442</v>
      </c>
      <c r="C15" s="296"/>
      <c r="E15" s="297"/>
      <c r="F15" s="297"/>
      <c r="G15" s="298"/>
      <c r="H15" s="299"/>
      <c r="J15" s="295" t="s">
        <v>443</v>
      </c>
    </row>
    <row r="16" spans="1:10" x14ac:dyDescent="0.2">
      <c r="A16" s="300"/>
      <c r="B16" s="301"/>
      <c r="C16" s="302"/>
      <c r="D16" s="301"/>
      <c r="E16" s="712" t="s">
        <v>444</v>
      </c>
      <c r="F16" s="712"/>
      <c r="G16" s="712" t="s">
        <v>445</v>
      </c>
      <c r="H16" s="712"/>
      <c r="I16" s="712"/>
      <c r="J16" s="302" t="s">
        <v>0</v>
      </c>
    </row>
    <row r="17" spans="1:10" x14ac:dyDescent="0.2">
      <c r="A17" s="300" t="s">
        <v>131</v>
      </c>
      <c r="B17" s="301" t="s">
        <v>300</v>
      </c>
      <c r="C17" s="302" t="s">
        <v>446</v>
      </c>
      <c r="D17" s="302" t="s">
        <v>447</v>
      </c>
      <c r="E17" s="303" t="s">
        <v>448</v>
      </c>
      <c r="F17" s="303" t="s">
        <v>449</v>
      </c>
      <c r="G17" s="302" t="s">
        <v>447</v>
      </c>
      <c r="H17" s="303" t="s">
        <v>448</v>
      </c>
      <c r="I17" s="303" t="s">
        <v>450</v>
      </c>
      <c r="J17" s="304" t="s">
        <v>451</v>
      </c>
    </row>
    <row r="18" spans="1:10" x14ac:dyDescent="0.2">
      <c r="A18" s="305"/>
      <c r="B18" s="306"/>
      <c r="C18" s="307"/>
      <c r="D18" s="307"/>
      <c r="E18" s="308"/>
      <c r="F18" s="309" t="s">
        <v>443</v>
      </c>
      <c r="G18" s="298"/>
      <c r="H18" s="299"/>
      <c r="J18" s="295" t="s">
        <v>443</v>
      </c>
    </row>
    <row r="19" spans="1:10" x14ac:dyDescent="0.2">
      <c r="A19" s="294" t="s">
        <v>452</v>
      </c>
      <c r="B19" s="295" t="s">
        <v>453</v>
      </c>
      <c r="C19" s="296" t="s">
        <v>102</v>
      </c>
      <c r="D19" s="295">
        <v>170</v>
      </c>
      <c r="E19" s="485"/>
      <c r="F19" s="297">
        <f t="shared" ref="F19:F42" si="0">E19*D19</f>
        <v>0</v>
      </c>
      <c r="G19" s="310">
        <f>D19</f>
        <v>170</v>
      </c>
      <c r="H19" s="486"/>
      <c r="I19" s="295">
        <f t="shared" ref="I19:I42" si="1">H19*G19</f>
        <v>0</v>
      </c>
      <c r="J19" s="297">
        <f t="shared" ref="J19:J42" si="2">I19+F19</f>
        <v>0</v>
      </c>
    </row>
    <row r="20" spans="1:10" x14ac:dyDescent="0.2">
      <c r="A20" s="294" t="s">
        <v>454</v>
      </c>
      <c r="B20" s="295" t="s">
        <v>455</v>
      </c>
      <c r="C20" s="296" t="s">
        <v>102</v>
      </c>
      <c r="D20" s="295">
        <v>195</v>
      </c>
      <c r="E20" s="485"/>
      <c r="F20" s="297">
        <f t="shared" si="0"/>
        <v>0</v>
      </c>
      <c r="G20" s="310">
        <v>0</v>
      </c>
      <c r="H20" s="297"/>
      <c r="I20" s="295">
        <f t="shared" si="1"/>
        <v>0</v>
      </c>
      <c r="J20" s="297">
        <f t="shared" si="2"/>
        <v>0</v>
      </c>
    </row>
    <row r="21" spans="1:10" ht="15" x14ac:dyDescent="0.25">
      <c r="A21" s="294" t="s">
        <v>456</v>
      </c>
      <c r="B21" s="295" t="s">
        <v>457</v>
      </c>
      <c r="C21" s="296" t="s">
        <v>102</v>
      </c>
      <c r="D21" s="295">
        <v>80</v>
      </c>
      <c r="E21" s="485"/>
      <c r="F21" s="297">
        <f t="shared" si="0"/>
        <v>0</v>
      </c>
      <c r="G21" s="310">
        <f>D21</f>
        <v>80</v>
      </c>
      <c r="H21" s="486"/>
      <c r="I21" s="295">
        <f t="shared" si="1"/>
        <v>0</v>
      </c>
      <c r="J21" s="297">
        <f t="shared" si="2"/>
        <v>0</v>
      </c>
    </row>
    <row r="22" spans="1:10" ht="15" x14ac:dyDescent="0.25">
      <c r="A22" s="294" t="s">
        <v>458</v>
      </c>
      <c r="B22" s="295" t="s">
        <v>459</v>
      </c>
      <c r="C22" s="296" t="s">
        <v>102</v>
      </c>
      <c r="D22" s="295">
        <v>60</v>
      </c>
      <c r="E22" s="485"/>
      <c r="F22" s="297">
        <f>E22*D22</f>
        <v>0</v>
      </c>
      <c r="G22" s="310">
        <f>D22</f>
        <v>60</v>
      </c>
      <c r="H22" s="486"/>
      <c r="I22" s="295">
        <f>H22*G22</f>
        <v>0</v>
      </c>
      <c r="J22" s="297">
        <f>I22+F22</f>
        <v>0</v>
      </c>
    </row>
    <row r="23" spans="1:10" ht="15" x14ac:dyDescent="0.25">
      <c r="A23" s="294" t="s">
        <v>460</v>
      </c>
      <c r="B23" s="295" t="s">
        <v>461</v>
      </c>
      <c r="C23" s="296" t="s">
        <v>102</v>
      </c>
      <c r="D23" s="295">
        <v>30</v>
      </c>
      <c r="E23" s="485"/>
      <c r="F23" s="297">
        <f>E23*D23</f>
        <v>0</v>
      </c>
      <c r="G23" s="310">
        <f>D23</f>
        <v>30</v>
      </c>
      <c r="H23" s="486"/>
      <c r="I23" s="295">
        <f>H23*G23</f>
        <v>0</v>
      </c>
      <c r="J23" s="297">
        <f>I23+F23</f>
        <v>0</v>
      </c>
    </row>
    <row r="24" spans="1:10" ht="15" x14ac:dyDescent="0.25">
      <c r="A24" s="294" t="s">
        <v>462</v>
      </c>
      <c r="B24" s="295" t="s">
        <v>463</v>
      </c>
      <c r="C24" s="296" t="s">
        <v>102</v>
      </c>
      <c r="D24" s="295">
        <v>25</v>
      </c>
      <c r="E24" s="485"/>
      <c r="F24" s="297">
        <f>E24*D24</f>
        <v>0</v>
      </c>
      <c r="G24" s="310">
        <f>D24</f>
        <v>25</v>
      </c>
      <c r="H24" s="486"/>
      <c r="I24" s="295">
        <f>H24*G24</f>
        <v>0</v>
      </c>
      <c r="J24" s="297">
        <f>I24+F24</f>
        <v>0</v>
      </c>
    </row>
    <row r="25" spans="1:10" x14ac:dyDescent="0.2">
      <c r="A25" s="294" t="s">
        <v>464</v>
      </c>
      <c r="B25" s="295" t="s">
        <v>465</v>
      </c>
      <c r="C25" s="296" t="s">
        <v>69</v>
      </c>
      <c r="D25" s="295">
        <v>14</v>
      </c>
      <c r="E25" s="485"/>
      <c r="F25" s="297">
        <f t="shared" si="0"/>
        <v>0</v>
      </c>
      <c r="G25" s="310">
        <v>0</v>
      </c>
      <c r="H25" s="297"/>
      <c r="I25" s="295">
        <f t="shared" si="1"/>
        <v>0</v>
      </c>
      <c r="J25" s="297">
        <f t="shared" si="2"/>
        <v>0</v>
      </c>
    </row>
    <row r="26" spans="1:10" x14ac:dyDescent="0.2">
      <c r="A26" s="294" t="s">
        <v>466</v>
      </c>
      <c r="B26" s="295" t="s">
        <v>467</v>
      </c>
      <c r="C26" s="296" t="s">
        <v>69</v>
      </c>
      <c r="D26" s="295">
        <v>8</v>
      </c>
      <c r="E26" s="485"/>
      <c r="F26" s="297">
        <f t="shared" si="0"/>
        <v>0</v>
      </c>
      <c r="G26" s="310">
        <f>D26</f>
        <v>8</v>
      </c>
      <c r="H26" s="486"/>
      <c r="I26" s="295">
        <f t="shared" si="1"/>
        <v>0</v>
      </c>
      <c r="J26" s="297">
        <f t="shared" si="2"/>
        <v>0</v>
      </c>
    </row>
    <row r="27" spans="1:10" x14ac:dyDescent="0.2">
      <c r="A27" s="294" t="s">
        <v>468</v>
      </c>
      <c r="B27" s="295" t="s">
        <v>469</v>
      </c>
      <c r="C27" s="296" t="s">
        <v>69</v>
      </c>
      <c r="D27" s="295">
        <v>6</v>
      </c>
      <c r="E27" s="485"/>
      <c r="F27" s="297">
        <f t="shared" si="0"/>
        <v>0</v>
      </c>
      <c r="G27" s="310">
        <v>0</v>
      </c>
      <c r="H27" s="297"/>
      <c r="I27" s="295">
        <f t="shared" si="1"/>
        <v>0</v>
      </c>
      <c r="J27" s="297">
        <f t="shared" si="2"/>
        <v>0</v>
      </c>
    </row>
    <row r="28" spans="1:10" x14ac:dyDescent="0.2">
      <c r="A28" s="294"/>
      <c r="B28" s="295" t="s">
        <v>1351</v>
      </c>
      <c r="C28" s="296" t="s">
        <v>69</v>
      </c>
      <c r="D28" s="295">
        <v>0</v>
      </c>
      <c r="E28" s="298"/>
      <c r="F28" s="297">
        <f t="shared" si="0"/>
        <v>0</v>
      </c>
      <c r="G28" s="310">
        <v>6</v>
      </c>
      <c r="H28" s="486"/>
      <c r="I28" s="295">
        <f t="shared" si="1"/>
        <v>0</v>
      </c>
      <c r="J28" s="297">
        <f t="shared" si="2"/>
        <v>0</v>
      </c>
    </row>
    <row r="29" spans="1:10" x14ac:dyDescent="0.2">
      <c r="A29" s="294" t="s">
        <v>470</v>
      </c>
      <c r="B29" s="295" t="s">
        <v>1352</v>
      </c>
      <c r="C29" s="296" t="s">
        <v>69</v>
      </c>
      <c r="D29" s="295">
        <v>6</v>
      </c>
      <c r="E29" s="485"/>
      <c r="F29" s="297">
        <f t="shared" si="0"/>
        <v>0</v>
      </c>
      <c r="G29" s="310">
        <f>D29</f>
        <v>6</v>
      </c>
      <c r="H29" s="486"/>
      <c r="I29" s="295">
        <f t="shared" si="1"/>
        <v>0</v>
      </c>
      <c r="J29" s="297">
        <f t="shared" si="2"/>
        <v>0</v>
      </c>
    </row>
    <row r="30" spans="1:10" x14ac:dyDescent="0.2">
      <c r="A30" s="294" t="s">
        <v>471</v>
      </c>
      <c r="B30" s="295" t="s">
        <v>472</v>
      </c>
      <c r="C30" s="296" t="s">
        <v>69</v>
      </c>
      <c r="D30" s="295">
        <v>1</v>
      </c>
      <c r="E30" s="485"/>
      <c r="F30" s="297">
        <f t="shared" si="0"/>
        <v>0</v>
      </c>
      <c r="G30" s="310">
        <v>0</v>
      </c>
      <c r="H30" s="297"/>
      <c r="I30" s="295">
        <f t="shared" si="1"/>
        <v>0</v>
      </c>
      <c r="J30" s="297">
        <f t="shared" si="2"/>
        <v>0</v>
      </c>
    </row>
    <row r="31" spans="1:10" x14ac:dyDescent="0.2">
      <c r="A31" s="294"/>
      <c r="B31" s="295" t="s">
        <v>473</v>
      </c>
      <c r="C31" s="296" t="s">
        <v>69</v>
      </c>
      <c r="D31" s="295">
        <v>0</v>
      </c>
      <c r="E31" s="298"/>
      <c r="F31" s="297">
        <f>E31*D31</f>
        <v>0</v>
      </c>
      <c r="G31" s="310">
        <v>1</v>
      </c>
      <c r="H31" s="486"/>
      <c r="I31" s="295">
        <f>H31*G31</f>
        <v>0</v>
      </c>
      <c r="J31" s="297">
        <f>I31+F31</f>
        <v>0</v>
      </c>
    </row>
    <row r="32" spans="1:10" x14ac:dyDescent="0.2">
      <c r="A32" s="294" t="s">
        <v>474</v>
      </c>
      <c r="B32" s="295" t="s">
        <v>475</v>
      </c>
      <c r="C32" s="296" t="s">
        <v>69</v>
      </c>
      <c r="D32" s="295">
        <v>1</v>
      </c>
      <c r="E32" s="485"/>
      <c r="F32" s="297">
        <f>E32*D32</f>
        <v>0</v>
      </c>
      <c r="G32" s="310">
        <f>D32</f>
        <v>1</v>
      </c>
      <c r="H32" s="486"/>
      <c r="I32" s="295">
        <f>H32*G32</f>
        <v>0</v>
      </c>
      <c r="J32" s="297">
        <f>I32+F32</f>
        <v>0</v>
      </c>
    </row>
    <row r="33" spans="1:10" x14ac:dyDescent="0.2">
      <c r="A33" s="294" t="s">
        <v>476</v>
      </c>
      <c r="B33" s="295" t="s">
        <v>477</v>
      </c>
      <c r="C33" s="296" t="s">
        <v>69</v>
      </c>
      <c r="D33" s="295">
        <v>1</v>
      </c>
      <c r="E33" s="485"/>
      <c r="F33" s="297">
        <f>E33*D33</f>
        <v>0</v>
      </c>
      <c r="G33" s="310">
        <f>D33</f>
        <v>1</v>
      </c>
      <c r="H33" s="486"/>
      <c r="I33" s="295">
        <f>H33*G33</f>
        <v>0</v>
      </c>
      <c r="J33" s="297">
        <f>I33+F33</f>
        <v>0</v>
      </c>
    </row>
    <row r="34" spans="1:10" x14ac:dyDescent="0.2">
      <c r="A34" s="294" t="s">
        <v>478</v>
      </c>
      <c r="B34" s="295" t="s">
        <v>479</v>
      </c>
      <c r="C34" s="296" t="s">
        <v>69</v>
      </c>
      <c r="D34" s="295">
        <v>7</v>
      </c>
      <c r="E34" s="485"/>
      <c r="F34" s="297">
        <f t="shared" si="0"/>
        <v>0</v>
      </c>
      <c r="G34" s="310">
        <v>0</v>
      </c>
      <c r="H34" s="299"/>
      <c r="I34" s="295">
        <f t="shared" si="1"/>
        <v>0</v>
      </c>
      <c r="J34" s="297">
        <f t="shared" si="2"/>
        <v>0</v>
      </c>
    </row>
    <row r="35" spans="1:10" ht="15" x14ac:dyDescent="0.25">
      <c r="A35" s="294" t="s">
        <v>460</v>
      </c>
      <c r="B35" s="295" t="s">
        <v>480</v>
      </c>
      <c r="C35" s="296" t="s">
        <v>102</v>
      </c>
      <c r="D35" s="295">
        <v>75</v>
      </c>
      <c r="E35" s="485"/>
      <c r="F35" s="297">
        <f t="shared" si="0"/>
        <v>0</v>
      </c>
      <c r="G35" s="310">
        <f t="shared" ref="G35:G42" si="3">D35</f>
        <v>75</v>
      </c>
      <c r="H35" s="486"/>
      <c r="I35" s="295">
        <f t="shared" si="1"/>
        <v>0</v>
      </c>
      <c r="J35" s="297">
        <f t="shared" si="2"/>
        <v>0</v>
      </c>
    </row>
    <row r="36" spans="1:10" x14ac:dyDescent="0.2">
      <c r="A36" s="294" t="s">
        <v>481</v>
      </c>
      <c r="B36" s="295" t="s">
        <v>482</v>
      </c>
      <c r="C36" s="296" t="s">
        <v>69</v>
      </c>
      <c r="D36" s="295">
        <v>1</v>
      </c>
      <c r="E36" s="485"/>
      <c r="F36" s="297">
        <f>E36*D36</f>
        <v>0</v>
      </c>
      <c r="G36" s="310">
        <f t="shared" si="3"/>
        <v>1</v>
      </c>
      <c r="H36" s="486"/>
      <c r="I36" s="295">
        <f>H36*G36</f>
        <v>0</v>
      </c>
      <c r="J36" s="297">
        <f>I36+F36</f>
        <v>0</v>
      </c>
    </row>
    <row r="37" spans="1:10" x14ac:dyDescent="0.2">
      <c r="A37" s="294" t="s">
        <v>481</v>
      </c>
      <c r="B37" s="295" t="s">
        <v>483</v>
      </c>
      <c r="C37" s="296" t="s">
        <v>69</v>
      </c>
      <c r="D37" s="295">
        <v>1</v>
      </c>
      <c r="E37" s="485"/>
      <c r="F37" s="297">
        <f>E37*D37</f>
        <v>0</v>
      </c>
      <c r="G37" s="310">
        <f>D37</f>
        <v>1</v>
      </c>
      <c r="H37" s="486"/>
      <c r="I37" s="295">
        <f>H37*G37</f>
        <v>0</v>
      </c>
      <c r="J37" s="297">
        <f>I37+F37</f>
        <v>0</v>
      </c>
    </row>
    <row r="38" spans="1:10" x14ac:dyDescent="0.2">
      <c r="A38" s="294"/>
      <c r="B38" s="295" t="s">
        <v>484</v>
      </c>
      <c r="C38" s="296" t="s">
        <v>69</v>
      </c>
      <c r="D38" s="295">
        <v>1</v>
      </c>
      <c r="E38" s="485"/>
      <c r="F38" s="297">
        <f>E38*D38</f>
        <v>0</v>
      </c>
      <c r="G38" s="310">
        <f t="shared" si="3"/>
        <v>1</v>
      </c>
      <c r="H38" s="486"/>
      <c r="I38" s="295">
        <f>H38*G38</f>
        <v>0</v>
      </c>
      <c r="J38" s="297">
        <f>I38+F38</f>
        <v>0</v>
      </c>
    </row>
    <row r="39" spans="1:10" x14ac:dyDescent="0.2">
      <c r="A39" s="294"/>
      <c r="B39" s="295" t="s">
        <v>485</v>
      </c>
      <c r="C39" s="296"/>
      <c r="E39" s="298"/>
      <c r="F39" s="297"/>
      <c r="G39" s="310"/>
      <c r="H39" s="297"/>
      <c r="J39" s="297"/>
    </row>
    <row r="40" spans="1:10" x14ac:dyDescent="0.2">
      <c r="A40" s="294" t="s">
        <v>486</v>
      </c>
      <c r="B40" s="295" t="s">
        <v>487</v>
      </c>
      <c r="C40" s="296" t="s">
        <v>102</v>
      </c>
      <c r="D40" s="295">
        <v>180</v>
      </c>
      <c r="E40" s="485"/>
      <c r="F40" s="297">
        <f t="shared" si="0"/>
        <v>0</v>
      </c>
      <c r="G40" s="310">
        <f t="shared" si="3"/>
        <v>180</v>
      </c>
      <c r="H40" s="486"/>
      <c r="I40" s="295">
        <f t="shared" si="1"/>
        <v>0</v>
      </c>
      <c r="J40" s="297">
        <f t="shared" si="2"/>
        <v>0</v>
      </c>
    </row>
    <row r="41" spans="1:10" x14ac:dyDescent="0.2">
      <c r="A41" s="294" t="s">
        <v>488</v>
      </c>
      <c r="B41" s="295" t="s">
        <v>489</v>
      </c>
      <c r="C41" s="296" t="s">
        <v>102</v>
      </c>
      <c r="D41" s="295">
        <v>20</v>
      </c>
      <c r="E41" s="485"/>
      <c r="F41" s="297">
        <f t="shared" si="0"/>
        <v>0</v>
      </c>
      <c r="G41" s="310">
        <f t="shared" si="3"/>
        <v>20</v>
      </c>
      <c r="H41" s="486"/>
      <c r="I41" s="295">
        <f t="shared" si="1"/>
        <v>0</v>
      </c>
      <c r="J41" s="297">
        <f t="shared" si="2"/>
        <v>0</v>
      </c>
    </row>
    <row r="42" spans="1:10" x14ac:dyDescent="0.2">
      <c r="A42" s="294" t="s">
        <v>490</v>
      </c>
      <c r="B42" s="295" t="s">
        <v>491</v>
      </c>
      <c r="C42" s="296" t="s">
        <v>69</v>
      </c>
      <c r="D42" s="295">
        <v>8</v>
      </c>
      <c r="E42" s="485"/>
      <c r="F42" s="297">
        <f t="shared" si="0"/>
        <v>0</v>
      </c>
      <c r="G42" s="310">
        <f t="shared" si="3"/>
        <v>8</v>
      </c>
      <c r="H42" s="486"/>
      <c r="I42" s="295">
        <f t="shared" si="1"/>
        <v>0</v>
      </c>
      <c r="J42" s="297">
        <f t="shared" si="2"/>
        <v>0</v>
      </c>
    </row>
    <row r="43" spans="1:10" ht="12.75" thickBot="1" x14ac:dyDescent="0.25">
      <c r="A43" s="311"/>
      <c r="E43" s="297"/>
      <c r="F43" s="312"/>
      <c r="G43" s="313"/>
      <c r="H43" s="314"/>
      <c r="I43" s="315"/>
      <c r="J43" s="315"/>
    </row>
    <row r="44" spans="1:10" x14ac:dyDescent="0.2">
      <c r="A44" s="316"/>
      <c r="B44" s="317" t="s">
        <v>164</v>
      </c>
      <c r="C44" s="317"/>
      <c r="D44" s="317"/>
      <c r="E44" s="318"/>
      <c r="F44" s="319">
        <f>SUM(F19:F42)</f>
        <v>0</v>
      </c>
      <c r="G44" s="298"/>
      <c r="H44" s="299"/>
      <c r="I44" s="319">
        <f>SUM(I19:I42)</f>
        <v>0</v>
      </c>
      <c r="J44" s="319">
        <f>SUM(J19:J42)</f>
        <v>0</v>
      </c>
    </row>
    <row r="45" spans="1:10" x14ac:dyDescent="0.2">
      <c r="A45" s="311"/>
      <c r="B45" s="295" t="s">
        <v>492</v>
      </c>
      <c r="C45" s="296" t="s">
        <v>389</v>
      </c>
      <c r="D45" s="320">
        <v>8</v>
      </c>
      <c r="E45" s="297"/>
      <c r="F45" s="297"/>
      <c r="G45" s="298"/>
      <c r="H45" s="299"/>
      <c r="I45" s="297">
        <f>I44/100*D45</f>
        <v>0</v>
      </c>
      <c r="J45" s="295" t="s">
        <v>443</v>
      </c>
    </row>
    <row r="46" spans="1:10" x14ac:dyDescent="0.2">
      <c r="A46" s="294"/>
      <c r="B46" s="295" t="s">
        <v>493</v>
      </c>
      <c r="C46" s="296"/>
      <c r="E46" s="297"/>
      <c r="F46" s="297"/>
      <c r="G46" s="298"/>
      <c r="H46" s="299"/>
      <c r="I46" s="298">
        <f>I44+I45</f>
        <v>0</v>
      </c>
      <c r="J46" s="295" t="s">
        <v>443</v>
      </c>
    </row>
    <row r="47" spans="1:10" x14ac:dyDescent="0.2">
      <c r="A47" s="294"/>
      <c r="B47" s="295" t="s">
        <v>494</v>
      </c>
      <c r="C47" s="296"/>
      <c r="E47" s="297"/>
      <c r="F47" s="297"/>
      <c r="G47" s="298"/>
      <c r="H47" s="299"/>
      <c r="J47" s="298">
        <f>I46+F44</f>
        <v>0</v>
      </c>
    </row>
    <row r="48" spans="1:10" x14ac:dyDescent="0.2">
      <c r="A48" s="294"/>
      <c r="B48" s="295" t="s">
        <v>1476</v>
      </c>
      <c r="C48" s="296" t="s">
        <v>69</v>
      </c>
      <c r="D48" s="295">
        <v>1</v>
      </c>
      <c r="E48" s="486"/>
      <c r="F48" s="297">
        <f t="shared" ref="F48:F53" si="4">D48*E48</f>
        <v>0</v>
      </c>
      <c r="G48" s="298"/>
      <c r="H48" s="299"/>
      <c r="J48" s="298">
        <f t="shared" ref="J48:J53" si="5">F48</f>
        <v>0</v>
      </c>
    </row>
    <row r="49" spans="1:10" x14ac:dyDescent="0.2">
      <c r="A49" s="294"/>
      <c r="B49" s="295" t="s">
        <v>1477</v>
      </c>
      <c r="C49" s="296" t="s">
        <v>69</v>
      </c>
      <c r="D49" s="295">
        <v>5</v>
      </c>
      <c r="E49" s="486"/>
      <c r="F49" s="297">
        <f t="shared" si="4"/>
        <v>0</v>
      </c>
      <c r="G49" s="298"/>
      <c r="H49" s="299"/>
      <c r="J49" s="298">
        <f t="shared" si="5"/>
        <v>0</v>
      </c>
    </row>
    <row r="50" spans="1:10" x14ac:dyDescent="0.2">
      <c r="A50" s="294"/>
      <c r="B50" s="295" t="s">
        <v>495</v>
      </c>
      <c r="C50" s="296" t="s">
        <v>70</v>
      </c>
      <c r="D50" s="295">
        <v>1</v>
      </c>
      <c r="E50" s="485"/>
      <c r="F50" s="297">
        <f t="shared" si="4"/>
        <v>0</v>
      </c>
      <c r="G50" s="310"/>
      <c r="H50" s="297"/>
      <c r="J50" s="297">
        <f t="shared" si="5"/>
        <v>0</v>
      </c>
    </row>
    <row r="51" spans="1:10" x14ac:dyDescent="0.2">
      <c r="A51" s="294"/>
      <c r="B51" s="295" t="s">
        <v>496</v>
      </c>
      <c r="C51" s="296" t="s">
        <v>70</v>
      </c>
      <c r="D51" s="295">
        <v>1</v>
      </c>
      <c r="E51" s="485"/>
      <c r="F51" s="297">
        <f t="shared" si="4"/>
        <v>0</v>
      </c>
      <c r="G51" s="310"/>
      <c r="H51" s="297"/>
      <c r="J51" s="297">
        <f t="shared" si="5"/>
        <v>0</v>
      </c>
    </row>
    <row r="52" spans="1:10" x14ac:dyDescent="0.2">
      <c r="A52" s="294" t="s">
        <v>414</v>
      </c>
      <c r="B52" s="295" t="s">
        <v>497</v>
      </c>
      <c r="C52" s="296" t="s">
        <v>71</v>
      </c>
      <c r="D52" s="295">
        <v>8</v>
      </c>
      <c r="E52" s="486"/>
      <c r="F52" s="297">
        <f t="shared" si="4"/>
        <v>0</v>
      </c>
      <c r="G52" s="298"/>
      <c r="H52" s="299"/>
      <c r="J52" s="298">
        <f t="shared" si="5"/>
        <v>0</v>
      </c>
    </row>
    <row r="53" spans="1:10" ht="12.75" thickBot="1" x14ac:dyDescent="0.25">
      <c r="A53" s="294" t="s">
        <v>498</v>
      </c>
      <c r="B53" s="295" t="s">
        <v>499</v>
      </c>
      <c r="C53" s="296" t="s">
        <v>69</v>
      </c>
      <c r="D53" s="295">
        <v>1</v>
      </c>
      <c r="E53" s="486"/>
      <c r="F53" s="297">
        <f t="shared" si="4"/>
        <v>0</v>
      </c>
      <c r="G53" s="298"/>
      <c r="H53" s="299"/>
      <c r="J53" s="298">
        <f t="shared" si="5"/>
        <v>0</v>
      </c>
    </row>
    <row r="54" spans="1:10" ht="12.75" thickBot="1" x14ac:dyDescent="0.25">
      <c r="A54" s="321"/>
      <c r="B54" s="322" t="s">
        <v>500</v>
      </c>
      <c r="C54" s="323"/>
      <c r="D54" s="322"/>
      <c r="E54" s="324"/>
      <c r="F54" s="324"/>
      <c r="G54" s="325"/>
      <c r="H54" s="326"/>
      <c r="I54" s="322"/>
      <c r="J54" s="325">
        <f>J47+J48+J49+J50+J51+J52+J53</f>
        <v>0</v>
      </c>
    </row>
    <row r="56" spans="1:10" s="330" customFormat="1" ht="15" x14ac:dyDescent="0.25">
      <c r="A56" s="329"/>
      <c r="B56" s="295" t="s">
        <v>501</v>
      </c>
      <c r="E56" s="333"/>
      <c r="F56" s="334"/>
    </row>
    <row r="57" spans="1:10" s="330" customFormat="1" x14ac:dyDescent="0.2">
      <c r="A57" s="329"/>
      <c r="E57" s="333"/>
      <c r="F57" s="334"/>
    </row>
    <row r="58" spans="1:10" s="330" customFormat="1" x14ac:dyDescent="0.2">
      <c r="A58" s="335" t="s">
        <v>131</v>
      </c>
      <c r="B58" s="336" t="s">
        <v>300</v>
      </c>
      <c r="C58" s="336" t="s">
        <v>446</v>
      </c>
      <c r="D58" s="337" t="s">
        <v>502</v>
      </c>
      <c r="E58" s="338" t="s">
        <v>448</v>
      </c>
      <c r="F58" s="339" t="s">
        <v>0</v>
      </c>
    </row>
    <row r="59" spans="1:10" s="330" customFormat="1" x14ac:dyDescent="0.2">
      <c r="A59" s="329" t="s">
        <v>503</v>
      </c>
      <c r="B59" s="330" t="s">
        <v>504</v>
      </c>
      <c r="C59" s="330" t="s">
        <v>72</v>
      </c>
      <c r="D59" s="331">
        <v>0.14000000000000001</v>
      </c>
      <c r="E59" s="487"/>
      <c r="F59" s="340">
        <f>D59*E59</f>
        <v>0</v>
      </c>
    </row>
    <row r="60" spans="1:10" s="330" customFormat="1" x14ac:dyDescent="0.2">
      <c r="A60" s="329" t="s">
        <v>505</v>
      </c>
      <c r="B60" s="330" t="s">
        <v>506</v>
      </c>
      <c r="C60" s="330" t="s">
        <v>69</v>
      </c>
      <c r="D60" s="331">
        <v>7</v>
      </c>
      <c r="E60" s="487"/>
      <c r="F60" s="340">
        <f t="shared" ref="F60:F75" si="6">D60*E60</f>
        <v>0</v>
      </c>
    </row>
    <row r="61" spans="1:10" s="330" customFormat="1" x14ac:dyDescent="0.2">
      <c r="A61" s="329"/>
      <c r="B61" s="330" t="s">
        <v>507</v>
      </c>
      <c r="C61" s="330" t="s">
        <v>69</v>
      </c>
      <c r="D61" s="331">
        <v>6</v>
      </c>
      <c r="E61" s="487"/>
      <c r="F61" s="340">
        <f>D61*E61</f>
        <v>0</v>
      </c>
    </row>
    <row r="62" spans="1:10" s="330" customFormat="1" x14ac:dyDescent="0.2">
      <c r="A62" s="329"/>
      <c r="B62" s="330" t="s">
        <v>508</v>
      </c>
      <c r="C62" s="330" t="s">
        <v>69</v>
      </c>
      <c r="D62" s="331">
        <v>1</v>
      </c>
      <c r="E62" s="487"/>
      <c r="F62" s="340">
        <f t="shared" si="6"/>
        <v>0</v>
      </c>
    </row>
    <row r="63" spans="1:10" s="330" customFormat="1" x14ac:dyDescent="0.2">
      <c r="A63" s="329" t="s">
        <v>509</v>
      </c>
      <c r="B63" s="330" t="s">
        <v>510</v>
      </c>
      <c r="C63" s="330" t="s">
        <v>141</v>
      </c>
      <c r="D63" s="331">
        <v>2.5</v>
      </c>
      <c r="E63" s="487"/>
      <c r="F63" s="340">
        <f t="shared" si="6"/>
        <v>0</v>
      </c>
    </row>
    <row r="64" spans="1:10" s="330" customFormat="1" x14ac:dyDescent="0.2">
      <c r="A64" s="329" t="s">
        <v>511</v>
      </c>
      <c r="B64" s="330" t="s">
        <v>512</v>
      </c>
      <c r="C64" s="330" t="s">
        <v>102</v>
      </c>
      <c r="D64" s="331">
        <v>11</v>
      </c>
      <c r="E64" s="487"/>
      <c r="F64" s="340">
        <f t="shared" si="6"/>
        <v>0</v>
      </c>
    </row>
    <row r="65" spans="1:6" s="330" customFormat="1" x14ac:dyDescent="0.2">
      <c r="A65" s="329" t="s">
        <v>513</v>
      </c>
      <c r="B65" s="330" t="s">
        <v>514</v>
      </c>
      <c r="C65" s="330" t="s">
        <v>102</v>
      </c>
      <c r="D65" s="331">
        <v>15</v>
      </c>
      <c r="E65" s="487"/>
      <c r="F65" s="340">
        <f t="shared" si="6"/>
        <v>0</v>
      </c>
    </row>
    <row r="66" spans="1:6" s="330" customFormat="1" x14ac:dyDescent="0.2">
      <c r="A66" s="329"/>
      <c r="B66" s="330" t="s">
        <v>515</v>
      </c>
      <c r="C66" s="330" t="s">
        <v>141</v>
      </c>
      <c r="D66" s="330">
        <v>4</v>
      </c>
      <c r="E66" s="488"/>
      <c r="F66" s="340">
        <f t="shared" si="6"/>
        <v>0</v>
      </c>
    </row>
    <row r="67" spans="1:6" s="330" customFormat="1" x14ac:dyDescent="0.2">
      <c r="A67" s="329"/>
      <c r="B67" s="330" t="s">
        <v>516</v>
      </c>
      <c r="C67" s="330" t="s">
        <v>141</v>
      </c>
      <c r="D67" s="330">
        <v>4</v>
      </c>
      <c r="E67" s="488"/>
      <c r="F67" s="340">
        <f t="shared" si="6"/>
        <v>0</v>
      </c>
    </row>
    <row r="68" spans="1:6" s="330" customFormat="1" x14ac:dyDescent="0.2">
      <c r="A68" s="329" t="s">
        <v>517</v>
      </c>
      <c r="B68" s="330" t="s">
        <v>518</v>
      </c>
      <c r="C68" s="330" t="s">
        <v>102</v>
      </c>
      <c r="D68" s="331">
        <v>130</v>
      </c>
      <c r="E68" s="487"/>
      <c r="F68" s="340">
        <f t="shared" si="6"/>
        <v>0</v>
      </c>
    </row>
    <row r="69" spans="1:6" s="330" customFormat="1" x14ac:dyDescent="0.2">
      <c r="A69" s="329" t="s">
        <v>519</v>
      </c>
      <c r="B69" s="330" t="s">
        <v>520</v>
      </c>
      <c r="C69" s="330" t="s">
        <v>141</v>
      </c>
      <c r="D69" s="331">
        <v>13.65</v>
      </c>
      <c r="E69" s="487"/>
      <c r="F69" s="340">
        <f t="shared" si="6"/>
        <v>0</v>
      </c>
    </row>
    <row r="70" spans="1:6" s="330" customFormat="1" x14ac:dyDescent="0.2">
      <c r="A70" s="329" t="s">
        <v>521</v>
      </c>
      <c r="B70" s="330" t="s">
        <v>522</v>
      </c>
      <c r="C70" s="330" t="s">
        <v>102</v>
      </c>
      <c r="D70" s="330">
        <v>130</v>
      </c>
      <c r="E70" s="488"/>
      <c r="F70" s="340">
        <f t="shared" si="6"/>
        <v>0</v>
      </c>
    </row>
    <row r="71" spans="1:6" s="330" customFormat="1" x14ac:dyDescent="0.2">
      <c r="A71" s="329" t="s">
        <v>523</v>
      </c>
      <c r="B71" s="330" t="s">
        <v>524</v>
      </c>
      <c r="C71" s="330" t="s">
        <v>102</v>
      </c>
      <c r="D71" s="330">
        <v>130</v>
      </c>
      <c r="E71" s="488"/>
      <c r="F71" s="340">
        <f t="shared" si="6"/>
        <v>0</v>
      </c>
    </row>
    <row r="72" spans="1:6" s="330" customFormat="1" x14ac:dyDescent="0.2">
      <c r="A72" s="329" t="s">
        <v>525</v>
      </c>
      <c r="B72" s="330" t="s">
        <v>526</v>
      </c>
      <c r="C72" s="330" t="s">
        <v>138</v>
      </c>
      <c r="D72" s="331">
        <v>45.5</v>
      </c>
      <c r="E72" s="487"/>
      <c r="F72" s="340">
        <f t="shared" si="6"/>
        <v>0</v>
      </c>
    </row>
    <row r="73" spans="1:6" s="330" customFormat="1" x14ac:dyDescent="0.2">
      <c r="A73" s="329" t="s">
        <v>527</v>
      </c>
      <c r="B73" s="330" t="s">
        <v>528</v>
      </c>
      <c r="C73" s="330" t="s">
        <v>332</v>
      </c>
      <c r="D73" s="331">
        <v>7.7</v>
      </c>
      <c r="E73" s="487"/>
      <c r="F73" s="340">
        <f t="shared" si="6"/>
        <v>0</v>
      </c>
    </row>
    <row r="74" spans="1:6" s="330" customFormat="1" x14ac:dyDescent="0.2">
      <c r="A74" s="329" t="s">
        <v>529</v>
      </c>
      <c r="B74" s="330" t="s">
        <v>530</v>
      </c>
      <c r="C74" s="330" t="s">
        <v>332</v>
      </c>
      <c r="D74" s="331">
        <v>77</v>
      </c>
      <c r="E74" s="487"/>
      <c r="F74" s="340">
        <f t="shared" si="6"/>
        <v>0</v>
      </c>
    </row>
    <row r="75" spans="1:6" s="330" customFormat="1" x14ac:dyDescent="0.2">
      <c r="A75" s="329"/>
      <c r="D75" s="331"/>
      <c r="E75" s="332"/>
      <c r="F75" s="340">
        <f t="shared" si="6"/>
        <v>0</v>
      </c>
    </row>
    <row r="76" spans="1:6" s="330" customFormat="1" x14ac:dyDescent="0.2">
      <c r="A76" s="329"/>
      <c r="D76" s="331"/>
      <c r="E76" s="332"/>
      <c r="F76" s="334" t="s">
        <v>443</v>
      </c>
    </row>
    <row r="77" spans="1:6" s="330" customFormat="1" x14ac:dyDescent="0.2">
      <c r="A77" s="329"/>
      <c r="B77" s="341" t="s">
        <v>531</v>
      </c>
      <c r="C77" s="341"/>
      <c r="D77" s="342"/>
      <c r="E77" s="343"/>
      <c r="F77" s="344">
        <f>SUM(F59:F75)</f>
        <v>0</v>
      </c>
    </row>
  </sheetData>
  <mergeCells count="5">
    <mergeCell ref="E16:F16"/>
    <mergeCell ref="G16:I16"/>
    <mergeCell ref="D8:E8"/>
    <mergeCell ref="D10:E10"/>
    <mergeCell ref="D13:E13"/>
  </mergeCells>
  <pageMargins left="0.25" right="0.25" top="0.75" bottom="0.75" header="0.3" footer="0.3"/>
  <pageSetup paperSize="9" orientation="landscape" r:id="rId1"/>
  <headerFooter alignWithMargins="0">
    <oddHeader>&amp;CELEKTROMONTÁŽE &amp;R VO  Hliník, Třeboň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74"/>
  <sheetViews>
    <sheetView view="pageBreakPreview" zoomScaleNormal="100" zoomScaleSheetLayoutView="100" workbookViewId="0">
      <selection activeCell="F70" sqref="F70"/>
    </sheetView>
  </sheetViews>
  <sheetFormatPr defaultRowHeight="12.75" x14ac:dyDescent="0.2"/>
  <cols>
    <col min="1" max="1" width="9.85546875" style="622" customWidth="1"/>
    <col min="2" max="2" width="73.42578125" style="622" customWidth="1"/>
    <col min="3" max="3" width="6.42578125" style="622" customWidth="1"/>
    <col min="4" max="4" width="8.28515625" style="622" customWidth="1"/>
    <col min="5" max="5" width="13.140625" style="622" customWidth="1"/>
    <col min="6" max="6" width="19.85546875" style="622" customWidth="1"/>
    <col min="7" max="8" width="9.140625" style="621"/>
    <col min="9" max="256" width="9.140625" style="622"/>
    <col min="257" max="257" width="9.85546875" style="622" customWidth="1"/>
    <col min="258" max="258" width="73.42578125" style="622" customWidth="1"/>
    <col min="259" max="259" width="6.42578125" style="622" customWidth="1"/>
    <col min="260" max="260" width="8.28515625" style="622" customWidth="1"/>
    <col min="261" max="261" width="13.140625" style="622" customWidth="1"/>
    <col min="262" max="262" width="19.85546875" style="622" customWidth="1"/>
    <col min="263" max="512" width="9.140625" style="622"/>
    <col min="513" max="513" width="9.85546875" style="622" customWidth="1"/>
    <col min="514" max="514" width="73.42578125" style="622" customWidth="1"/>
    <col min="515" max="515" width="6.42578125" style="622" customWidth="1"/>
    <col min="516" max="516" width="8.28515625" style="622" customWidth="1"/>
    <col min="517" max="517" width="13.140625" style="622" customWidth="1"/>
    <col min="518" max="518" width="19.85546875" style="622" customWidth="1"/>
    <col min="519" max="768" width="9.140625" style="622"/>
    <col min="769" max="769" width="9.85546875" style="622" customWidth="1"/>
    <col min="770" max="770" width="73.42578125" style="622" customWidth="1"/>
    <col min="771" max="771" width="6.42578125" style="622" customWidth="1"/>
    <col min="772" max="772" width="8.28515625" style="622" customWidth="1"/>
    <col min="773" max="773" width="13.140625" style="622" customWidth="1"/>
    <col min="774" max="774" width="19.85546875" style="622" customWidth="1"/>
    <col min="775" max="1024" width="9.140625" style="622"/>
    <col min="1025" max="1025" width="9.85546875" style="622" customWidth="1"/>
    <col min="1026" max="1026" width="73.42578125" style="622" customWidth="1"/>
    <col min="1027" max="1027" width="6.42578125" style="622" customWidth="1"/>
    <col min="1028" max="1028" width="8.28515625" style="622" customWidth="1"/>
    <col min="1029" max="1029" width="13.140625" style="622" customWidth="1"/>
    <col min="1030" max="1030" width="19.85546875" style="622" customWidth="1"/>
    <col min="1031" max="1280" width="9.140625" style="622"/>
    <col min="1281" max="1281" width="9.85546875" style="622" customWidth="1"/>
    <col min="1282" max="1282" width="73.42578125" style="622" customWidth="1"/>
    <col min="1283" max="1283" width="6.42578125" style="622" customWidth="1"/>
    <col min="1284" max="1284" width="8.28515625" style="622" customWidth="1"/>
    <col min="1285" max="1285" width="13.140625" style="622" customWidth="1"/>
    <col min="1286" max="1286" width="19.85546875" style="622" customWidth="1"/>
    <col min="1287" max="1536" width="9.140625" style="622"/>
    <col min="1537" max="1537" width="9.85546875" style="622" customWidth="1"/>
    <col min="1538" max="1538" width="73.42578125" style="622" customWidth="1"/>
    <col min="1539" max="1539" width="6.42578125" style="622" customWidth="1"/>
    <col min="1540" max="1540" width="8.28515625" style="622" customWidth="1"/>
    <col min="1541" max="1541" width="13.140625" style="622" customWidth="1"/>
    <col min="1542" max="1542" width="19.85546875" style="622" customWidth="1"/>
    <col min="1543" max="1792" width="9.140625" style="622"/>
    <col min="1793" max="1793" width="9.85546875" style="622" customWidth="1"/>
    <col min="1794" max="1794" width="73.42578125" style="622" customWidth="1"/>
    <col min="1795" max="1795" width="6.42578125" style="622" customWidth="1"/>
    <col min="1796" max="1796" width="8.28515625" style="622" customWidth="1"/>
    <col min="1797" max="1797" width="13.140625" style="622" customWidth="1"/>
    <col min="1798" max="1798" width="19.85546875" style="622" customWidth="1"/>
    <col min="1799" max="2048" width="9.140625" style="622"/>
    <col min="2049" max="2049" width="9.85546875" style="622" customWidth="1"/>
    <col min="2050" max="2050" width="73.42578125" style="622" customWidth="1"/>
    <col min="2051" max="2051" width="6.42578125" style="622" customWidth="1"/>
    <col min="2052" max="2052" width="8.28515625" style="622" customWidth="1"/>
    <col min="2053" max="2053" width="13.140625" style="622" customWidth="1"/>
    <col min="2054" max="2054" width="19.85546875" style="622" customWidth="1"/>
    <col min="2055" max="2304" width="9.140625" style="622"/>
    <col min="2305" max="2305" width="9.85546875" style="622" customWidth="1"/>
    <col min="2306" max="2306" width="73.42578125" style="622" customWidth="1"/>
    <col min="2307" max="2307" width="6.42578125" style="622" customWidth="1"/>
    <col min="2308" max="2308" width="8.28515625" style="622" customWidth="1"/>
    <col min="2309" max="2309" width="13.140625" style="622" customWidth="1"/>
    <col min="2310" max="2310" width="19.85546875" style="622" customWidth="1"/>
    <col min="2311" max="2560" width="9.140625" style="622"/>
    <col min="2561" max="2561" width="9.85546875" style="622" customWidth="1"/>
    <col min="2562" max="2562" width="73.42578125" style="622" customWidth="1"/>
    <col min="2563" max="2563" width="6.42578125" style="622" customWidth="1"/>
    <col min="2564" max="2564" width="8.28515625" style="622" customWidth="1"/>
    <col min="2565" max="2565" width="13.140625" style="622" customWidth="1"/>
    <col min="2566" max="2566" width="19.85546875" style="622" customWidth="1"/>
    <col min="2567" max="2816" width="9.140625" style="622"/>
    <col min="2817" max="2817" width="9.85546875" style="622" customWidth="1"/>
    <col min="2818" max="2818" width="73.42578125" style="622" customWidth="1"/>
    <col min="2819" max="2819" width="6.42578125" style="622" customWidth="1"/>
    <col min="2820" max="2820" width="8.28515625" style="622" customWidth="1"/>
    <col min="2821" max="2821" width="13.140625" style="622" customWidth="1"/>
    <col min="2822" max="2822" width="19.85546875" style="622" customWidth="1"/>
    <col min="2823" max="3072" width="9.140625" style="622"/>
    <col min="3073" max="3073" width="9.85546875" style="622" customWidth="1"/>
    <col min="3074" max="3074" width="73.42578125" style="622" customWidth="1"/>
    <col min="3075" max="3075" width="6.42578125" style="622" customWidth="1"/>
    <col min="3076" max="3076" width="8.28515625" style="622" customWidth="1"/>
    <col min="3077" max="3077" width="13.140625" style="622" customWidth="1"/>
    <col min="3078" max="3078" width="19.85546875" style="622" customWidth="1"/>
    <col min="3079" max="3328" width="9.140625" style="622"/>
    <col min="3329" max="3329" width="9.85546875" style="622" customWidth="1"/>
    <col min="3330" max="3330" width="73.42578125" style="622" customWidth="1"/>
    <col min="3331" max="3331" width="6.42578125" style="622" customWidth="1"/>
    <col min="3332" max="3332" width="8.28515625" style="622" customWidth="1"/>
    <col min="3333" max="3333" width="13.140625" style="622" customWidth="1"/>
    <col min="3334" max="3334" width="19.85546875" style="622" customWidth="1"/>
    <col min="3335" max="3584" width="9.140625" style="622"/>
    <col min="3585" max="3585" width="9.85546875" style="622" customWidth="1"/>
    <col min="3586" max="3586" width="73.42578125" style="622" customWidth="1"/>
    <col min="3587" max="3587" width="6.42578125" style="622" customWidth="1"/>
    <col min="3588" max="3588" width="8.28515625" style="622" customWidth="1"/>
    <col min="3589" max="3589" width="13.140625" style="622" customWidth="1"/>
    <col min="3590" max="3590" width="19.85546875" style="622" customWidth="1"/>
    <col min="3591" max="3840" width="9.140625" style="622"/>
    <col min="3841" max="3841" width="9.85546875" style="622" customWidth="1"/>
    <col min="3842" max="3842" width="73.42578125" style="622" customWidth="1"/>
    <col min="3843" max="3843" width="6.42578125" style="622" customWidth="1"/>
    <col min="3844" max="3844" width="8.28515625" style="622" customWidth="1"/>
    <col min="3845" max="3845" width="13.140625" style="622" customWidth="1"/>
    <col min="3846" max="3846" width="19.85546875" style="622" customWidth="1"/>
    <col min="3847" max="4096" width="9.140625" style="622"/>
    <col min="4097" max="4097" width="9.85546875" style="622" customWidth="1"/>
    <col min="4098" max="4098" width="73.42578125" style="622" customWidth="1"/>
    <col min="4099" max="4099" width="6.42578125" style="622" customWidth="1"/>
    <col min="4100" max="4100" width="8.28515625" style="622" customWidth="1"/>
    <col min="4101" max="4101" width="13.140625" style="622" customWidth="1"/>
    <col min="4102" max="4102" width="19.85546875" style="622" customWidth="1"/>
    <col min="4103" max="4352" width="9.140625" style="622"/>
    <col min="4353" max="4353" width="9.85546875" style="622" customWidth="1"/>
    <col min="4354" max="4354" width="73.42578125" style="622" customWidth="1"/>
    <col min="4355" max="4355" width="6.42578125" style="622" customWidth="1"/>
    <col min="4356" max="4356" width="8.28515625" style="622" customWidth="1"/>
    <col min="4357" max="4357" width="13.140625" style="622" customWidth="1"/>
    <col min="4358" max="4358" width="19.85546875" style="622" customWidth="1"/>
    <col min="4359" max="4608" width="9.140625" style="622"/>
    <col min="4609" max="4609" width="9.85546875" style="622" customWidth="1"/>
    <col min="4610" max="4610" width="73.42578125" style="622" customWidth="1"/>
    <col min="4611" max="4611" width="6.42578125" style="622" customWidth="1"/>
    <col min="4612" max="4612" width="8.28515625" style="622" customWidth="1"/>
    <col min="4613" max="4613" width="13.140625" style="622" customWidth="1"/>
    <col min="4614" max="4614" width="19.85546875" style="622" customWidth="1"/>
    <col min="4615" max="4864" width="9.140625" style="622"/>
    <col min="4865" max="4865" width="9.85546875" style="622" customWidth="1"/>
    <col min="4866" max="4866" width="73.42578125" style="622" customWidth="1"/>
    <col min="4867" max="4867" width="6.42578125" style="622" customWidth="1"/>
    <col min="4868" max="4868" width="8.28515625" style="622" customWidth="1"/>
    <col min="4869" max="4869" width="13.140625" style="622" customWidth="1"/>
    <col min="4870" max="4870" width="19.85546875" style="622" customWidth="1"/>
    <col min="4871" max="5120" width="9.140625" style="622"/>
    <col min="5121" max="5121" width="9.85546875" style="622" customWidth="1"/>
    <col min="5122" max="5122" width="73.42578125" style="622" customWidth="1"/>
    <col min="5123" max="5123" width="6.42578125" style="622" customWidth="1"/>
    <col min="5124" max="5124" width="8.28515625" style="622" customWidth="1"/>
    <col min="5125" max="5125" width="13.140625" style="622" customWidth="1"/>
    <col min="5126" max="5126" width="19.85546875" style="622" customWidth="1"/>
    <col min="5127" max="5376" width="9.140625" style="622"/>
    <col min="5377" max="5377" width="9.85546875" style="622" customWidth="1"/>
    <col min="5378" max="5378" width="73.42578125" style="622" customWidth="1"/>
    <col min="5379" max="5379" width="6.42578125" style="622" customWidth="1"/>
    <col min="5380" max="5380" width="8.28515625" style="622" customWidth="1"/>
    <col min="5381" max="5381" width="13.140625" style="622" customWidth="1"/>
    <col min="5382" max="5382" width="19.85546875" style="622" customWidth="1"/>
    <col min="5383" max="5632" width="9.140625" style="622"/>
    <col min="5633" max="5633" width="9.85546875" style="622" customWidth="1"/>
    <col min="5634" max="5634" width="73.42578125" style="622" customWidth="1"/>
    <col min="5635" max="5635" width="6.42578125" style="622" customWidth="1"/>
    <col min="5636" max="5636" width="8.28515625" style="622" customWidth="1"/>
    <col min="5637" max="5637" width="13.140625" style="622" customWidth="1"/>
    <col min="5638" max="5638" width="19.85546875" style="622" customWidth="1"/>
    <col min="5639" max="5888" width="9.140625" style="622"/>
    <col min="5889" max="5889" width="9.85546875" style="622" customWidth="1"/>
    <col min="5890" max="5890" width="73.42578125" style="622" customWidth="1"/>
    <col min="5891" max="5891" width="6.42578125" style="622" customWidth="1"/>
    <col min="5892" max="5892" width="8.28515625" style="622" customWidth="1"/>
    <col min="5893" max="5893" width="13.140625" style="622" customWidth="1"/>
    <col min="5894" max="5894" width="19.85546875" style="622" customWidth="1"/>
    <col min="5895" max="6144" width="9.140625" style="622"/>
    <col min="6145" max="6145" width="9.85546875" style="622" customWidth="1"/>
    <col min="6146" max="6146" width="73.42578125" style="622" customWidth="1"/>
    <col min="6147" max="6147" width="6.42578125" style="622" customWidth="1"/>
    <col min="6148" max="6148" width="8.28515625" style="622" customWidth="1"/>
    <col min="6149" max="6149" width="13.140625" style="622" customWidth="1"/>
    <col min="6150" max="6150" width="19.85546875" style="622" customWidth="1"/>
    <col min="6151" max="6400" width="9.140625" style="622"/>
    <col min="6401" max="6401" width="9.85546875" style="622" customWidth="1"/>
    <col min="6402" max="6402" width="73.42578125" style="622" customWidth="1"/>
    <col min="6403" max="6403" width="6.42578125" style="622" customWidth="1"/>
    <col min="6404" max="6404" width="8.28515625" style="622" customWidth="1"/>
    <col min="6405" max="6405" width="13.140625" style="622" customWidth="1"/>
    <col min="6406" max="6406" width="19.85546875" style="622" customWidth="1"/>
    <col min="6407" max="6656" width="9.140625" style="622"/>
    <col min="6657" max="6657" width="9.85546875" style="622" customWidth="1"/>
    <col min="6658" max="6658" width="73.42578125" style="622" customWidth="1"/>
    <col min="6659" max="6659" width="6.42578125" style="622" customWidth="1"/>
    <col min="6660" max="6660" width="8.28515625" style="622" customWidth="1"/>
    <col min="6661" max="6661" width="13.140625" style="622" customWidth="1"/>
    <col min="6662" max="6662" width="19.85546875" style="622" customWidth="1"/>
    <col min="6663" max="6912" width="9.140625" style="622"/>
    <col min="6913" max="6913" width="9.85546875" style="622" customWidth="1"/>
    <col min="6914" max="6914" width="73.42578125" style="622" customWidth="1"/>
    <col min="6915" max="6915" width="6.42578125" style="622" customWidth="1"/>
    <col min="6916" max="6916" width="8.28515625" style="622" customWidth="1"/>
    <col min="6917" max="6917" width="13.140625" style="622" customWidth="1"/>
    <col min="6918" max="6918" width="19.85546875" style="622" customWidth="1"/>
    <col min="6919" max="7168" width="9.140625" style="622"/>
    <col min="7169" max="7169" width="9.85546875" style="622" customWidth="1"/>
    <col min="7170" max="7170" width="73.42578125" style="622" customWidth="1"/>
    <col min="7171" max="7171" width="6.42578125" style="622" customWidth="1"/>
    <col min="7172" max="7172" width="8.28515625" style="622" customWidth="1"/>
    <col min="7173" max="7173" width="13.140625" style="622" customWidth="1"/>
    <col min="7174" max="7174" width="19.85546875" style="622" customWidth="1"/>
    <col min="7175" max="7424" width="9.140625" style="622"/>
    <col min="7425" max="7425" width="9.85546875" style="622" customWidth="1"/>
    <col min="7426" max="7426" width="73.42578125" style="622" customWidth="1"/>
    <col min="7427" max="7427" width="6.42578125" style="622" customWidth="1"/>
    <col min="7428" max="7428" width="8.28515625" style="622" customWidth="1"/>
    <col min="7429" max="7429" width="13.140625" style="622" customWidth="1"/>
    <col min="7430" max="7430" width="19.85546875" style="622" customWidth="1"/>
    <col min="7431" max="7680" width="9.140625" style="622"/>
    <col min="7681" max="7681" width="9.85546875" style="622" customWidth="1"/>
    <col min="7682" max="7682" width="73.42578125" style="622" customWidth="1"/>
    <col min="7683" max="7683" width="6.42578125" style="622" customWidth="1"/>
    <col min="7684" max="7684" width="8.28515625" style="622" customWidth="1"/>
    <col min="7685" max="7685" width="13.140625" style="622" customWidth="1"/>
    <col min="7686" max="7686" width="19.85546875" style="622" customWidth="1"/>
    <col min="7687" max="7936" width="9.140625" style="622"/>
    <col min="7937" max="7937" width="9.85546875" style="622" customWidth="1"/>
    <col min="7938" max="7938" width="73.42578125" style="622" customWidth="1"/>
    <col min="7939" max="7939" width="6.42578125" style="622" customWidth="1"/>
    <col min="7940" max="7940" width="8.28515625" style="622" customWidth="1"/>
    <col min="7941" max="7941" width="13.140625" style="622" customWidth="1"/>
    <col min="7942" max="7942" width="19.85546875" style="622" customWidth="1"/>
    <col min="7943" max="8192" width="9.140625" style="622"/>
    <col min="8193" max="8193" width="9.85546875" style="622" customWidth="1"/>
    <col min="8194" max="8194" width="73.42578125" style="622" customWidth="1"/>
    <col min="8195" max="8195" width="6.42578125" style="622" customWidth="1"/>
    <col min="8196" max="8196" width="8.28515625" style="622" customWidth="1"/>
    <col min="8197" max="8197" width="13.140625" style="622" customWidth="1"/>
    <col min="8198" max="8198" width="19.85546875" style="622" customWidth="1"/>
    <col min="8199" max="8448" width="9.140625" style="622"/>
    <col min="8449" max="8449" width="9.85546875" style="622" customWidth="1"/>
    <col min="8450" max="8450" width="73.42578125" style="622" customWidth="1"/>
    <col min="8451" max="8451" width="6.42578125" style="622" customWidth="1"/>
    <col min="8452" max="8452" width="8.28515625" style="622" customWidth="1"/>
    <col min="8453" max="8453" width="13.140625" style="622" customWidth="1"/>
    <col min="8454" max="8454" width="19.85546875" style="622" customWidth="1"/>
    <col min="8455" max="8704" width="9.140625" style="622"/>
    <col min="8705" max="8705" width="9.85546875" style="622" customWidth="1"/>
    <col min="8706" max="8706" width="73.42578125" style="622" customWidth="1"/>
    <col min="8707" max="8707" width="6.42578125" style="622" customWidth="1"/>
    <col min="8708" max="8708" width="8.28515625" style="622" customWidth="1"/>
    <col min="8709" max="8709" width="13.140625" style="622" customWidth="1"/>
    <col min="8710" max="8710" width="19.85546875" style="622" customWidth="1"/>
    <col min="8711" max="8960" width="9.140625" style="622"/>
    <col min="8961" max="8961" width="9.85546875" style="622" customWidth="1"/>
    <col min="8962" max="8962" width="73.42578125" style="622" customWidth="1"/>
    <col min="8963" max="8963" width="6.42578125" style="622" customWidth="1"/>
    <col min="8964" max="8964" width="8.28515625" style="622" customWidth="1"/>
    <col min="8965" max="8965" width="13.140625" style="622" customWidth="1"/>
    <col min="8966" max="8966" width="19.85546875" style="622" customWidth="1"/>
    <col min="8967" max="9216" width="9.140625" style="622"/>
    <col min="9217" max="9217" width="9.85546875" style="622" customWidth="1"/>
    <col min="9218" max="9218" width="73.42578125" style="622" customWidth="1"/>
    <col min="9219" max="9219" width="6.42578125" style="622" customWidth="1"/>
    <col min="9220" max="9220" width="8.28515625" style="622" customWidth="1"/>
    <col min="9221" max="9221" width="13.140625" style="622" customWidth="1"/>
    <col min="9222" max="9222" width="19.85546875" style="622" customWidth="1"/>
    <col min="9223" max="9472" width="9.140625" style="622"/>
    <col min="9473" max="9473" width="9.85546875" style="622" customWidth="1"/>
    <col min="9474" max="9474" width="73.42578125" style="622" customWidth="1"/>
    <col min="9475" max="9475" width="6.42578125" style="622" customWidth="1"/>
    <col min="9476" max="9476" width="8.28515625" style="622" customWidth="1"/>
    <col min="9477" max="9477" width="13.140625" style="622" customWidth="1"/>
    <col min="9478" max="9478" width="19.85546875" style="622" customWidth="1"/>
    <col min="9479" max="9728" width="9.140625" style="622"/>
    <col min="9729" max="9729" width="9.85546875" style="622" customWidth="1"/>
    <col min="9730" max="9730" width="73.42578125" style="622" customWidth="1"/>
    <col min="9731" max="9731" width="6.42578125" style="622" customWidth="1"/>
    <col min="9732" max="9732" width="8.28515625" style="622" customWidth="1"/>
    <col min="9733" max="9733" width="13.140625" style="622" customWidth="1"/>
    <col min="9734" max="9734" width="19.85546875" style="622" customWidth="1"/>
    <col min="9735" max="9984" width="9.140625" style="622"/>
    <col min="9985" max="9985" width="9.85546875" style="622" customWidth="1"/>
    <col min="9986" max="9986" width="73.42578125" style="622" customWidth="1"/>
    <col min="9987" max="9987" width="6.42578125" style="622" customWidth="1"/>
    <col min="9988" max="9988" width="8.28515625" style="622" customWidth="1"/>
    <col min="9989" max="9989" width="13.140625" style="622" customWidth="1"/>
    <col min="9990" max="9990" width="19.85546875" style="622" customWidth="1"/>
    <col min="9991" max="10240" width="9.140625" style="622"/>
    <col min="10241" max="10241" width="9.85546875" style="622" customWidth="1"/>
    <col min="10242" max="10242" width="73.42578125" style="622" customWidth="1"/>
    <col min="10243" max="10243" width="6.42578125" style="622" customWidth="1"/>
    <col min="10244" max="10244" width="8.28515625" style="622" customWidth="1"/>
    <col min="10245" max="10245" width="13.140625" style="622" customWidth="1"/>
    <col min="10246" max="10246" width="19.85546875" style="622" customWidth="1"/>
    <col min="10247" max="10496" width="9.140625" style="622"/>
    <col min="10497" max="10497" width="9.85546875" style="622" customWidth="1"/>
    <col min="10498" max="10498" width="73.42578125" style="622" customWidth="1"/>
    <col min="10499" max="10499" width="6.42578125" style="622" customWidth="1"/>
    <col min="10500" max="10500" width="8.28515625" style="622" customWidth="1"/>
    <col min="10501" max="10501" width="13.140625" style="622" customWidth="1"/>
    <col min="10502" max="10502" width="19.85546875" style="622" customWidth="1"/>
    <col min="10503" max="10752" width="9.140625" style="622"/>
    <col min="10753" max="10753" width="9.85546875" style="622" customWidth="1"/>
    <col min="10754" max="10754" width="73.42578125" style="622" customWidth="1"/>
    <col min="10755" max="10755" width="6.42578125" style="622" customWidth="1"/>
    <col min="10756" max="10756" width="8.28515625" style="622" customWidth="1"/>
    <col min="10757" max="10757" width="13.140625" style="622" customWidth="1"/>
    <col min="10758" max="10758" width="19.85546875" style="622" customWidth="1"/>
    <col min="10759" max="11008" width="9.140625" style="622"/>
    <col min="11009" max="11009" width="9.85546875" style="622" customWidth="1"/>
    <col min="11010" max="11010" width="73.42578125" style="622" customWidth="1"/>
    <col min="11011" max="11011" width="6.42578125" style="622" customWidth="1"/>
    <col min="11012" max="11012" width="8.28515625" style="622" customWidth="1"/>
    <col min="11013" max="11013" width="13.140625" style="622" customWidth="1"/>
    <col min="11014" max="11014" width="19.85546875" style="622" customWidth="1"/>
    <col min="11015" max="11264" width="9.140625" style="622"/>
    <col min="11265" max="11265" width="9.85546875" style="622" customWidth="1"/>
    <col min="11266" max="11266" width="73.42578125" style="622" customWidth="1"/>
    <col min="11267" max="11267" width="6.42578125" style="622" customWidth="1"/>
    <col min="11268" max="11268" width="8.28515625" style="622" customWidth="1"/>
    <col min="11269" max="11269" width="13.140625" style="622" customWidth="1"/>
    <col min="11270" max="11270" width="19.85546875" style="622" customWidth="1"/>
    <col min="11271" max="11520" width="9.140625" style="622"/>
    <col min="11521" max="11521" width="9.85546875" style="622" customWidth="1"/>
    <col min="11522" max="11522" width="73.42578125" style="622" customWidth="1"/>
    <col min="11523" max="11523" width="6.42578125" style="622" customWidth="1"/>
    <col min="11524" max="11524" width="8.28515625" style="622" customWidth="1"/>
    <col min="11525" max="11525" width="13.140625" style="622" customWidth="1"/>
    <col min="11526" max="11526" width="19.85546875" style="622" customWidth="1"/>
    <col min="11527" max="11776" width="9.140625" style="622"/>
    <col min="11777" max="11777" width="9.85546875" style="622" customWidth="1"/>
    <col min="11778" max="11778" width="73.42578125" style="622" customWidth="1"/>
    <col min="11779" max="11779" width="6.42578125" style="622" customWidth="1"/>
    <col min="11780" max="11780" width="8.28515625" style="622" customWidth="1"/>
    <col min="11781" max="11781" width="13.140625" style="622" customWidth="1"/>
    <col min="11782" max="11782" width="19.85546875" style="622" customWidth="1"/>
    <col min="11783" max="12032" width="9.140625" style="622"/>
    <col min="12033" max="12033" width="9.85546875" style="622" customWidth="1"/>
    <col min="12034" max="12034" width="73.42578125" style="622" customWidth="1"/>
    <col min="12035" max="12035" width="6.42578125" style="622" customWidth="1"/>
    <col min="12036" max="12036" width="8.28515625" style="622" customWidth="1"/>
    <col min="12037" max="12037" width="13.140625" style="622" customWidth="1"/>
    <col min="12038" max="12038" width="19.85546875" style="622" customWidth="1"/>
    <col min="12039" max="12288" width="9.140625" style="622"/>
    <col min="12289" max="12289" width="9.85546875" style="622" customWidth="1"/>
    <col min="12290" max="12290" width="73.42578125" style="622" customWidth="1"/>
    <col min="12291" max="12291" width="6.42578125" style="622" customWidth="1"/>
    <col min="12292" max="12292" width="8.28515625" style="622" customWidth="1"/>
    <col min="12293" max="12293" width="13.140625" style="622" customWidth="1"/>
    <col min="12294" max="12294" width="19.85546875" style="622" customWidth="1"/>
    <col min="12295" max="12544" width="9.140625" style="622"/>
    <col min="12545" max="12545" width="9.85546875" style="622" customWidth="1"/>
    <col min="12546" max="12546" width="73.42578125" style="622" customWidth="1"/>
    <col min="12547" max="12547" width="6.42578125" style="622" customWidth="1"/>
    <col min="12548" max="12548" width="8.28515625" style="622" customWidth="1"/>
    <col min="12549" max="12549" width="13.140625" style="622" customWidth="1"/>
    <col min="12550" max="12550" width="19.85546875" style="622" customWidth="1"/>
    <col min="12551" max="12800" width="9.140625" style="622"/>
    <col min="12801" max="12801" width="9.85546875" style="622" customWidth="1"/>
    <col min="12802" max="12802" width="73.42578125" style="622" customWidth="1"/>
    <col min="12803" max="12803" width="6.42578125" style="622" customWidth="1"/>
    <col min="12804" max="12804" width="8.28515625" style="622" customWidth="1"/>
    <col min="12805" max="12805" width="13.140625" style="622" customWidth="1"/>
    <col min="12806" max="12806" width="19.85546875" style="622" customWidth="1"/>
    <col min="12807" max="13056" width="9.140625" style="622"/>
    <col min="13057" max="13057" width="9.85546875" style="622" customWidth="1"/>
    <col min="13058" max="13058" width="73.42578125" style="622" customWidth="1"/>
    <col min="13059" max="13059" width="6.42578125" style="622" customWidth="1"/>
    <col min="13060" max="13060" width="8.28515625" style="622" customWidth="1"/>
    <col min="13061" max="13061" width="13.140625" style="622" customWidth="1"/>
    <col min="13062" max="13062" width="19.85546875" style="622" customWidth="1"/>
    <col min="13063" max="13312" width="9.140625" style="622"/>
    <col min="13313" max="13313" width="9.85546875" style="622" customWidth="1"/>
    <col min="13314" max="13314" width="73.42578125" style="622" customWidth="1"/>
    <col min="13315" max="13315" width="6.42578125" style="622" customWidth="1"/>
    <col min="13316" max="13316" width="8.28515625" style="622" customWidth="1"/>
    <col min="13317" max="13317" width="13.140625" style="622" customWidth="1"/>
    <col min="13318" max="13318" width="19.85546875" style="622" customWidth="1"/>
    <col min="13319" max="13568" width="9.140625" style="622"/>
    <col min="13569" max="13569" width="9.85546875" style="622" customWidth="1"/>
    <col min="13570" max="13570" width="73.42578125" style="622" customWidth="1"/>
    <col min="13571" max="13571" width="6.42578125" style="622" customWidth="1"/>
    <col min="13572" max="13572" width="8.28515625" style="622" customWidth="1"/>
    <col min="13573" max="13573" width="13.140625" style="622" customWidth="1"/>
    <col min="13574" max="13574" width="19.85546875" style="622" customWidth="1"/>
    <col min="13575" max="13824" width="9.140625" style="622"/>
    <col min="13825" max="13825" width="9.85546875" style="622" customWidth="1"/>
    <col min="13826" max="13826" width="73.42578125" style="622" customWidth="1"/>
    <col min="13827" max="13827" width="6.42578125" style="622" customWidth="1"/>
    <col min="13828" max="13828" width="8.28515625" style="622" customWidth="1"/>
    <col min="13829" max="13829" width="13.140625" style="622" customWidth="1"/>
    <col min="13830" max="13830" width="19.85546875" style="622" customWidth="1"/>
    <col min="13831" max="14080" width="9.140625" style="622"/>
    <col min="14081" max="14081" width="9.85546875" style="622" customWidth="1"/>
    <col min="14082" max="14082" width="73.42578125" style="622" customWidth="1"/>
    <col min="14083" max="14083" width="6.42578125" style="622" customWidth="1"/>
    <col min="14084" max="14084" width="8.28515625" style="622" customWidth="1"/>
    <col min="14085" max="14085" width="13.140625" style="622" customWidth="1"/>
    <col min="14086" max="14086" width="19.85546875" style="622" customWidth="1"/>
    <col min="14087" max="14336" width="9.140625" style="622"/>
    <col min="14337" max="14337" width="9.85546875" style="622" customWidth="1"/>
    <col min="14338" max="14338" width="73.42578125" style="622" customWidth="1"/>
    <col min="14339" max="14339" width="6.42578125" style="622" customWidth="1"/>
    <col min="14340" max="14340" width="8.28515625" style="622" customWidth="1"/>
    <col min="14341" max="14341" width="13.140625" style="622" customWidth="1"/>
    <col min="14342" max="14342" width="19.85546875" style="622" customWidth="1"/>
    <col min="14343" max="14592" width="9.140625" style="622"/>
    <col min="14593" max="14593" width="9.85546875" style="622" customWidth="1"/>
    <col min="14594" max="14594" width="73.42578125" style="622" customWidth="1"/>
    <col min="14595" max="14595" width="6.42578125" style="622" customWidth="1"/>
    <col min="14596" max="14596" width="8.28515625" style="622" customWidth="1"/>
    <col min="14597" max="14597" width="13.140625" style="622" customWidth="1"/>
    <col min="14598" max="14598" width="19.85546875" style="622" customWidth="1"/>
    <col min="14599" max="14848" width="9.140625" style="622"/>
    <col min="14849" max="14849" width="9.85546875" style="622" customWidth="1"/>
    <col min="14850" max="14850" width="73.42578125" style="622" customWidth="1"/>
    <col min="14851" max="14851" width="6.42578125" style="622" customWidth="1"/>
    <col min="14852" max="14852" width="8.28515625" style="622" customWidth="1"/>
    <col min="14853" max="14853" width="13.140625" style="622" customWidth="1"/>
    <col min="14854" max="14854" width="19.85546875" style="622" customWidth="1"/>
    <col min="14855" max="15104" width="9.140625" style="622"/>
    <col min="15105" max="15105" width="9.85546875" style="622" customWidth="1"/>
    <col min="15106" max="15106" width="73.42578125" style="622" customWidth="1"/>
    <col min="15107" max="15107" width="6.42578125" style="622" customWidth="1"/>
    <col min="15108" max="15108" width="8.28515625" style="622" customWidth="1"/>
    <col min="15109" max="15109" width="13.140625" style="622" customWidth="1"/>
    <col min="15110" max="15110" width="19.85546875" style="622" customWidth="1"/>
    <col min="15111" max="15360" width="9.140625" style="622"/>
    <col min="15361" max="15361" width="9.85546875" style="622" customWidth="1"/>
    <col min="15362" max="15362" width="73.42578125" style="622" customWidth="1"/>
    <col min="15363" max="15363" width="6.42578125" style="622" customWidth="1"/>
    <col min="15364" max="15364" width="8.28515625" style="622" customWidth="1"/>
    <col min="15365" max="15365" width="13.140625" style="622" customWidth="1"/>
    <col min="15366" max="15366" width="19.85546875" style="622" customWidth="1"/>
    <col min="15367" max="15616" width="9.140625" style="622"/>
    <col min="15617" max="15617" width="9.85546875" style="622" customWidth="1"/>
    <col min="15618" max="15618" width="73.42578125" style="622" customWidth="1"/>
    <col min="15619" max="15619" width="6.42578125" style="622" customWidth="1"/>
    <col min="15620" max="15620" width="8.28515625" style="622" customWidth="1"/>
    <col min="15621" max="15621" width="13.140625" style="622" customWidth="1"/>
    <col min="15622" max="15622" width="19.85546875" style="622" customWidth="1"/>
    <col min="15623" max="15872" width="9.140625" style="622"/>
    <col min="15873" max="15873" width="9.85546875" style="622" customWidth="1"/>
    <col min="15874" max="15874" width="73.42578125" style="622" customWidth="1"/>
    <col min="15875" max="15875" width="6.42578125" style="622" customWidth="1"/>
    <col min="15876" max="15876" width="8.28515625" style="622" customWidth="1"/>
    <col min="15877" max="15877" width="13.140625" style="622" customWidth="1"/>
    <col min="15878" max="15878" width="19.85546875" style="622" customWidth="1"/>
    <col min="15879" max="16128" width="9.140625" style="622"/>
    <col min="16129" max="16129" width="9.85546875" style="622" customWidth="1"/>
    <col min="16130" max="16130" width="73.42578125" style="622" customWidth="1"/>
    <col min="16131" max="16131" width="6.42578125" style="622" customWidth="1"/>
    <col min="16132" max="16132" width="8.28515625" style="622" customWidth="1"/>
    <col min="16133" max="16133" width="13.140625" style="622" customWidth="1"/>
    <col min="16134" max="16134" width="19.85546875" style="622" customWidth="1"/>
    <col min="16135" max="16384" width="9.140625" style="622"/>
  </cols>
  <sheetData>
    <row r="1" spans="1:8" x14ac:dyDescent="0.2">
      <c r="A1" s="618"/>
      <c r="B1" s="619"/>
      <c r="C1" s="619"/>
      <c r="D1" s="619"/>
      <c r="E1" s="619"/>
      <c r="F1" s="620"/>
    </row>
    <row r="2" spans="1:8" ht="19.5" x14ac:dyDescent="0.3">
      <c r="A2" s="623" t="s">
        <v>1429</v>
      </c>
      <c r="B2" s="90"/>
      <c r="C2" s="90"/>
      <c r="D2" s="90"/>
      <c r="E2" s="90"/>
      <c r="F2" s="624"/>
    </row>
    <row r="3" spans="1:8" x14ac:dyDescent="0.2">
      <c r="A3" s="625"/>
      <c r="B3" s="91"/>
      <c r="C3" s="91"/>
      <c r="D3" s="90"/>
      <c r="E3" s="90"/>
      <c r="F3" s="624"/>
    </row>
    <row r="4" spans="1:8" ht="17.850000000000001" customHeight="1" x14ac:dyDescent="0.25">
      <c r="A4" s="715" t="s">
        <v>1430</v>
      </c>
      <c r="B4" s="715"/>
      <c r="C4" s="91"/>
      <c r="D4" s="90"/>
      <c r="E4" s="91" t="s">
        <v>1431</v>
      </c>
      <c r="F4" s="624"/>
    </row>
    <row r="5" spans="1:8" ht="15" x14ac:dyDescent="0.25">
      <c r="A5" s="626"/>
      <c r="B5" s="92"/>
      <c r="C5" s="91"/>
      <c r="D5" s="90"/>
      <c r="E5" s="91" t="s">
        <v>62</v>
      </c>
      <c r="F5" s="624"/>
    </row>
    <row r="6" spans="1:8" ht="15" x14ac:dyDescent="0.25">
      <c r="A6" s="626"/>
      <c r="B6" s="92"/>
      <c r="C6" s="91"/>
      <c r="D6" s="90"/>
      <c r="E6" s="91" t="s">
        <v>1432</v>
      </c>
      <c r="F6" s="624"/>
    </row>
    <row r="7" spans="1:8" ht="15" x14ac:dyDescent="0.25">
      <c r="A7" s="92"/>
      <c r="B7" s="92"/>
      <c r="C7" s="91"/>
      <c r="D7" s="93"/>
      <c r="E7" s="91" t="s">
        <v>1433</v>
      </c>
      <c r="F7" s="627"/>
    </row>
    <row r="8" spans="1:8" ht="13.5" thickBot="1" x14ac:dyDescent="0.25">
      <c r="A8" s="625"/>
      <c r="B8" s="90"/>
      <c r="C8" s="90"/>
      <c r="D8" s="90"/>
      <c r="E8" s="90"/>
      <c r="F8" s="624"/>
    </row>
    <row r="9" spans="1:8" s="635" customFormat="1" ht="34.5" customHeight="1" thickBot="1" x14ac:dyDescent="0.25">
      <c r="A9" s="628" t="s">
        <v>63</v>
      </c>
      <c r="B9" s="629" t="s">
        <v>64</v>
      </c>
      <c r="C9" s="630" t="s">
        <v>65</v>
      </c>
      <c r="D9" s="631" t="s">
        <v>66</v>
      </c>
      <c r="E9" s="632" t="s">
        <v>67</v>
      </c>
      <c r="F9" s="633" t="s">
        <v>68</v>
      </c>
      <c r="G9" s="634"/>
      <c r="H9" s="634"/>
    </row>
    <row r="10" spans="1:8" s="635" customFormat="1" ht="15.75" x14ac:dyDescent="0.25">
      <c r="A10" s="94"/>
      <c r="B10" s="94"/>
      <c r="C10" s="94"/>
      <c r="D10" s="94"/>
      <c r="E10" s="95"/>
      <c r="F10" s="95"/>
      <c r="G10" s="634"/>
      <c r="H10" s="634"/>
    </row>
    <row r="11" spans="1:8" s="635" customFormat="1" ht="15.75" x14ac:dyDescent="0.25">
      <c r="A11" s="94"/>
      <c r="B11" s="96" t="s">
        <v>1434</v>
      </c>
      <c r="C11" s="96"/>
      <c r="D11" s="94"/>
      <c r="E11" s="95"/>
      <c r="F11" s="95"/>
      <c r="G11" s="634"/>
      <c r="H11" s="634"/>
    </row>
    <row r="12" spans="1:8" s="635" customFormat="1" ht="15.75" x14ac:dyDescent="0.25">
      <c r="A12" s="94"/>
      <c r="B12" s="636"/>
      <c r="C12" s="636"/>
      <c r="D12" s="94"/>
      <c r="E12" s="95"/>
      <c r="F12" s="95"/>
      <c r="G12" s="634"/>
      <c r="H12" s="634"/>
    </row>
    <row r="13" spans="1:8" s="635" customFormat="1" ht="15" x14ac:dyDescent="0.2">
      <c r="A13" s="637">
        <v>1</v>
      </c>
      <c r="B13" s="638" t="s">
        <v>1435</v>
      </c>
      <c r="C13" s="637" t="s">
        <v>69</v>
      </c>
      <c r="D13" s="639">
        <v>1</v>
      </c>
      <c r="E13" s="686"/>
      <c r="F13" s="640">
        <f t="shared" ref="F13:F19" si="0">D13*E13</f>
        <v>0</v>
      </c>
      <c r="G13" s="634"/>
      <c r="H13" s="634"/>
    </row>
    <row r="14" spans="1:8" s="643" customFormat="1" ht="15" customHeight="1" x14ac:dyDescent="0.2">
      <c r="A14" s="637">
        <v>2</v>
      </c>
      <c r="B14" s="641" t="s">
        <v>1436</v>
      </c>
      <c r="C14" s="639" t="s">
        <v>69</v>
      </c>
      <c r="D14" s="637">
        <v>1</v>
      </c>
      <c r="E14" s="686"/>
      <c r="F14" s="640">
        <f t="shared" si="0"/>
        <v>0</v>
      </c>
      <c r="G14" s="642"/>
      <c r="H14" s="642"/>
    </row>
    <row r="15" spans="1:8" s="643" customFormat="1" ht="16.5" customHeight="1" x14ac:dyDescent="0.2">
      <c r="A15" s="637">
        <v>3</v>
      </c>
      <c r="B15" s="641" t="s">
        <v>1437</v>
      </c>
      <c r="C15" s="637" t="s">
        <v>69</v>
      </c>
      <c r="D15" s="637">
        <v>3</v>
      </c>
      <c r="E15" s="686"/>
      <c r="F15" s="640">
        <f t="shared" si="0"/>
        <v>0</v>
      </c>
      <c r="G15" s="642"/>
      <c r="H15" s="642"/>
    </row>
    <row r="16" spans="1:8" s="643" customFormat="1" ht="16.5" customHeight="1" x14ac:dyDescent="0.2">
      <c r="A16" s="637">
        <v>4</v>
      </c>
      <c r="B16" s="641" t="s">
        <v>1438</v>
      </c>
      <c r="C16" s="637" t="s">
        <v>69</v>
      </c>
      <c r="D16" s="637">
        <v>3</v>
      </c>
      <c r="E16" s="686"/>
      <c r="F16" s="640">
        <f t="shared" si="0"/>
        <v>0</v>
      </c>
      <c r="G16" s="642"/>
      <c r="H16" s="642"/>
    </row>
    <row r="17" spans="1:8" s="643" customFormat="1" ht="15" x14ac:dyDescent="0.2">
      <c r="A17" s="637">
        <v>5</v>
      </c>
      <c r="B17" s="644" t="s">
        <v>1439</v>
      </c>
      <c r="C17" s="637" t="s">
        <v>69</v>
      </c>
      <c r="D17" s="639">
        <v>3</v>
      </c>
      <c r="E17" s="686"/>
      <c r="F17" s="640">
        <f t="shared" si="0"/>
        <v>0</v>
      </c>
      <c r="G17" s="642"/>
      <c r="H17" s="642"/>
    </row>
    <row r="18" spans="1:8" s="643" customFormat="1" ht="15" x14ac:dyDescent="0.2">
      <c r="A18" s="637">
        <v>6</v>
      </c>
      <c r="B18" s="644" t="s">
        <v>1440</v>
      </c>
      <c r="C18" s="637" t="s">
        <v>69</v>
      </c>
      <c r="D18" s="639">
        <v>3</v>
      </c>
      <c r="E18" s="686"/>
      <c r="F18" s="640">
        <f t="shared" si="0"/>
        <v>0</v>
      </c>
      <c r="G18" s="642"/>
      <c r="H18" s="642"/>
    </row>
    <row r="19" spans="1:8" s="643" customFormat="1" ht="15" x14ac:dyDescent="0.2">
      <c r="A19" s="637">
        <v>7</v>
      </c>
      <c r="B19" s="644" t="s">
        <v>1441</v>
      </c>
      <c r="C19" s="637" t="s">
        <v>69</v>
      </c>
      <c r="D19" s="639">
        <v>3</v>
      </c>
      <c r="E19" s="686"/>
      <c r="F19" s="640">
        <f t="shared" si="0"/>
        <v>0</v>
      </c>
      <c r="G19" s="642"/>
      <c r="H19" s="642"/>
    </row>
    <row r="20" spans="1:8" s="643" customFormat="1" ht="15" x14ac:dyDescent="0.2">
      <c r="A20" s="645"/>
      <c r="B20" s="646"/>
      <c r="C20" s="645"/>
      <c r="D20" s="645"/>
      <c r="E20" s="646"/>
      <c r="F20" s="647"/>
      <c r="G20" s="642"/>
      <c r="H20" s="642"/>
    </row>
    <row r="21" spans="1:8" s="643" customFormat="1" ht="13.5" customHeight="1" x14ac:dyDescent="0.25">
      <c r="A21" s="648"/>
      <c r="B21" s="649" t="s">
        <v>1442</v>
      </c>
      <c r="C21" s="649"/>
      <c r="D21" s="650"/>
      <c r="E21" s="650"/>
      <c r="F21" s="651">
        <f>SUM(F13:F19)</f>
        <v>0</v>
      </c>
      <c r="G21" s="642"/>
      <c r="H21" s="642"/>
    </row>
    <row r="22" spans="1:8" s="643" customFormat="1" ht="13.5" customHeight="1" x14ac:dyDescent="0.25">
      <c r="A22" s="648"/>
      <c r="B22" s="649"/>
      <c r="C22" s="649"/>
      <c r="D22" s="650"/>
      <c r="E22" s="650"/>
      <c r="F22" s="651"/>
      <c r="G22" s="642"/>
      <c r="H22" s="642"/>
    </row>
    <row r="23" spans="1:8" s="643" customFormat="1" ht="13.5" customHeight="1" x14ac:dyDescent="0.25">
      <c r="A23" s="648"/>
      <c r="B23" s="649"/>
      <c r="C23" s="649"/>
      <c r="D23" s="650"/>
      <c r="E23" s="650"/>
      <c r="F23" s="651"/>
      <c r="G23" s="642"/>
      <c r="H23" s="642"/>
    </row>
    <row r="24" spans="1:8" s="635" customFormat="1" ht="15.75" x14ac:dyDescent="0.25">
      <c r="A24" s="94"/>
      <c r="B24" s="96" t="s">
        <v>1443</v>
      </c>
      <c r="C24" s="96"/>
      <c r="D24" s="94"/>
      <c r="E24" s="95"/>
      <c r="F24" s="95"/>
      <c r="G24" s="634"/>
      <c r="H24" s="634"/>
    </row>
    <row r="25" spans="1:8" s="643" customFormat="1" ht="13.5" customHeight="1" x14ac:dyDescent="0.25">
      <c r="A25" s="648"/>
      <c r="B25" s="649"/>
      <c r="C25" s="649"/>
      <c r="D25" s="650"/>
      <c r="E25" s="650"/>
      <c r="F25" s="651"/>
      <c r="G25" s="642"/>
      <c r="H25" s="642"/>
    </row>
    <row r="26" spans="1:8" s="656" customFormat="1" ht="47.25" customHeight="1" x14ac:dyDescent="0.2">
      <c r="A26" s="652">
        <v>8</v>
      </c>
      <c r="B26" s="644" t="s">
        <v>1444</v>
      </c>
      <c r="C26" s="652" t="s">
        <v>69</v>
      </c>
      <c r="D26" s="653">
        <v>1</v>
      </c>
      <c r="E26" s="687"/>
      <c r="F26" s="654">
        <f>D26*E26</f>
        <v>0</v>
      </c>
      <c r="G26" s="655"/>
      <c r="H26" s="655"/>
    </row>
    <row r="27" spans="1:8" s="643" customFormat="1" ht="16.5" customHeight="1" x14ac:dyDescent="0.2">
      <c r="A27" s="637">
        <v>9</v>
      </c>
      <c r="B27" s="641" t="s">
        <v>1445</v>
      </c>
      <c r="C27" s="637" t="s">
        <v>69</v>
      </c>
      <c r="D27" s="637">
        <v>6</v>
      </c>
      <c r="E27" s="686"/>
      <c r="F27" s="640">
        <f>D27*E27</f>
        <v>0</v>
      </c>
      <c r="G27" s="642"/>
      <c r="H27" s="642"/>
    </row>
    <row r="28" spans="1:8" s="643" customFormat="1" ht="15" x14ac:dyDescent="0.2">
      <c r="A28" s="652">
        <v>10</v>
      </c>
      <c r="B28" s="641" t="s">
        <v>1446</v>
      </c>
      <c r="C28" s="637" t="s">
        <v>70</v>
      </c>
      <c r="D28" s="639">
        <v>1</v>
      </c>
      <c r="E28" s="686"/>
      <c r="F28" s="640">
        <f>D28*E28</f>
        <v>0</v>
      </c>
      <c r="G28" s="642"/>
      <c r="H28" s="642"/>
    </row>
    <row r="29" spans="1:8" s="643" customFormat="1" ht="13.5" customHeight="1" x14ac:dyDescent="0.25">
      <c r="A29" s="657"/>
      <c r="B29" s="658"/>
      <c r="C29" s="658"/>
      <c r="D29" s="659"/>
      <c r="E29" s="659"/>
      <c r="F29" s="660"/>
      <c r="G29" s="642"/>
      <c r="H29" s="642"/>
    </row>
    <row r="30" spans="1:8" s="643" customFormat="1" ht="13.5" customHeight="1" x14ac:dyDescent="0.25">
      <c r="A30" s="648"/>
      <c r="B30" s="649" t="s">
        <v>1447</v>
      </c>
      <c r="C30" s="649"/>
      <c r="D30" s="650"/>
      <c r="E30" s="650"/>
      <c r="F30" s="651">
        <f>SUM(F26:F28)</f>
        <v>0</v>
      </c>
      <c r="G30" s="642"/>
      <c r="H30" s="642"/>
    </row>
    <row r="31" spans="1:8" s="643" customFormat="1" ht="13.5" customHeight="1" x14ac:dyDescent="0.25">
      <c r="A31" s="648"/>
      <c r="B31" s="649"/>
      <c r="C31" s="649"/>
      <c r="D31" s="650"/>
      <c r="E31" s="650"/>
      <c r="F31" s="651"/>
      <c r="G31" s="642"/>
      <c r="H31" s="642"/>
    </row>
    <row r="32" spans="1:8" s="661" customFormat="1" ht="15.75" x14ac:dyDescent="0.25">
      <c r="A32" s="648"/>
      <c r="B32" s="649"/>
      <c r="C32" s="649"/>
      <c r="D32" s="650"/>
      <c r="E32" s="650"/>
      <c r="F32" s="651"/>
      <c r="G32" s="642"/>
      <c r="H32" s="642"/>
    </row>
    <row r="33" spans="1:8" s="635" customFormat="1" ht="14.25" customHeight="1" x14ac:dyDescent="0.25">
      <c r="A33" s="94"/>
      <c r="B33" s="96" t="s">
        <v>1448</v>
      </c>
      <c r="C33" s="96"/>
      <c r="D33" s="94"/>
      <c r="E33" s="95"/>
      <c r="F33" s="95"/>
      <c r="G33" s="634"/>
      <c r="H33" s="634"/>
    </row>
    <row r="34" spans="1:8" s="635" customFormat="1" ht="15.75" x14ac:dyDescent="0.25">
      <c r="A34" s="94"/>
      <c r="B34" s="636"/>
      <c r="C34" s="636"/>
      <c r="D34" s="94"/>
      <c r="E34" s="95"/>
      <c r="F34" s="95"/>
      <c r="G34" s="634"/>
      <c r="H34" s="634"/>
    </row>
    <row r="35" spans="1:8" s="635" customFormat="1" ht="15" x14ac:dyDescent="0.2">
      <c r="A35" s="637">
        <v>11</v>
      </c>
      <c r="B35" s="644" t="s">
        <v>1449</v>
      </c>
      <c r="C35" s="637" t="s">
        <v>69</v>
      </c>
      <c r="D35" s="639">
        <v>1</v>
      </c>
      <c r="E35" s="686"/>
      <c r="F35" s="640">
        <f>D35*E35</f>
        <v>0</v>
      </c>
      <c r="G35" s="634"/>
      <c r="H35" s="634"/>
    </row>
    <row r="36" spans="1:8" s="635" customFormat="1" ht="15" x14ac:dyDescent="0.2">
      <c r="A36" s="637">
        <v>12</v>
      </c>
      <c r="B36" s="644" t="s">
        <v>1450</v>
      </c>
      <c r="C36" s="637" t="s">
        <v>69</v>
      </c>
      <c r="D36" s="639">
        <v>1</v>
      </c>
      <c r="E36" s="686"/>
      <c r="F36" s="640">
        <f>D36*E36</f>
        <v>0</v>
      </c>
      <c r="G36" s="634"/>
      <c r="H36" s="634"/>
    </row>
    <row r="37" spans="1:8" s="635" customFormat="1" ht="17.25" customHeight="1" x14ac:dyDescent="0.2">
      <c r="A37" s="637">
        <v>13</v>
      </c>
      <c r="B37" s="644" t="s">
        <v>1451</v>
      </c>
      <c r="C37" s="637" t="s">
        <v>69</v>
      </c>
      <c r="D37" s="639">
        <v>1</v>
      </c>
      <c r="E37" s="686"/>
      <c r="F37" s="640">
        <f t="shared" ref="F37:F45" si="1">D37*E37</f>
        <v>0</v>
      </c>
      <c r="G37" s="634"/>
      <c r="H37" s="634"/>
    </row>
    <row r="38" spans="1:8" s="635" customFormat="1" ht="17.25" customHeight="1" x14ac:dyDescent="0.2">
      <c r="A38" s="637">
        <v>14</v>
      </c>
      <c r="B38" s="644" t="s">
        <v>1452</v>
      </c>
      <c r="C38" s="637" t="s">
        <v>69</v>
      </c>
      <c r="D38" s="639">
        <v>1</v>
      </c>
      <c r="E38" s="686"/>
      <c r="F38" s="640">
        <f t="shared" si="1"/>
        <v>0</v>
      </c>
      <c r="G38" s="634"/>
      <c r="H38" s="634"/>
    </row>
    <row r="39" spans="1:8" s="635" customFormat="1" ht="15" x14ac:dyDescent="0.2">
      <c r="A39" s="637">
        <v>15</v>
      </c>
      <c r="B39" s="644" t="s">
        <v>1453</v>
      </c>
      <c r="C39" s="637" t="s">
        <v>69</v>
      </c>
      <c r="D39" s="639">
        <v>5</v>
      </c>
      <c r="E39" s="686"/>
      <c r="F39" s="640">
        <f t="shared" si="1"/>
        <v>0</v>
      </c>
      <c r="G39" s="634"/>
      <c r="H39" s="634"/>
    </row>
    <row r="40" spans="1:8" s="635" customFormat="1" ht="15.75" x14ac:dyDescent="0.2">
      <c r="A40" s="637">
        <v>16</v>
      </c>
      <c r="B40" s="644" t="s">
        <v>1454</v>
      </c>
      <c r="C40" s="637" t="s">
        <v>69</v>
      </c>
      <c r="D40" s="639">
        <v>1</v>
      </c>
      <c r="E40" s="686"/>
      <c r="F40" s="640">
        <f>D40*E40</f>
        <v>0</v>
      </c>
      <c r="G40" s="634"/>
      <c r="H40" s="634"/>
    </row>
    <row r="41" spans="1:8" s="635" customFormat="1" ht="15" x14ac:dyDescent="0.2">
      <c r="A41" s="637">
        <v>17</v>
      </c>
      <c r="B41" s="644" t="s">
        <v>1455</v>
      </c>
      <c r="C41" s="637" t="s">
        <v>69</v>
      </c>
      <c r="D41" s="639">
        <v>1</v>
      </c>
      <c r="E41" s="686"/>
      <c r="F41" s="640">
        <f>D41*E41</f>
        <v>0</v>
      </c>
      <c r="G41" s="634"/>
      <c r="H41" s="634"/>
    </row>
    <row r="42" spans="1:8" s="635" customFormat="1" ht="15" x14ac:dyDescent="0.2">
      <c r="A42" s="637">
        <v>18</v>
      </c>
      <c r="B42" s="644" t="s">
        <v>1456</v>
      </c>
      <c r="C42" s="637" t="s">
        <v>69</v>
      </c>
      <c r="D42" s="639">
        <v>1</v>
      </c>
      <c r="E42" s="686"/>
      <c r="F42" s="640">
        <f>D42*E42</f>
        <v>0</v>
      </c>
      <c r="G42" s="634"/>
      <c r="H42" s="634"/>
    </row>
    <row r="43" spans="1:8" s="635" customFormat="1" ht="15" x14ac:dyDescent="0.2">
      <c r="A43" s="637">
        <v>19</v>
      </c>
      <c r="B43" s="644" t="s">
        <v>1457</v>
      </c>
      <c r="C43" s="637" t="s">
        <v>69</v>
      </c>
      <c r="D43" s="639">
        <v>1</v>
      </c>
      <c r="E43" s="686"/>
      <c r="F43" s="640">
        <f t="shared" si="1"/>
        <v>0</v>
      </c>
      <c r="G43" s="634"/>
      <c r="H43" s="634"/>
    </row>
    <row r="44" spans="1:8" s="643" customFormat="1" ht="31.5" customHeight="1" x14ac:dyDescent="0.2">
      <c r="A44" s="637">
        <v>20</v>
      </c>
      <c r="B44" s="644" t="s">
        <v>1458</v>
      </c>
      <c r="C44" s="637" t="s">
        <v>69</v>
      </c>
      <c r="D44" s="639">
        <v>1</v>
      </c>
      <c r="E44" s="686"/>
      <c r="F44" s="640">
        <f t="shared" si="1"/>
        <v>0</v>
      </c>
      <c r="G44" s="642"/>
      <c r="H44" s="642"/>
    </row>
    <row r="45" spans="1:8" s="643" customFormat="1" ht="15" customHeight="1" x14ac:dyDescent="0.2">
      <c r="A45" s="637">
        <v>21</v>
      </c>
      <c r="B45" s="644" t="s">
        <v>1459</v>
      </c>
      <c r="C45" s="637" t="s">
        <v>69</v>
      </c>
      <c r="D45" s="639">
        <v>1</v>
      </c>
      <c r="E45" s="686"/>
      <c r="F45" s="640">
        <f t="shared" si="1"/>
        <v>0</v>
      </c>
      <c r="G45" s="642"/>
      <c r="H45" s="642"/>
    </row>
    <row r="46" spans="1:8" s="643" customFormat="1" ht="15" customHeight="1" x14ac:dyDescent="0.2">
      <c r="A46" s="637">
        <v>22</v>
      </c>
      <c r="B46" s="644" t="s">
        <v>1460</v>
      </c>
      <c r="C46" s="637" t="s">
        <v>69</v>
      </c>
      <c r="D46" s="639">
        <v>1</v>
      </c>
      <c r="E46" s="686"/>
      <c r="F46" s="640">
        <f>D46*E46</f>
        <v>0</v>
      </c>
      <c r="G46" s="642"/>
      <c r="H46" s="642"/>
    </row>
    <row r="47" spans="1:8" s="643" customFormat="1" ht="15" customHeight="1" x14ac:dyDescent="0.2">
      <c r="A47" s="637">
        <v>23</v>
      </c>
      <c r="B47" s="644" t="s">
        <v>1461</v>
      </c>
      <c r="C47" s="637" t="s">
        <v>69</v>
      </c>
      <c r="D47" s="639">
        <v>1</v>
      </c>
      <c r="E47" s="686"/>
      <c r="F47" s="640">
        <f>D47*E47</f>
        <v>0</v>
      </c>
      <c r="G47" s="642"/>
      <c r="H47" s="642"/>
    </row>
    <row r="48" spans="1:8" s="643" customFormat="1" ht="15" customHeight="1" x14ac:dyDescent="0.2">
      <c r="A48" s="637">
        <v>24</v>
      </c>
      <c r="B48" s="644" t="s">
        <v>1462</v>
      </c>
      <c r="C48" s="637" t="s">
        <v>69</v>
      </c>
      <c r="D48" s="639">
        <v>1</v>
      </c>
      <c r="E48" s="686"/>
      <c r="F48" s="640">
        <f>D48*E48</f>
        <v>0</v>
      </c>
      <c r="G48" s="642"/>
      <c r="H48" s="642"/>
    </row>
    <row r="49" spans="1:8" s="643" customFormat="1" ht="15" customHeight="1" x14ac:dyDescent="0.2">
      <c r="A49" s="637">
        <v>25</v>
      </c>
      <c r="B49" s="644" t="s">
        <v>1463</v>
      </c>
      <c r="C49" s="637" t="s">
        <v>69</v>
      </c>
      <c r="D49" s="639">
        <v>1</v>
      </c>
      <c r="E49" s="686"/>
      <c r="F49" s="640">
        <f>D49*E49</f>
        <v>0</v>
      </c>
      <c r="G49" s="642"/>
      <c r="H49" s="642"/>
    </row>
    <row r="50" spans="1:8" s="643" customFormat="1" ht="76.5" customHeight="1" x14ac:dyDescent="0.2">
      <c r="A50" s="637">
        <v>26</v>
      </c>
      <c r="B50" s="644" t="s">
        <v>1464</v>
      </c>
      <c r="C50" s="637" t="s">
        <v>69</v>
      </c>
      <c r="D50" s="639">
        <v>1</v>
      </c>
      <c r="E50" s="686"/>
      <c r="F50" s="640">
        <f>D50*E50</f>
        <v>0</v>
      </c>
      <c r="G50" s="642"/>
      <c r="H50" s="642"/>
    </row>
    <row r="51" spans="1:8" s="643" customFormat="1" ht="13.5" customHeight="1" x14ac:dyDescent="0.2">
      <c r="A51" s="645"/>
      <c r="B51" s="646"/>
      <c r="C51" s="645"/>
      <c r="D51" s="645"/>
      <c r="E51" s="646"/>
      <c r="F51" s="647"/>
      <c r="G51" s="642"/>
      <c r="H51" s="642"/>
    </row>
    <row r="52" spans="1:8" s="643" customFormat="1" ht="13.5" customHeight="1" x14ac:dyDescent="0.25">
      <c r="A52" s="648"/>
      <c r="B52" s="649" t="s">
        <v>1465</v>
      </c>
      <c r="C52" s="649"/>
      <c r="D52" s="650"/>
      <c r="E52" s="650"/>
      <c r="F52" s="651">
        <f>SUM(F35:F50)</f>
        <v>0</v>
      </c>
      <c r="G52" s="642"/>
      <c r="H52" s="642"/>
    </row>
    <row r="53" spans="1:8" s="661" customFormat="1" ht="15.75" x14ac:dyDescent="0.25">
      <c r="A53" s="648"/>
      <c r="B53" s="649"/>
      <c r="C53" s="649"/>
      <c r="D53" s="650"/>
      <c r="E53" s="650"/>
      <c r="F53" s="651"/>
      <c r="G53" s="642"/>
      <c r="H53" s="642"/>
    </row>
    <row r="54" spans="1:8" s="661" customFormat="1" ht="15.75" x14ac:dyDescent="0.25">
      <c r="A54" s="648"/>
      <c r="B54" s="649"/>
      <c r="C54" s="649"/>
      <c r="D54" s="650"/>
      <c r="E54" s="650"/>
      <c r="F54" s="651"/>
      <c r="G54" s="642"/>
      <c r="H54" s="642"/>
    </row>
    <row r="55" spans="1:8" s="664" customFormat="1" ht="15.75" x14ac:dyDescent="0.25">
      <c r="A55" s="648"/>
      <c r="B55" s="96" t="s">
        <v>1466</v>
      </c>
      <c r="C55" s="96"/>
      <c r="D55" s="648"/>
      <c r="E55" s="648"/>
      <c r="F55" s="662"/>
      <c r="G55" s="663"/>
      <c r="H55" s="663"/>
    </row>
    <row r="56" spans="1:8" s="664" customFormat="1" ht="15.75" x14ac:dyDescent="0.25">
      <c r="A56" s="648"/>
      <c r="B56" s="96"/>
      <c r="C56" s="96"/>
      <c r="D56" s="648"/>
      <c r="E56" s="648"/>
      <c r="F56" s="662"/>
      <c r="G56" s="663"/>
      <c r="H56" s="663"/>
    </row>
    <row r="57" spans="1:8" s="664" customFormat="1" ht="15" x14ac:dyDescent="0.2">
      <c r="A57" s="665">
        <v>27</v>
      </c>
      <c r="B57" s="634" t="s">
        <v>1467</v>
      </c>
      <c r="C57" s="648" t="s">
        <v>71</v>
      </c>
      <c r="D57" s="648">
        <v>16</v>
      </c>
      <c r="E57" s="688"/>
      <c r="F57" s="666">
        <f>E57*D57</f>
        <v>0</v>
      </c>
      <c r="G57" s="663"/>
      <c r="H57" s="663"/>
    </row>
    <row r="58" spans="1:8" s="664" customFormat="1" ht="15" x14ac:dyDescent="0.2">
      <c r="A58" s="665">
        <v>28</v>
      </c>
      <c r="B58" s="634" t="s">
        <v>1468</v>
      </c>
      <c r="C58" s="648" t="s">
        <v>71</v>
      </c>
      <c r="D58" s="648">
        <v>140</v>
      </c>
      <c r="E58" s="688"/>
      <c r="F58" s="666">
        <f t="shared" ref="F58:F63" si="2">E58*D58</f>
        <v>0</v>
      </c>
      <c r="G58" s="663"/>
      <c r="H58" s="663"/>
    </row>
    <row r="59" spans="1:8" s="664" customFormat="1" ht="15" x14ac:dyDescent="0.2">
      <c r="A59" s="665">
        <v>29</v>
      </c>
      <c r="B59" s="634" t="s">
        <v>1469</v>
      </c>
      <c r="C59" s="648" t="s">
        <v>69</v>
      </c>
      <c r="D59" s="648">
        <v>1</v>
      </c>
      <c r="E59" s="688"/>
      <c r="F59" s="666">
        <f t="shared" si="2"/>
        <v>0</v>
      </c>
      <c r="G59" s="663"/>
      <c r="H59" s="663"/>
    </row>
    <row r="60" spans="1:8" s="664" customFormat="1" ht="15" x14ac:dyDescent="0.2">
      <c r="A60" s="665">
        <v>30</v>
      </c>
      <c r="B60" s="634" t="s">
        <v>1470</v>
      </c>
      <c r="C60" s="648" t="s">
        <v>72</v>
      </c>
      <c r="D60" s="648">
        <v>1900</v>
      </c>
      <c r="E60" s="688"/>
      <c r="F60" s="666">
        <f t="shared" si="2"/>
        <v>0</v>
      </c>
      <c r="G60" s="663"/>
      <c r="H60" s="663"/>
    </row>
    <row r="61" spans="1:8" s="664" customFormat="1" ht="15" x14ac:dyDescent="0.2">
      <c r="A61" s="665">
        <v>31</v>
      </c>
      <c r="B61" s="634" t="s">
        <v>1471</v>
      </c>
      <c r="C61" s="648" t="s">
        <v>69</v>
      </c>
      <c r="D61" s="648">
        <v>1</v>
      </c>
      <c r="E61" s="688"/>
      <c r="F61" s="666">
        <f t="shared" si="2"/>
        <v>0</v>
      </c>
      <c r="G61" s="663"/>
      <c r="H61" s="663"/>
    </row>
    <row r="62" spans="1:8" s="664" customFormat="1" ht="15.75" customHeight="1" x14ac:dyDescent="0.2">
      <c r="A62" s="665">
        <v>32</v>
      </c>
      <c r="B62" s="634" t="s">
        <v>1472</v>
      </c>
      <c r="C62" s="648" t="s">
        <v>69</v>
      </c>
      <c r="D62" s="648">
        <v>1</v>
      </c>
      <c r="E62" s="688"/>
      <c r="F62" s="666">
        <f t="shared" si="2"/>
        <v>0</v>
      </c>
      <c r="G62" s="663"/>
      <c r="H62" s="663"/>
    </row>
    <row r="63" spans="1:8" s="661" customFormat="1" ht="15" x14ac:dyDescent="0.2">
      <c r="A63" s="665">
        <v>33</v>
      </c>
      <c r="B63" s="634" t="s">
        <v>1473</v>
      </c>
      <c r="C63" s="648" t="s">
        <v>69</v>
      </c>
      <c r="D63" s="648">
        <v>1</v>
      </c>
      <c r="E63" s="688"/>
      <c r="F63" s="666">
        <f t="shared" si="2"/>
        <v>0</v>
      </c>
      <c r="G63" s="642"/>
      <c r="H63" s="642"/>
    </row>
    <row r="64" spans="1:8" s="661" customFormat="1" ht="15" x14ac:dyDescent="0.2">
      <c r="A64" s="667"/>
      <c r="B64" s="667"/>
      <c r="C64" s="667"/>
      <c r="D64" s="667"/>
      <c r="E64" s="667"/>
      <c r="F64" s="667"/>
      <c r="G64" s="642"/>
      <c r="H64" s="642"/>
    </row>
    <row r="65" spans="1:8" s="661" customFormat="1" ht="15.75" x14ac:dyDescent="0.25">
      <c r="A65" s="642"/>
      <c r="B65" s="668" t="s">
        <v>1474</v>
      </c>
      <c r="C65" s="668"/>
      <c r="D65" s="642"/>
      <c r="E65" s="669"/>
      <c r="F65" s="670">
        <f>SUM(F57:F63)</f>
        <v>0</v>
      </c>
      <c r="G65" s="642"/>
      <c r="H65" s="642"/>
    </row>
    <row r="66" spans="1:8" s="661" customFormat="1" ht="15.75" x14ac:dyDescent="0.25">
      <c r="A66" s="642"/>
      <c r="B66" s="668"/>
      <c r="C66" s="668"/>
      <c r="D66" s="671"/>
      <c r="E66" s="671"/>
      <c r="F66" s="672"/>
      <c r="G66" s="642"/>
      <c r="H66" s="642"/>
    </row>
    <row r="67" spans="1:8" s="661" customFormat="1" ht="15.75" x14ac:dyDescent="0.25">
      <c r="A67" s="673"/>
      <c r="B67" s="674"/>
      <c r="C67" s="674"/>
      <c r="D67" s="96"/>
      <c r="E67" s="675"/>
      <c r="F67" s="636"/>
      <c r="G67" s="642"/>
      <c r="H67" s="642"/>
    </row>
    <row r="68" spans="1:8" s="661" customFormat="1" ht="15.75" x14ac:dyDescent="0.25">
      <c r="A68" s="634"/>
      <c r="B68" s="676" t="s">
        <v>73</v>
      </c>
      <c r="C68" s="634"/>
      <c r="D68" s="634"/>
      <c r="E68" s="634"/>
      <c r="F68" s="677">
        <f>SUM(F65,F52,F30,F21)</f>
        <v>0</v>
      </c>
      <c r="G68" s="642"/>
      <c r="H68" s="642"/>
    </row>
    <row r="69" spans="1:8" s="661" customFormat="1" ht="15" x14ac:dyDescent="0.2">
      <c r="A69" s="634"/>
      <c r="B69" s="634"/>
      <c r="C69" s="634"/>
      <c r="D69" s="634"/>
      <c r="E69" s="634"/>
      <c r="F69" s="634"/>
      <c r="G69" s="642"/>
      <c r="H69" s="642"/>
    </row>
    <row r="70" spans="1:8" s="661" customFormat="1" ht="15" x14ac:dyDescent="0.2">
      <c r="A70" s="634"/>
      <c r="B70" s="634" t="s">
        <v>74</v>
      </c>
      <c r="C70" s="634"/>
      <c r="D70" s="634"/>
      <c r="E70" s="634"/>
      <c r="F70" s="634"/>
      <c r="G70" s="642"/>
      <c r="H70" s="642"/>
    </row>
    <row r="71" spans="1:8" s="679" customFormat="1" x14ac:dyDescent="0.2">
      <c r="A71" s="622"/>
      <c r="B71" s="622"/>
      <c r="C71" s="622"/>
      <c r="D71" s="622"/>
      <c r="E71" s="622"/>
      <c r="F71" s="622"/>
      <c r="G71" s="678"/>
      <c r="H71" s="678"/>
    </row>
    <row r="72" spans="1:8" s="679" customFormat="1" x14ac:dyDescent="0.2">
      <c r="A72" s="622"/>
      <c r="B72" s="622"/>
      <c r="C72" s="622"/>
      <c r="D72" s="622"/>
      <c r="E72" s="622"/>
      <c r="F72" s="622"/>
      <c r="G72" s="678"/>
      <c r="H72" s="678"/>
    </row>
    <row r="74" spans="1:8" x14ac:dyDescent="0.2">
      <c r="B74" s="680"/>
    </row>
  </sheetData>
  <sheetProtection selectLockedCells="1" selectUnlockedCells="1"/>
  <mergeCells count="1">
    <mergeCell ref="A4:B4"/>
  </mergeCells>
  <printOptions horizontalCentered="1" gridLines="1"/>
  <pageMargins left="0.70866141732283472" right="0.70866141732283472" top="0.78740157480314965" bottom="0.78740157480314965" header="0.31496062992125984" footer="0.31496062992125984"/>
  <pageSetup paperSize="9" scale="66" firstPageNumber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O190"/>
  <sheetViews>
    <sheetView view="pageBreakPreview" zoomScaleNormal="100" zoomScaleSheetLayoutView="100" workbookViewId="0">
      <selection activeCell="F64" sqref="F64"/>
    </sheetView>
  </sheetViews>
  <sheetFormatPr defaultRowHeight="15" x14ac:dyDescent="0.2"/>
  <cols>
    <col min="1" max="1" width="6" style="100" customWidth="1"/>
    <col min="2" max="2" width="78.140625" style="100" customWidth="1"/>
    <col min="3" max="3" width="9.85546875" style="100" customWidth="1"/>
    <col min="4" max="4" width="8.85546875" style="100" customWidth="1"/>
    <col min="5" max="5" width="12.7109375" style="100" customWidth="1"/>
    <col min="6" max="6" width="16.85546875" style="100" customWidth="1"/>
    <col min="7" max="7" width="14.7109375" style="100" customWidth="1"/>
    <col min="8" max="8" width="12.140625" style="100" customWidth="1"/>
    <col min="9" max="9" width="9.140625" style="100"/>
    <col min="10" max="10" width="10.5703125" style="100" customWidth="1"/>
    <col min="11" max="11" width="9.140625" style="100"/>
    <col min="12" max="12" width="13.85546875" style="100" customWidth="1"/>
    <col min="13" max="13" width="14.42578125" style="100" customWidth="1"/>
    <col min="14" max="256" width="9.140625" style="100"/>
    <col min="257" max="257" width="6" style="100" customWidth="1"/>
    <col min="258" max="258" width="78.140625" style="100" customWidth="1"/>
    <col min="259" max="259" width="9.85546875" style="100" customWidth="1"/>
    <col min="260" max="260" width="8.85546875" style="100" customWidth="1"/>
    <col min="261" max="261" width="12.7109375" style="100" customWidth="1"/>
    <col min="262" max="262" width="16.85546875" style="100" customWidth="1"/>
    <col min="263" max="263" width="14.7109375" style="100" customWidth="1"/>
    <col min="264" max="264" width="12.140625" style="100" customWidth="1"/>
    <col min="265" max="265" width="9.140625" style="100"/>
    <col min="266" max="266" width="10.5703125" style="100" customWidth="1"/>
    <col min="267" max="267" width="9.140625" style="100"/>
    <col min="268" max="268" width="13.85546875" style="100" customWidth="1"/>
    <col min="269" max="269" width="14.42578125" style="100" customWidth="1"/>
    <col min="270" max="512" width="9.140625" style="100"/>
    <col min="513" max="513" width="6" style="100" customWidth="1"/>
    <col min="514" max="514" width="78.140625" style="100" customWidth="1"/>
    <col min="515" max="515" width="9.85546875" style="100" customWidth="1"/>
    <col min="516" max="516" width="8.85546875" style="100" customWidth="1"/>
    <col min="517" max="517" width="12.7109375" style="100" customWidth="1"/>
    <col min="518" max="518" width="16.85546875" style="100" customWidth="1"/>
    <col min="519" max="519" width="14.7109375" style="100" customWidth="1"/>
    <col min="520" max="520" width="12.140625" style="100" customWidth="1"/>
    <col min="521" max="521" width="9.140625" style="100"/>
    <col min="522" max="522" width="10.5703125" style="100" customWidth="1"/>
    <col min="523" max="523" width="9.140625" style="100"/>
    <col min="524" max="524" width="13.85546875" style="100" customWidth="1"/>
    <col min="525" max="525" width="14.42578125" style="100" customWidth="1"/>
    <col min="526" max="768" width="9.140625" style="100"/>
    <col min="769" max="769" width="6" style="100" customWidth="1"/>
    <col min="770" max="770" width="78.140625" style="100" customWidth="1"/>
    <col min="771" max="771" width="9.85546875" style="100" customWidth="1"/>
    <col min="772" max="772" width="8.85546875" style="100" customWidth="1"/>
    <col min="773" max="773" width="12.7109375" style="100" customWidth="1"/>
    <col min="774" max="774" width="16.85546875" style="100" customWidth="1"/>
    <col min="775" max="775" width="14.7109375" style="100" customWidth="1"/>
    <col min="776" max="776" width="12.140625" style="100" customWidth="1"/>
    <col min="777" max="777" width="9.140625" style="100"/>
    <col min="778" max="778" width="10.5703125" style="100" customWidth="1"/>
    <col min="779" max="779" width="9.140625" style="100"/>
    <col min="780" max="780" width="13.85546875" style="100" customWidth="1"/>
    <col min="781" max="781" width="14.42578125" style="100" customWidth="1"/>
    <col min="782" max="1024" width="9.140625" style="100"/>
    <col min="1025" max="1025" width="6" style="100" customWidth="1"/>
    <col min="1026" max="1026" width="78.140625" style="100" customWidth="1"/>
    <col min="1027" max="1027" width="9.85546875" style="100" customWidth="1"/>
    <col min="1028" max="1028" width="8.85546875" style="100" customWidth="1"/>
    <col min="1029" max="1029" width="12.7109375" style="100" customWidth="1"/>
    <col min="1030" max="1030" width="16.85546875" style="100" customWidth="1"/>
    <col min="1031" max="1031" width="14.7109375" style="100" customWidth="1"/>
    <col min="1032" max="1032" width="12.140625" style="100" customWidth="1"/>
    <col min="1033" max="1033" width="9.140625" style="100"/>
    <col min="1034" max="1034" width="10.5703125" style="100" customWidth="1"/>
    <col min="1035" max="1035" width="9.140625" style="100"/>
    <col min="1036" max="1036" width="13.85546875" style="100" customWidth="1"/>
    <col min="1037" max="1037" width="14.42578125" style="100" customWidth="1"/>
    <col min="1038" max="1280" width="9.140625" style="100"/>
    <col min="1281" max="1281" width="6" style="100" customWidth="1"/>
    <col min="1282" max="1282" width="78.140625" style="100" customWidth="1"/>
    <col min="1283" max="1283" width="9.85546875" style="100" customWidth="1"/>
    <col min="1284" max="1284" width="8.85546875" style="100" customWidth="1"/>
    <col min="1285" max="1285" width="12.7109375" style="100" customWidth="1"/>
    <col min="1286" max="1286" width="16.85546875" style="100" customWidth="1"/>
    <col min="1287" max="1287" width="14.7109375" style="100" customWidth="1"/>
    <col min="1288" max="1288" width="12.140625" style="100" customWidth="1"/>
    <col min="1289" max="1289" width="9.140625" style="100"/>
    <col min="1290" max="1290" width="10.5703125" style="100" customWidth="1"/>
    <col min="1291" max="1291" width="9.140625" style="100"/>
    <col min="1292" max="1292" width="13.85546875" style="100" customWidth="1"/>
    <col min="1293" max="1293" width="14.42578125" style="100" customWidth="1"/>
    <col min="1294" max="1536" width="9.140625" style="100"/>
    <col min="1537" max="1537" width="6" style="100" customWidth="1"/>
    <col min="1538" max="1538" width="78.140625" style="100" customWidth="1"/>
    <col min="1539" max="1539" width="9.85546875" style="100" customWidth="1"/>
    <col min="1540" max="1540" width="8.85546875" style="100" customWidth="1"/>
    <col min="1541" max="1541" width="12.7109375" style="100" customWidth="1"/>
    <col min="1542" max="1542" width="16.85546875" style="100" customWidth="1"/>
    <col min="1543" max="1543" width="14.7109375" style="100" customWidth="1"/>
    <col min="1544" max="1544" width="12.140625" style="100" customWidth="1"/>
    <col min="1545" max="1545" width="9.140625" style="100"/>
    <col min="1546" max="1546" width="10.5703125" style="100" customWidth="1"/>
    <col min="1547" max="1547" width="9.140625" style="100"/>
    <col min="1548" max="1548" width="13.85546875" style="100" customWidth="1"/>
    <col min="1549" max="1549" width="14.42578125" style="100" customWidth="1"/>
    <col min="1550" max="1792" width="9.140625" style="100"/>
    <col min="1793" max="1793" width="6" style="100" customWidth="1"/>
    <col min="1794" max="1794" width="78.140625" style="100" customWidth="1"/>
    <col min="1795" max="1795" width="9.85546875" style="100" customWidth="1"/>
    <col min="1796" max="1796" width="8.85546875" style="100" customWidth="1"/>
    <col min="1797" max="1797" width="12.7109375" style="100" customWidth="1"/>
    <col min="1798" max="1798" width="16.85546875" style="100" customWidth="1"/>
    <col min="1799" max="1799" width="14.7109375" style="100" customWidth="1"/>
    <col min="1800" max="1800" width="12.140625" style="100" customWidth="1"/>
    <col min="1801" max="1801" width="9.140625" style="100"/>
    <col min="1802" max="1802" width="10.5703125" style="100" customWidth="1"/>
    <col min="1803" max="1803" width="9.140625" style="100"/>
    <col min="1804" max="1804" width="13.85546875" style="100" customWidth="1"/>
    <col min="1805" max="1805" width="14.42578125" style="100" customWidth="1"/>
    <col min="1806" max="2048" width="9.140625" style="100"/>
    <col min="2049" max="2049" width="6" style="100" customWidth="1"/>
    <col min="2050" max="2050" width="78.140625" style="100" customWidth="1"/>
    <col min="2051" max="2051" width="9.85546875" style="100" customWidth="1"/>
    <col min="2052" max="2052" width="8.85546875" style="100" customWidth="1"/>
    <col min="2053" max="2053" width="12.7109375" style="100" customWidth="1"/>
    <col min="2054" max="2054" width="16.85546875" style="100" customWidth="1"/>
    <col min="2055" max="2055" width="14.7109375" style="100" customWidth="1"/>
    <col min="2056" max="2056" width="12.140625" style="100" customWidth="1"/>
    <col min="2057" max="2057" width="9.140625" style="100"/>
    <col min="2058" max="2058" width="10.5703125" style="100" customWidth="1"/>
    <col min="2059" max="2059" width="9.140625" style="100"/>
    <col min="2060" max="2060" width="13.85546875" style="100" customWidth="1"/>
    <col min="2061" max="2061" width="14.42578125" style="100" customWidth="1"/>
    <col min="2062" max="2304" width="9.140625" style="100"/>
    <col min="2305" max="2305" width="6" style="100" customWidth="1"/>
    <col min="2306" max="2306" width="78.140625" style="100" customWidth="1"/>
    <col min="2307" max="2307" width="9.85546875" style="100" customWidth="1"/>
    <col min="2308" max="2308" width="8.85546875" style="100" customWidth="1"/>
    <col min="2309" max="2309" width="12.7109375" style="100" customWidth="1"/>
    <col min="2310" max="2310" width="16.85546875" style="100" customWidth="1"/>
    <col min="2311" max="2311" width="14.7109375" style="100" customWidth="1"/>
    <col min="2312" max="2312" width="12.140625" style="100" customWidth="1"/>
    <col min="2313" max="2313" width="9.140625" style="100"/>
    <col min="2314" max="2314" width="10.5703125" style="100" customWidth="1"/>
    <col min="2315" max="2315" width="9.140625" style="100"/>
    <col min="2316" max="2316" width="13.85546875" style="100" customWidth="1"/>
    <col min="2317" max="2317" width="14.42578125" style="100" customWidth="1"/>
    <col min="2318" max="2560" width="9.140625" style="100"/>
    <col min="2561" max="2561" width="6" style="100" customWidth="1"/>
    <col min="2562" max="2562" width="78.140625" style="100" customWidth="1"/>
    <col min="2563" max="2563" width="9.85546875" style="100" customWidth="1"/>
    <col min="2564" max="2564" width="8.85546875" style="100" customWidth="1"/>
    <col min="2565" max="2565" width="12.7109375" style="100" customWidth="1"/>
    <col min="2566" max="2566" width="16.85546875" style="100" customWidth="1"/>
    <col min="2567" max="2567" width="14.7109375" style="100" customWidth="1"/>
    <col min="2568" max="2568" width="12.140625" style="100" customWidth="1"/>
    <col min="2569" max="2569" width="9.140625" style="100"/>
    <col min="2570" max="2570" width="10.5703125" style="100" customWidth="1"/>
    <col min="2571" max="2571" width="9.140625" style="100"/>
    <col min="2572" max="2572" width="13.85546875" style="100" customWidth="1"/>
    <col min="2573" max="2573" width="14.42578125" style="100" customWidth="1"/>
    <col min="2574" max="2816" width="9.140625" style="100"/>
    <col min="2817" max="2817" width="6" style="100" customWidth="1"/>
    <col min="2818" max="2818" width="78.140625" style="100" customWidth="1"/>
    <col min="2819" max="2819" width="9.85546875" style="100" customWidth="1"/>
    <col min="2820" max="2820" width="8.85546875" style="100" customWidth="1"/>
    <col min="2821" max="2821" width="12.7109375" style="100" customWidth="1"/>
    <col min="2822" max="2822" width="16.85546875" style="100" customWidth="1"/>
    <col min="2823" max="2823" width="14.7109375" style="100" customWidth="1"/>
    <col min="2824" max="2824" width="12.140625" style="100" customWidth="1"/>
    <col min="2825" max="2825" width="9.140625" style="100"/>
    <col min="2826" max="2826" width="10.5703125" style="100" customWidth="1"/>
    <col min="2827" max="2827" width="9.140625" style="100"/>
    <col min="2828" max="2828" width="13.85546875" style="100" customWidth="1"/>
    <col min="2829" max="2829" width="14.42578125" style="100" customWidth="1"/>
    <col min="2830" max="3072" width="9.140625" style="100"/>
    <col min="3073" max="3073" width="6" style="100" customWidth="1"/>
    <col min="3074" max="3074" width="78.140625" style="100" customWidth="1"/>
    <col min="3075" max="3075" width="9.85546875" style="100" customWidth="1"/>
    <col min="3076" max="3076" width="8.85546875" style="100" customWidth="1"/>
    <col min="3077" max="3077" width="12.7109375" style="100" customWidth="1"/>
    <col min="3078" max="3078" width="16.85546875" style="100" customWidth="1"/>
    <col min="3079" max="3079" width="14.7109375" style="100" customWidth="1"/>
    <col min="3080" max="3080" width="12.140625" style="100" customWidth="1"/>
    <col min="3081" max="3081" width="9.140625" style="100"/>
    <col min="3082" max="3082" width="10.5703125" style="100" customWidth="1"/>
    <col min="3083" max="3083" width="9.140625" style="100"/>
    <col min="3084" max="3084" width="13.85546875" style="100" customWidth="1"/>
    <col min="3085" max="3085" width="14.42578125" style="100" customWidth="1"/>
    <col min="3086" max="3328" width="9.140625" style="100"/>
    <col min="3329" max="3329" width="6" style="100" customWidth="1"/>
    <col min="3330" max="3330" width="78.140625" style="100" customWidth="1"/>
    <col min="3331" max="3331" width="9.85546875" style="100" customWidth="1"/>
    <col min="3332" max="3332" width="8.85546875" style="100" customWidth="1"/>
    <col min="3333" max="3333" width="12.7109375" style="100" customWidth="1"/>
    <col min="3334" max="3334" width="16.85546875" style="100" customWidth="1"/>
    <col min="3335" max="3335" width="14.7109375" style="100" customWidth="1"/>
    <col min="3336" max="3336" width="12.140625" style="100" customWidth="1"/>
    <col min="3337" max="3337" width="9.140625" style="100"/>
    <col min="3338" max="3338" width="10.5703125" style="100" customWidth="1"/>
    <col min="3339" max="3339" width="9.140625" style="100"/>
    <col min="3340" max="3340" width="13.85546875" style="100" customWidth="1"/>
    <col min="3341" max="3341" width="14.42578125" style="100" customWidth="1"/>
    <col min="3342" max="3584" width="9.140625" style="100"/>
    <col min="3585" max="3585" width="6" style="100" customWidth="1"/>
    <col min="3586" max="3586" width="78.140625" style="100" customWidth="1"/>
    <col min="3587" max="3587" width="9.85546875" style="100" customWidth="1"/>
    <col min="3588" max="3588" width="8.85546875" style="100" customWidth="1"/>
    <col min="3589" max="3589" width="12.7109375" style="100" customWidth="1"/>
    <col min="3590" max="3590" width="16.85546875" style="100" customWidth="1"/>
    <col min="3591" max="3591" width="14.7109375" style="100" customWidth="1"/>
    <col min="3592" max="3592" width="12.140625" style="100" customWidth="1"/>
    <col min="3593" max="3593" width="9.140625" style="100"/>
    <col min="3594" max="3594" width="10.5703125" style="100" customWidth="1"/>
    <col min="3595" max="3595" width="9.140625" style="100"/>
    <col min="3596" max="3596" width="13.85546875" style="100" customWidth="1"/>
    <col min="3597" max="3597" width="14.42578125" style="100" customWidth="1"/>
    <col min="3598" max="3840" width="9.140625" style="100"/>
    <col min="3841" max="3841" width="6" style="100" customWidth="1"/>
    <col min="3842" max="3842" width="78.140625" style="100" customWidth="1"/>
    <col min="3843" max="3843" width="9.85546875" style="100" customWidth="1"/>
    <col min="3844" max="3844" width="8.85546875" style="100" customWidth="1"/>
    <col min="3845" max="3845" width="12.7109375" style="100" customWidth="1"/>
    <col min="3846" max="3846" width="16.85546875" style="100" customWidth="1"/>
    <col min="3847" max="3847" width="14.7109375" style="100" customWidth="1"/>
    <col min="3848" max="3848" width="12.140625" style="100" customWidth="1"/>
    <col min="3849" max="3849" width="9.140625" style="100"/>
    <col min="3850" max="3850" width="10.5703125" style="100" customWidth="1"/>
    <col min="3851" max="3851" width="9.140625" style="100"/>
    <col min="3852" max="3852" width="13.85546875" style="100" customWidth="1"/>
    <col min="3853" max="3853" width="14.42578125" style="100" customWidth="1"/>
    <col min="3854" max="4096" width="9.140625" style="100"/>
    <col min="4097" max="4097" width="6" style="100" customWidth="1"/>
    <col min="4098" max="4098" width="78.140625" style="100" customWidth="1"/>
    <col min="4099" max="4099" width="9.85546875" style="100" customWidth="1"/>
    <col min="4100" max="4100" width="8.85546875" style="100" customWidth="1"/>
    <col min="4101" max="4101" width="12.7109375" style="100" customWidth="1"/>
    <col min="4102" max="4102" width="16.85546875" style="100" customWidth="1"/>
    <col min="4103" max="4103" width="14.7109375" style="100" customWidth="1"/>
    <col min="4104" max="4104" width="12.140625" style="100" customWidth="1"/>
    <col min="4105" max="4105" width="9.140625" style="100"/>
    <col min="4106" max="4106" width="10.5703125" style="100" customWidth="1"/>
    <col min="4107" max="4107" width="9.140625" style="100"/>
    <col min="4108" max="4108" width="13.85546875" style="100" customWidth="1"/>
    <col min="4109" max="4109" width="14.42578125" style="100" customWidth="1"/>
    <col min="4110" max="4352" width="9.140625" style="100"/>
    <col min="4353" max="4353" width="6" style="100" customWidth="1"/>
    <col min="4354" max="4354" width="78.140625" style="100" customWidth="1"/>
    <col min="4355" max="4355" width="9.85546875" style="100" customWidth="1"/>
    <col min="4356" max="4356" width="8.85546875" style="100" customWidth="1"/>
    <col min="4357" max="4357" width="12.7109375" style="100" customWidth="1"/>
    <col min="4358" max="4358" width="16.85546875" style="100" customWidth="1"/>
    <col min="4359" max="4359" width="14.7109375" style="100" customWidth="1"/>
    <col min="4360" max="4360" width="12.140625" style="100" customWidth="1"/>
    <col min="4361" max="4361" width="9.140625" style="100"/>
    <col min="4362" max="4362" width="10.5703125" style="100" customWidth="1"/>
    <col min="4363" max="4363" width="9.140625" style="100"/>
    <col min="4364" max="4364" width="13.85546875" style="100" customWidth="1"/>
    <col min="4365" max="4365" width="14.42578125" style="100" customWidth="1"/>
    <col min="4366" max="4608" width="9.140625" style="100"/>
    <col min="4609" max="4609" width="6" style="100" customWidth="1"/>
    <col min="4610" max="4610" width="78.140625" style="100" customWidth="1"/>
    <col min="4611" max="4611" width="9.85546875" style="100" customWidth="1"/>
    <col min="4612" max="4612" width="8.85546875" style="100" customWidth="1"/>
    <col min="4613" max="4613" width="12.7109375" style="100" customWidth="1"/>
    <col min="4614" max="4614" width="16.85546875" style="100" customWidth="1"/>
    <col min="4615" max="4615" width="14.7109375" style="100" customWidth="1"/>
    <col min="4616" max="4616" width="12.140625" style="100" customWidth="1"/>
    <col min="4617" max="4617" width="9.140625" style="100"/>
    <col min="4618" max="4618" width="10.5703125" style="100" customWidth="1"/>
    <col min="4619" max="4619" width="9.140625" style="100"/>
    <col min="4620" max="4620" width="13.85546875" style="100" customWidth="1"/>
    <col min="4621" max="4621" width="14.42578125" style="100" customWidth="1"/>
    <col min="4622" max="4864" width="9.140625" style="100"/>
    <col min="4865" max="4865" width="6" style="100" customWidth="1"/>
    <col min="4866" max="4866" width="78.140625" style="100" customWidth="1"/>
    <col min="4867" max="4867" width="9.85546875" style="100" customWidth="1"/>
    <col min="4868" max="4868" width="8.85546875" style="100" customWidth="1"/>
    <col min="4869" max="4869" width="12.7109375" style="100" customWidth="1"/>
    <col min="4870" max="4870" width="16.85546875" style="100" customWidth="1"/>
    <col min="4871" max="4871" width="14.7109375" style="100" customWidth="1"/>
    <col min="4872" max="4872" width="12.140625" style="100" customWidth="1"/>
    <col min="4873" max="4873" width="9.140625" style="100"/>
    <col min="4874" max="4874" width="10.5703125" style="100" customWidth="1"/>
    <col min="4875" max="4875" width="9.140625" style="100"/>
    <col min="4876" max="4876" width="13.85546875" style="100" customWidth="1"/>
    <col min="4877" max="4877" width="14.42578125" style="100" customWidth="1"/>
    <col min="4878" max="5120" width="9.140625" style="100"/>
    <col min="5121" max="5121" width="6" style="100" customWidth="1"/>
    <col min="5122" max="5122" width="78.140625" style="100" customWidth="1"/>
    <col min="5123" max="5123" width="9.85546875" style="100" customWidth="1"/>
    <col min="5124" max="5124" width="8.85546875" style="100" customWidth="1"/>
    <col min="5125" max="5125" width="12.7109375" style="100" customWidth="1"/>
    <col min="5126" max="5126" width="16.85546875" style="100" customWidth="1"/>
    <col min="5127" max="5127" width="14.7109375" style="100" customWidth="1"/>
    <col min="5128" max="5128" width="12.140625" style="100" customWidth="1"/>
    <col min="5129" max="5129" width="9.140625" style="100"/>
    <col min="5130" max="5130" width="10.5703125" style="100" customWidth="1"/>
    <col min="5131" max="5131" width="9.140625" style="100"/>
    <col min="5132" max="5132" width="13.85546875" style="100" customWidth="1"/>
    <col min="5133" max="5133" width="14.42578125" style="100" customWidth="1"/>
    <col min="5134" max="5376" width="9.140625" style="100"/>
    <col min="5377" max="5377" width="6" style="100" customWidth="1"/>
    <col min="5378" max="5378" width="78.140625" style="100" customWidth="1"/>
    <col min="5379" max="5379" width="9.85546875" style="100" customWidth="1"/>
    <col min="5380" max="5380" width="8.85546875" style="100" customWidth="1"/>
    <col min="5381" max="5381" width="12.7109375" style="100" customWidth="1"/>
    <col min="5382" max="5382" width="16.85546875" style="100" customWidth="1"/>
    <col min="5383" max="5383" width="14.7109375" style="100" customWidth="1"/>
    <col min="5384" max="5384" width="12.140625" style="100" customWidth="1"/>
    <col min="5385" max="5385" width="9.140625" style="100"/>
    <col min="5386" max="5386" width="10.5703125" style="100" customWidth="1"/>
    <col min="5387" max="5387" width="9.140625" style="100"/>
    <col min="5388" max="5388" width="13.85546875" style="100" customWidth="1"/>
    <col min="5389" max="5389" width="14.42578125" style="100" customWidth="1"/>
    <col min="5390" max="5632" width="9.140625" style="100"/>
    <col min="5633" max="5633" width="6" style="100" customWidth="1"/>
    <col min="5634" max="5634" width="78.140625" style="100" customWidth="1"/>
    <col min="5635" max="5635" width="9.85546875" style="100" customWidth="1"/>
    <col min="5636" max="5636" width="8.85546875" style="100" customWidth="1"/>
    <col min="5637" max="5637" width="12.7109375" style="100" customWidth="1"/>
    <col min="5638" max="5638" width="16.85546875" style="100" customWidth="1"/>
    <col min="5639" max="5639" width="14.7109375" style="100" customWidth="1"/>
    <col min="5640" max="5640" width="12.140625" style="100" customWidth="1"/>
    <col min="5641" max="5641" width="9.140625" style="100"/>
    <col min="5642" max="5642" width="10.5703125" style="100" customWidth="1"/>
    <col min="5643" max="5643" width="9.140625" style="100"/>
    <col min="5644" max="5644" width="13.85546875" style="100" customWidth="1"/>
    <col min="5645" max="5645" width="14.42578125" style="100" customWidth="1"/>
    <col min="5646" max="5888" width="9.140625" style="100"/>
    <col min="5889" max="5889" width="6" style="100" customWidth="1"/>
    <col min="5890" max="5890" width="78.140625" style="100" customWidth="1"/>
    <col min="5891" max="5891" width="9.85546875" style="100" customWidth="1"/>
    <col min="5892" max="5892" width="8.85546875" style="100" customWidth="1"/>
    <col min="5893" max="5893" width="12.7109375" style="100" customWidth="1"/>
    <col min="5894" max="5894" width="16.85546875" style="100" customWidth="1"/>
    <col min="5895" max="5895" width="14.7109375" style="100" customWidth="1"/>
    <col min="5896" max="5896" width="12.140625" style="100" customWidth="1"/>
    <col min="5897" max="5897" width="9.140625" style="100"/>
    <col min="5898" max="5898" width="10.5703125" style="100" customWidth="1"/>
    <col min="5899" max="5899" width="9.140625" style="100"/>
    <col min="5900" max="5900" width="13.85546875" style="100" customWidth="1"/>
    <col min="5901" max="5901" width="14.42578125" style="100" customWidth="1"/>
    <col min="5902" max="6144" width="9.140625" style="100"/>
    <col min="6145" max="6145" width="6" style="100" customWidth="1"/>
    <col min="6146" max="6146" width="78.140625" style="100" customWidth="1"/>
    <col min="6147" max="6147" width="9.85546875" style="100" customWidth="1"/>
    <col min="6148" max="6148" width="8.85546875" style="100" customWidth="1"/>
    <col min="6149" max="6149" width="12.7109375" style="100" customWidth="1"/>
    <col min="6150" max="6150" width="16.85546875" style="100" customWidth="1"/>
    <col min="6151" max="6151" width="14.7109375" style="100" customWidth="1"/>
    <col min="6152" max="6152" width="12.140625" style="100" customWidth="1"/>
    <col min="6153" max="6153" width="9.140625" style="100"/>
    <col min="6154" max="6154" width="10.5703125" style="100" customWidth="1"/>
    <col min="6155" max="6155" width="9.140625" style="100"/>
    <col min="6156" max="6156" width="13.85546875" style="100" customWidth="1"/>
    <col min="6157" max="6157" width="14.42578125" style="100" customWidth="1"/>
    <col min="6158" max="6400" width="9.140625" style="100"/>
    <col min="6401" max="6401" width="6" style="100" customWidth="1"/>
    <col min="6402" max="6402" width="78.140625" style="100" customWidth="1"/>
    <col min="6403" max="6403" width="9.85546875" style="100" customWidth="1"/>
    <col min="6404" max="6404" width="8.85546875" style="100" customWidth="1"/>
    <col min="6405" max="6405" width="12.7109375" style="100" customWidth="1"/>
    <col min="6406" max="6406" width="16.85546875" style="100" customWidth="1"/>
    <col min="6407" max="6407" width="14.7109375" style="100" customWidth="1"/>
    <col min="6408" max="6408" width="12.140625" style="100" customWidth="1"/>
    <col min="6409" max="6409" width="9.140625" style="100"/>
    <col min="6410" max="6410" width="10.5703125" style="100" customWidth="1"/>
    <col min="6411" max="6411" width="9.140625" style="100"/>
    <col min="6412" max="6412" width="13.85546875" style="100" customWidth="1"/>
    <col min="6413" max="6413" width="14.42578125" style="100" customWidth="1"/>
    <col min="6414" max="6656" width="9.140625" style="100"/>
    <col min="6657" max="6657" width="6" style="100" customWidth="1"/>
    <col min="6658" max="6658" width="78.140625" style="100" customWidth="1"/>
    <col min="6659" max="6659" width="9.85546875" style="100" customWidth="1"/>
    <col min="6660" max="6660" width="8.85546875" style="100" customWidth="1"/>
    <col min="6661" max="6661" width="12.7109375" style="100" customWidth="1"/>
    <col min="6662" max="6662" width="16.85546875" style="100" customWidth="1"/>
    <col min="6663" max="6663" width="14.7109375" style="100" customWidth="1"/>
    <col min="6664" max="6664" width="12.140625" style="100" customWidth="1"/>
    <col min="6665" max="6665" width="9.140625" style="100"/>
    <col min="6666" max="6666" width="10.5703125" style="100" customWidth="1"/>
    <col min="6667" max="6667" width="9.140625" style="100"/>
    <col min="6668" max="6668" width="13.85546875" style="100" customWidth="1"/>
    <col min="6669" max="6669" width="14.42578125" style="100" customWidth="1"/>
    <col min="6670" max="6912" width="9.140625" style="100"/>
    <col min="6913" max="6913" width="6" style="100" customWidth="1"/>
    <col min="6914" max="6914" width="78.140625" style="100" customWidth="1"/>
    <col min="6915" max="6915" width="9.85546875" style="100" customWidth="1"/>
    <col min="6916" max="6916" width="8.85546875" style="100" customWidth="1"/>
    <col min="6917" max="6917" width="12.7109375" style="100" customWidth="1"/>
    <col min="6918" max="6918" width="16.85546875" style="100" customWidth="1"/>
    <col min="6919" max="6919" width="14.7109375" style="100" customWidth="1"/>
    <col min="6920" max="6920" width="12.140625" style="100" customWidth="1"/>
    <col min="6921" max="6921" width="9.140625" style="100"/>
    <col min="6922" max="6922" width="10.5703125" style="100" customWidth="1"/>
    <col min="6923" max="6923" width="9.140625" style="100"/>
    <col min="6924" max="6924" width="13.85546875" style="100" customWidth="1"/>
    <col min="6925" max="6925" width="14.42578125" style="100" customWidth="1"/>
    <col min="6926" max="7168" width="9.140625" style="100"/>
    <col min="7169" max="7169" width="6" style="100" customWidth="1"/>
    <col min="7170" max="7170" width="78.140625" style="100" customWidth="1"/>
    <col min="7171" max="7171" width="9.85546875" style="100" customWidth="1"/>
    <col min="7172" max="7172" width="8.85546875" style="100" customWidth="1"/>
    <col min="7173" max="7173" width="12.7109375" style="100" customWidth="1"/>
    <col min="7174" max="7174" width="16.85546875" style="100" customWidth="1"/>
    <col min="7175" max="7175" width="14.7109375" style="100" customWidth="1"/>
    <col min="7176" max="7176" width="12.140625" style="100" customWidth="1"/>
    <col min="7177" max="7177" width="9.140625" style="100"/>
    <col min="7178" max="7178" width="10.5703125" style="100" customWidth="1"/>
    <col min="7179" max="7179" width="9.140625" style="100"/>
    <col min="7180" max="7180" width="13.85546875" style="100" customWidth="1"/>
    <col min="7181" max="7181" width="14.42578125" style="100" customWidth="1"/>
    <col min="7182" max="7424" width="9.140625" style="100"/>
    <col min="7425" max="7425" width="6" style="100" customWidth="1"/>
    <col min="7426" max="7426" width="78.140625" style="100" customWidth="1"/>
    <col min="7427" max="7427" width="9.85546875" style="100" customWidth="1"/>
    <col min="7428" max="7428" width="8.85546875" style="100" customWidth="1"/>
    <col min="7429" max="7429" width="12.7109375" style="100" customWidth="1"/>
    <col min="7430" max="7430" width="16.85546875" style="100" customWidth="1"/>
    <col min="7431" max="7431" width="14.7109375" style="100" customWidth="1"/>
    <col min="7432" max="7432" width="12.140625" style="100" customWidth="1"/>
    <col min="7433" max="7433" width="9.140625" style="100"/>
    <col min="7434" max="7434" width="10.5703125" style="100" customWidth="1"/>
    <col min="7435" max="7435" width="9.140625" style="100"/>
    <col min="7436" max="7436" width="13.85546875" style="100" customWidth="1"/>
    <col min="7437" max="7437" width="14.42578125" style="100" customWidth="1"/>
    <col min="7438" max="7680" width="9.140625" style="100"/>
    <col min="7681" max="7681" width="6" style="100" customWidth="1"/>
    <col min="7682" max="7682" width="78.140625" style="100" customWidth="1"/>
    <col min="7683" max="7683" width="9.85546875" style="100" customWidth="1"/>
    <col min="7684" max="7684" width="8.85546875" style="100" customWidth="1"/>
    <col min="7685" max="7685" width="12.7109375" style="100" customWidth="1"/>
    <col min="7686" max="7686" width="16.85546875" style="100" customWidth="1"/>
    <col min="7687" max="7687" width="14.7109375" style="100" customWidth="1"/>
    <col min="7688" max="7688" width="12.140625" style="100" customWidth="1"/>
    <col min="7689" max="7689" width="9.140625" style="100"/>
    <col min="7690" max="7690" width="10.5703125" style="100" customWidth="1"/>
    <col min="7691" max="7691" width="9.140625" style="100"/>
    <col min="7692" max="7692" width="13.85546875" style="100" customWidth="1"/>
    <col min="7693" max="7693" width="14.42578125" style="100" customWidth="1"/>
    <col min="7694" max="7936" width="9.140625" style="100"/>
    <col min="7937" max="7937" width="6" style="100" customWidth="1"/>
    <col min="7938" max="7938" width="78.140625" style="100" customWidth="1"/>
    <col min="7939" max="7939" width="9.85546875" style="100" customWidth="1"/>
    <col min="7940" max="7940" width="8.85546875" style="100" customWidth="1"/>
    <col min="7941" max="7941" width="12.7109375" style="100" customWidth="1"/>
    <col min="7942" max="7942" width="16.85546875" style="100" customWidth="1"/>
    <col min="7943" max="7943" width="14.7109375" style="100" customWidth="1"/>
    <col min="7944" max="7944" width="12.140625" style="100" customWidth="1"/>
    <col min="7945" max="7945" width="9.140625" style="100"/>
    <col min="7946" max="7946" width="10.5703125" style="100" customWidth="1"/>
    <col min="7947" max="7947" width="9.140625" style="100"/>
    <col min="7948" max="7948" width="13.85546875" style="100" customWidth="1"/>
    <col min="7949" max="7949" width="14.42578125" style="100" customWidth="1"/>
    <col min="7950" max="8192" width="9.140625" style="100"/>
    <col min="8193" max="8193" width="6" style="100" customWidth="1"/>
    <col min="8194" max="8194" width="78.140625" style="100" customWidth="1"/>
    <col min="8195" max="8195" width="9.85546875" style="100" customWidth="1"/>
    <col min="8196" max="8196" width="8.85546875" style="100" customWidth="1"/>
    <col min="8197" max="8197" width="12.7109375" style="100" customWidth="1"/>
    <col min="8198" max="8198" width="16.85546875" style="100" customWidth="1"/>
    <col min="8199" max="8199" width="14.7109375" style="100" customWidth="1"/>
    <col min="8200" max="8200" width="12.140625" style="100" customWidth="1"/>
    <col min="8201" max="8201" width="9.140625" style="100"/>
    <col min="8202" max="8202" width="10.5703125" style="100" customWidth="1"/>
    <col min="8203" max="8203" width="9.140625" style="100"/>
    <col min="8204" max="8204" width="13.85546875" style="100" customWidth="1"/>
    <col min="8205" max="8205" width="14.42578125" style="100" customWidth="1"/>
    <col min="8206" max="8448" width="9.140625" style="100"/>
    <col min="8449" max="8449" width="6" style="100" customWidth="1"/>
    <col min="8450" max="8450" width="78.140625" style="100" customWidth="1"/>
    <col min="8451" max="8451" width="9.85546875" style="100" customWidth="1"/>
    <col min="8452" max="8452" width="8.85546875" style="100" customWidth="1"/>
    <col min="8453" max="8453" width="12.7109375" style="100" customWidth="1"/>
    <col min="8454" max="8454" width="16.85546875" style="100" customWidth="1"/>
    <col min="8455" max="8455" width="14.7109375" style="100" customWidth="1"/>
    <col min="8456" max="8456" width="12.140625" style="100" customWidth="1"/>
    <col min="8457" max="8457" width="9.140625" style="100"/>
    <col min="8458" max="8458" width="10.5703125" style="100" customWidth="1"/>
    <col min="8459" max="8459" width="9.140625" style="100"/>
    <col min="8460" max="8460" width="13.85546875" style="100" customWidth="1"/>
    <col min="8461" max="8461" width="14.42578125" style="100" customWidth="1"/>
    <col min="8462" max="8704" width="9.140625" style="100"/>
    <col min="8705" max="8705" width="6" style="100" customWidth="1"/>
    <col min="8706" max="8706" width="78.140625" style="100" customWidth="1"/>
    <col min="8707" max="8707" width="9.85546875" style="100" customWidth="1"/>
    <col min="8708" max="8708" width="8.85546875" style="100" customWidth="1"/>
    <col min="8709" max="8709" width="12.7109375" style="100" customWidth="1"/>
    <col min="8710" max="8710" width="16.85546875" style="100" customWidth="1"/>
    <col min="8711" max="8711" width="14.7109375" style="100" customWidth="1"/>
    <col min="8712" max="8712" width="12.140625" style="100" customWidth="1"/>
    <col min="8713" max="8713" width="9.140625" style="100"/>
    <col min="8714" max="8714" width="10.5703125" style="100" customWidth="1"/>
    <col min="8715" max="8715" width="9.140625" style="100"/>
    <col min="8716" max="8716" width="13.85546875" style="100" customWidth="1"/>
    <col min="8717" max="8717" width="14.42578125" style="100" customWidth="1"/>
    <col min="8718" max="8960" width="9.140625" style="100"/>
    <col min="8961" max="8961" width="6" style="100" customWidth="1"/>
    <col min="8962" max="8962" width="78.140625" style="100" customWidth="1"/>
    <col min="8963" max="8963" width="9.85546875" style="100" customWidth="1"/>
    <col min="8964" max="8964" width="8.85546875" style="100" customWidth="1"/>
    <col min="8965" max="8965" width="12.7109375" style="100" customWidth="1"/>
    <col min="8966" max="8966" width="16.85546875" style="100" customWidth="1"/>
    <col min="8967" max="8967" width="14.7109375" style="100" customWidth="1"/>
    <col min="8968" max="8968" width="12.140625" style="100" customWidth="1"/>
    <col min="8969" max="8969" width="9.140625" style="100"/>
    <col min="8970" max="8970" width="10.5703125" style="100" customWidth="1"/>
    <col min="8971" max="8971" width="9.140625" style="100"/>
    <col min="8972" max="8972" width="13.85546875" style="100" customWidth="1"/>
    <col min="8973" max="8973" width="14.42578125" style="100" customWidth="1"/>
    <col min="8974" max="9216" width="9.140625" style="100"/>
    <col min="9217" max="9217" width="6" style="100" customWidth="1"/>
    <col min="9218" max="9218" width="78.140625" style="100" customWidth="1"/>
    <col min="9219" max="9219" width="9.85546875" style="100" customWidth="1"/>
    <col min="9220" max="9220" width="8.85546875" style="100" customWidth="1"/>
    <col min="9221" max="9221" width="12.7109375" style="100" customWidth="1"/>
    <col min="9222" max="9222" width="16.85546875" style="100" customWidth="1"/>
    <col min="9223" max="9223" width="14.7109375" style="100" customWidth="1"/>
    <col min="9224" max="9224" width="12.140625" style="100" customWidth="1"/>
    <col min="9225" max="9225" width="9.140625" style="100"/>
    <col min="9226" max="9226" width="10.5703125" style="100" customWidth="1"/>
    <col min="9227" max="9227" width="9.140625" style="100"/>
    <col min="9228" max="9228" width="13.85546875" style="100" customWidth="1"/>
    <col min="9229" max="9229" width="14.42578125" style="100" customWidth="1"/>
    <col min="9230" max="9472" width="9.140625" style="100"/>
    <col min="9473" max="9473" width="6" style="100" customWidth="1"/>
    <col min="9474" max="9474" width="78.140625" style="100" customWidth="1"/>
    <col min="9475" max="9475" width="9.85546875" style="100" customWidth="1"/>
    <col min="9476" max="9476" width="8.85546875" style="100" customWidth="1"/>
    <col min="9477" max="9477" width="12.7109375" style="100" customWidth="1"/>
    <col min="9478" max="9478" width="16.85546875" style="100" customWidth="1"/>
    <col min="9479" max="9479" width="14.7109375" style="100" customWidth="1"/>
    <col min="9480" max="9480" width="12.140625" style="100" customWidth="1"/>
    <col min="9481" max="9481" width="9.140625" style="100"/>
    <col min="9482" max="9482" width="10.5703125" style="100" customWidth="1"/>
    <col min="9483" max="9483" width="9.140625" style="100"/>
    <col min="9484" max="9484" width="13.85546875" style="100" customWidth="1"/>
    <col min="9485" max="9485" width="14.42578125" style="100" customWidth="1"/>
    <col min="9486" max="9728" width="9.140625" style="100"/>
    <col min="9729" max="9729" width="6" style="100" customWidth="1"/>
    <col min="9730" max="9730" width="78.140625" style="100" customWidth="1"/>
    <col min="9731" max="9731" width="9.85546875" style="100" customWidth="1"/>
    <col min="9732" max="9732" width="8.85546875" style="100" customWidth="1"/>
    <col min="9733" max="9733" width="12.7109375" style="100" customWidth="1"/>
    <col min="9734" max="9734" width="16.85546875" style="100" customWidth="1"/>
    <col min="9735" max="9735" width="14.7109375" style="100" customWidth="1"/>
    <col min="9736" max="9736" width="12.140625" style="100" customWidth="1"/>
    <col min="9737" max="9737" width="9.140625" style="100"/>
    <col min="9738" max="9738" width="10.5703125" style="100" customWidth="1"/>
    <col min="9739" max="9739" width="9.140625" style="100"/>
    <col min="9740" max="9740" width="13.85546875" style="100" customWidth="1"/>
    <col min="9741" max="9741" width="14.42578125" style="100" customWidth="1"/>
    <col min="9742" max="9984" width="9.140625" style="100"/>
    <col min="9985" max="9985" width="6" style="100" customWidth="1"/>
    <col min="9986" max="9986" width="78.140625" style="100" customWidth="1"/>
    <col min="9987" max="9987" width="9.85546875" style="100" customWidth="1"/>
    <col min="9988" max="9988" width="8.85546875" style="100" customWidth="1"/>
    <col min="9989" max="9989" width="12.7109375" style="100" customWidth="1"/>
    <col min="9990" max="9990" width="16.85546875" style="100" customWidth="1"/>
    <col min="9991" max="9991" width="14.7109375" style="100" customWidth="1"/>
    <col min="9992" max="9992" width="12.140625" style="100" customWidth="1"/>
    <col min="9993" max="9993" width="9.140625" style="100"/>
    <col min="9994" max="9994" width="10.5703125" style="100" customWidth="1"/>
    <col min="9995" max="9995" width="9.140625" style="100"/>
    <col min="9996" max="9996" width="13.85546875" style="100" customWidth="1"/>
    <col min="9997" max="9997" width="14.42578125" style="100" customWidth="1"/>
    <col min="9998" max="10240" width="9.140625" style="100"/>
    <col min="10241" max="10241" width="6" style="100" customWidth="1"/>
    <col min="10242" max="10242" width="78.140625" style="100" customWidth="1"/>
    <col min="10243" max="10243" width="9.85546875" style="100" customWidth="1"/>
    <col min="10244" max="10244" width="8.85546875" style="100" customWidth="1"/>
    <col min="10245" max="10245" width="12.7109375" style="100" customWidth="1"/>
    <col min="10246" max="10246" width="16.85546875" style="100" customWidth="1"/>
    <col min="10247" max="10247" width="14.7109375" style="100" customWidth="1"/>
    <col min="10248" max="10248" width="12.140625" style="100" customWidth="1"/>
    <col min="10249" max="10249" width="9.140625" style="100"/>
    <col min="10250" max="10250" width="10.5703125" style="100" customWidth="1"/>
    <col min="10251" max="10251" width="9.140625" style="100"/>
    <col min="10252" max="10252" width="13.85546875" style="100" customWidth="1"/>
    <col min="10253" max="10253" width="14.42578125" style="100" customWidth="1"/>
    <col min="10254" max="10496" width="9.140625" style="100"/>
    <col min="10497" max="10497" width="6" style="100" customWidth="1"/>
    <col min="10498" max="10498" width="78.140625" style="100" customWidth="1"/>
    <col min="10499" max="10499" width="9.85546875" style="100" customWidth="1"/>
    <col min="10500" max="10500" width="8.85546875" style="100" customWidth="1"/>
    <col min="10501" max="10501" width="12.7109375" style="100" customWidth="1"/>
    <col min="10502" max="10502" width="16.85546875" style="100" customWidth="1"/>
    <col min="10503" max="10503" width="14.7109375" style="100" customWidth="1"/>
    <col min="10504" max="10504" width="12.140625" style="100" customWidth="1"/>
    <col min="10505" max="10505" width="9.140625" style="100"/>
    <col min="10506" max="10506" width="10.5703125" style="100" customWidth="1"/>
    <col min="10507" max="10507" width="9.140625" style="100"/>
    <col min="10508" max="10508" width="13.85546875" style="100" customWidth="1"/>
    <col min="10509" max="10509" width="14.42578125" style="100" customWidth="1"/>
    <col min="10510" max="10752" width="9.140625" style="100"/>
    <col min="10753" max="10753" width="6" style="100" customWidth="1"/>
    <col min="10754" max="10754" width="78.140625" style="100" customWidth="1"/>
    <col min="10755" max="10755" width="9.85546875" style="100" customWidth="1"/>
    <col min="10756" max="10756" width="8.85546875" style="100" customWidth="1"/>
    <col min="10757" max="10757" width="12.7109375" style="100" customWidth="1"/>
    <col min="10758" max="10758" width="16.85546875" style="100" customWidth="1"/>
    <col min="10759" max="10759" width="14.7109375" style="100" customWidth="1"/>
    <col min="10760" max="10760" width="12.140625" style="100" customWidth="1"/>
    <col min="10761" max="10761" width="9.140625" style="100"/>
    <col min="10762" max="10762" width="10.5703125" style="100" customWidth="1"/>
    <col min="10763" max="10763" width="9.140625" style="100"/>
    <col min="10764" max="10764" width="13.85546875" style="100" customWidth="1"/>
    <col min="10765" max="10765" width="14.42578125" style="100" customWidth="1"/>
    <col min="10766" max="11008" width="9.140625" style="100"/>
    <col min="11009" max="11009" width="6" style="100" customWidth="1"/>
    <col min="11010" max="11010" width="78.140625" style="100" customWidth="1"/>
    <col min="11011" max="11011" width="9.85546875" style="100" customWidth="1"/>
    <col min="11012" max="11012" width="8.85546875" style="100" customWidth="1"/>
    <col min="11013" max="11013" width="12.7109375" style="100" customWidth="1"/>
    <col min="11014" max="11014" width="16.85546875" style="100" customWidth="1"/>
    <col min="11015" max="11015" width="14.7109375" style="100" customWidth="1"/>
    <col min="11016" max="11016" width="12.140625" style="100" customWidth="1"/>
    <col min="11017" max="11017" width="9.140625" style="100"/>
    <col min="11018" max="11018" width="10.5703125" style="100" customWidth="1"/>
    <col min="11019" max="11019" width="9.140625" style="100"/>
    <col min="11020" max="11020" width="13.85546875" style="100" customWidth="1"/>
    <col min="11021" max="11021" width="14.42578125" style="100" customWidth="1"/>
    <col min="11022" max="11264" width="9.140625" style="100"/>
    <col min="11265" max="11265" width="6" style="100" customWidth="1"/>
    <col min="11266" max="11266" width="78.140625" style="100" customWidth="1"/>
    <col min="11267" max="11267" width="9.85546875" style="100" customWidth="1"/>
    <col min="11268" max="11268" width="8.85546875" style="100" customWidth="1"/>
    <col min="11269" max="11269" width="12.7109375" style="100" customWidth="1"/>
    <col min="11270" max="11270" width="16.85546875" style="100" customWidth="1"/>
    <col min="11271" max="11271" width="14.7109375" style="100" customWidth="1"/>
    <col min="11272" max="11272" width="12.140625" style="100" customWidth="1"/>
    <col min="11273" max="11273" width="9.140625" style="100"/>
    <col min="11274" max="11274" width="10.5703125" style="100" customWidth="1"/>
    <col min="11275" max="11275" width="9.140625" style="100"/>
    <col min="11276" max="11276" width="13.85546875" style="100" customWidth="1"/>
    <col min="11277" max="11277" width="14.42578125" style="100" customWidth="1"/>
    <col min="11278" max="11520" width="9.140625" style="100"/>
    <col min="11521" max="11521" width="6" style="100" customWidth="1"/>
    <col min="11522" max="11522" width="78.140625" style="100" customWidth="1"/>
    <col min="11523" max="11523" width="9.85546875" style="100" customWidth="1"/>
    <col min="11524" max="11524" width="8.85546875" style="100" customWidth="1"/>
    <col min="11525" max="11525" width="12.7109375" style="100" customWidth="1"/>
    <col min="11526" max="11526" width="16.85546875" style="100" customWidth="1"/>
    <col min="11527" max="11527" width="14.7109375" style="100" customWidth="1"/>
    <col min="11528" max="11528" width="12.140625" style="100" customWidth="1"/>
    <col min="11529" max="11529" width="9.140625" style="100"/>
    <col min="11530" max="11530" width="10.5703125" style="100" customWidth="1"/>
    <col min="11531" max="11531" width="9.140625" style="100"/>
    <col min="11532" max="11532" width="13.85546875" style="100" customWidth="1"/>
    <col min="11533" max="11533" width="14.42578125" style="100" customWidth="1"/>
    <col min="11534" max="11776" width="9.140625" style="100"/>
    <col min="11777" max="11777" width="6" style="100" customWidth="1"/>
    <col min="11778" max="11778" width="78.140625" style="100" customWidth="1"/>
    <col min="11779" max="11779" width="9.85546875" style="100" customWidth="1"/>
    <col min="11780" max="11780" width="8.85546875" style="100" customWidth="1"/>
    <col min="11781" max="11781" width="12.7109375" style="100" customWidth="1"/>
    <col min="11782" max="11782" width="16.85546875" style="100" customWidth="1"/>
    <col min="11783" max="11783" width="14.7109375" style="100" customWidth="1"/>
    <col min="11784" max="11784" width="12.140625" style="100" customWidth="1"/>
    <col min="11785" max="11785" width="9.140625" style="100"/>
    <col min="11786" max="11786" width="10.5703125" style="100" customWidth="1"/>
    <col min="11787" max="11787" width="9.140625" style="100"/>
    <col min="11788" max="11788" width="13.85546875" style="100" customWidth="1"/>
    <col min="11789" max="11789" width="14.42578125" style="100" customWidth="1"/>
    <col min="11790" max="12032" width="9.140625" style="100"/>
    <col min="12033" max="12033" width="6" style="100" customWidth="1"/>
    <col min="12034" max="12034" width="78.140625" style="100" customWidth="1"/>
    <col min="12035" max="12035" width="9.85546875" style="100" customWidth="1"/>
    <col min="12036" max="12036" width="8.85546875" style="100" customWidth="1"/>
    <col min="12037" max="12037" width="12.7109375" style="100" customWidth="1"/>
    <col min="12038" max="12038" width="16.85546875" style="100" customWidth="1"/>
    <col min="12039" max="12039" width="14.7109375" style="100" customWidth="1"/>
    <col min="12040" max="12040" width="12.140625" style="100" customWidth="1"/>
    <col min="12041" max="12041" width="9.140625" style="100"/>
    <col min="12042" max="12042" width="10.5703125" style="100" customWidth="1"/>
    <col min="12043" max="12043" width="9.140625" style="100"/>
    <col min="12044" max="12044" width="13.85546875" style="100" customWidth="1"/>
    <col min="12045" max="12045" width="14.42578125" style="100" customWidth="1"/>
    <col min="12046" max="12288" width="9.140625" style="100"/>
    <col min="12289" max="12289" width="6" style="100" customWidth="1"/>
    <col min="12290" max="12290" width="78.140625" style="100" customWidth="1"/>
    <col min="12291" max="12291" width="9.85546875" style="100" customWidth="1"/>
    <col min="12292" max="12292" width="8.85546875" style="100" customWidth="1"/>
    <col min="12293" max="12293" width="12.7109375" style="100" customWidth="1"/>
    <col min="12294" max="12294" width="16.85546875" style="100" customWidth="1"/>
    <col min="12295" max="12295" width="14.7109375" style="100" customWidth="1"/>
    <col min="12296" max="12296" width="12.140625" style="100" customWidth="1"/>
    <col min="12297" max="12297" width="9.140625" style="100"/>
    <col min="12298" max="12298" width="10.5703125" style="100" customWidth="1"/>
    <col min="12299" max="12299" width="9.140625" style="100"/>
    <col min="12300" max="12300" width="13.85546875" style="100" customWidth="1"/>
    <col min="12301" max="12301" width="14.42578125" style="100" customWidth="1"/>
    <col min="12302" max="12544" width="9.140625" style="100"/>
    <col min="12545" max="12545" width="6" style="100" customWidth="1"/>
    <col min="12546" max="12546" width="78.140625" style="100" customWidth="1"/>
    <col min="12547" max="12547" width="9.85546875" style="100" customWidth="1"/>
    <col min="12548" max="12548" width="8.85546875" style="100" customWidth="1"/>
    <col min="12549" max="12549" width="12.7109375" style="100" customWidth="1"/>
    <col min="12550" max="12550" width="16.85546875" style="100" customWidth="1"/>
    <col min="12551" max="12551" width="14.7109375" style="100" customWidth="1"/>
    <col min="12552" max="12552" width="12.140625" style="100" customWidth="1"/>
    <col min="12553" max="12553" width="9.140625" style="100"/>
    <col min="12554" max="12554" width="10.5703125" style="100" customWidth="1"/>
    <col min="12555" max="12555" width="9.140625" style="100"/>
    <col min="12556" max="12556" width="13.85546875" style="100" customWidth="1"/>
    <col min="12557" max="12557" width="14.42578125" style="100" customWidth="1"/>
    <col min="12558" max="12800" width="9.140625" style="100"/>
    <col min="12801" max="12801" width="6" style="100" customWidth="1"/>
    <col min="12802" max="12802" width="78.140625" style="100" customWidth="1"/>
    <col min="12803" max="12803" width="9.85546875" style="100" customWidth="1"/>
    <col min="12804" max="12804" width="8.85546875" style="100" customWidth="1"/>
    <col min="12805" max="12805" width="12.7109375" style="100" customWidth="1"/>
    <col min="12806" max="12806" width="16.85546875" style="100" customWidth="1"/>
    <col min="12807" max="12807" width="14.7109375" style="100" customWidth="1"/>
    <col min="12808" max="12808" width="12.140625" style="100" customWidth="1"/>
    <col min="12809" max="12809" width="9.140625" style="100"/>
    <col min="12810" max="12810" width="10.5703125" style="100" customWidth="1"/>
    <col min="12811" max="12811" width="9.140625" style="100"/>
    <col min="12812" max="12812" width="13.85546875" style="100" customWidth="1"/>
    <col min="12813" max="12813" width="14.42578125" style="100" customWidth="1"/>
    <col min="12814" max="13056" width="9.140625" style="100"/>
    <col min="13057" max="13057" width="6" style="100" customWidth="1"/>
    <col min="13058" max="13058" width="78.140625" style="100" customWidth="1"/>
    <col min="13059" max="13059" width="9.85546875" style="100" customWidth="1"/>
    <col min="13060" max="13060" width="8.85546875" style="100" customWidth="1"/>
    <col min="13061" max="13061" width="12.7109375" style="100" customWidth="1"/>
    <col min="13062" max="13062" width="16.85546875" style="100" customWidth="1"/>
    <col min="13063" max="13063" width="14.7109375" style="100" customWidth="1"/>
    <col min="13064" max="13064" width="12.140625" style="100" customWidth="1"/>
    <col min="13065" max="13065" width="9.140625" style="100"/>
    <col min="13066" max="13066" width="10.5703125" style="100" customWidth="1"/>
    <col min="13067" max="13067" width="9.140625" style="100"/>
    <col min="13068" max="13068" width="13.85546875" style="100" customWidth="1"/>
    <col min="13069" max="13069" width="14.42578125" style="100" customWidth="1"/>
    <col min="13070" max="13312" width="9.140625" style="100"/>
    <col min="13313" max="13313" width="6" style="100" customWidth="1"/>
    <col min="13314" max="13314" width="78.140625" style="100" customWidth="1"/>
    <col min="13315" max="13315" width="9.85546875" style="100" customWidth="1"/>
    <col min="13316" max="13316" width="8.85546875" style="100" customWidth="1"/>
    <col min="13317" max="13317" width="12.7109375" style="100" customWidth="1"/>
    <col min="13318" max="13318" width="16.85546875" style="100" customWidth="1"/>
    <col min="13319" max="13319" width="14.7109375" style="100" customWidth="1"/>
    <col min="13320" max="13320" width="12.140625" style="100" customWidth="1"/>
    <col min="13321" max="13321" width="9.140625" style="100"/>
    <col min="13322" max="13322" width="10.5703125" style="100" customWidth="1"/>
    <col min="13323" max="13323" width="9.140625" style="100"/>
    <col min="13324" max="13324" width="13.85546875" style="100" customWidth="1"/>
    <col min="13325" max="13325" width="14.42578125" style="100" customWidth="1"/>
    <col min="13326" max="13568" width="9.140625" style="100"/>
    <col min="13569" max="13569" width="6" style="100" customWidth="1"/>
    <col min="13570" max="13570" width="78.140625" style="100" customWidth="1"/>
    <col min="13571" max="13571" width="9.85546875" style="100" customWidth="1"/>
    <col min="13572" max="13572" width="8.85546875" style="100" customWidth="1"/>
    <col min="13573" max="13573" width="12.7109375" style="100" customWidth="1"/>
    <col min="13574" max="13574" width="16.85546875" style="100" customWidth="1"/>
    <col min="13575" max="13575" width="14.7109375" style="100" customWidth="1"/>
    <col min="13576" max="13576" width="12.140625" style="100" customWidth="1"/>
    <col min="13577" max="13577" width="9.140625" style="100"/>
    <col min="13578" max="13578" width="10.5703125" style="100" customWidth="1"/>
    <col min="13579" max="13579" width="9.140625" style="100"/>
    <col min="13580" max="13580" width="13.85546875" style="100" customWidth="1"/>
    <col min="13581" max="13581" width="14.42578125" style="100" customWidth="1"/>
    <col min="13582" max="13824" width="9.140625" style="100"/>
    <col min="13825" max="13825" width="6" style="100" customWidth="1"/>
    <col min="13826" max="13826" width="78.140625" style="100" customWidth="1"/>
    <col min="13827" max="13827" width="9.85546875" style="100" customWidth="1"/>
    <col min="13828" max="13828" width="8.85546875" style="100" customWidth="1"/>
    <col min="13829" max="13829" width="12.7109375" style="100" customWidth="1"/>
    <col min="13830" max="13830" width="16.85546875" style="100" customWidth="1"/>
    <col min="13831" max="13831" width="14.7109375" style="100" customWidth="1"/>
    <col min="13832" max="13832" width="12.140625" style="100" customWidth="1"/>
    <col min="13833" max="13833" width="9.140625" style="100"/>
    <col min="13834" max="13834" width="10.5703125" style="100" customWidth="1"/>
    <col min="13835" max="13835" width="9.140625" style="100"/>
    <col min="13836" max="13836" width="13.85546875" style="100" customWidth="1"/>
    <col min="13837" max="13837" width="14.42578125" style="100" customWidth="1"/>
    <col min="13838" max="14080" width="9.140625" style="100"/>
    <col min="14081" max="14081" width="6" style="100" customWidth="1"/>
    <col min="14082" max="14082" width="78.140625" style="100" customWidth="1"/>
    <col min="14083" max="14083" width="9.85546875" style="100" customWidth="1"/>
    <col min="14084" max="14084" width="8.85546875" style="100" customWidth="1"/>
    <col min="14085" max="14085" width="12.7109375" style="100" customWidth="1"/>
    <col min="14086" max="14086" width="16.85546875" style="100" customWidth="1"/>
    <col min="14087" max="14087" width="14.7109375" style="100" customWidth="1"/>
    <col min="14088" max="14088" width="12.140625" style="100" customWidth="1"/>
    <col min="14089" max="14089" width="9.140625" style="100"/>
    <col min="14090" max="14090" width="10.5703125" style="100" customWidth="1"/>
    <col min="14091" max="14091" width="9.140625" style="100"/>
    <col min="14092" max="14092" width="13.85546875" style="100" customWidth="1"/>
    <col min="14093" max="14093" width="14.42578125" style="100" customWidth="1"/>
    <col min="14094" max="14336" width="9.140625" style="100"/>
    <col min="14337" max="14337" width="6" style="100" customWidth="1"/>
    <col min="14338" max="14338" width="78.140625" style="100" customWidth="1"/>
    <col min="14339" max="14339" width="9.85546875" style="100" customWidth="1"/>
    <col min="14340" max="14340" width="8.85546875" style="100" customWidth="1"/>
    <col min="14341" max="14341" width="12.7109375" style="100" customWidth="1"/>
    <col min="14342" max="14342" width="16.85546875" style="100" customWidth="1"/>
    <col min="14343" max="14343" width="14.7109375" style="100" customWidth="1"/>
    <col min="14344" max="14344" width="12.140625" style="100" customWidth="1"/>
    <col min="14345" max="14345" width="9.140625" style="100"/>
    <col min="14346" max="14346" width="10.5703125" style="100" customWidth="1"/>
    <col min="14347" max="14347" width="9.140625" style="100"/>
    <col min="14348" max="14348" width="13.85546875" style="100" customWidth="1"/>
    <col min="14349" max="14349" width="14.42578125" style="100" customWidth="1"/>
    <col min="14350" max="14592" width="9.140625" style="100"/>
    <col min="14593" max="14593" width="6" style="100" customWidth="1"/>
    <col min="14594" max="14594" width="78.140625" style="100" customWidth="1"/>
    <col min="14595" max="14595" width="9.85546875" style="100" customWidth="1"/>
    <col min="14596" max="14596" width="8.85546875" style="100" customWidth="1"/>
    <col min="14597" max="14597" width="12.7109375" style="100" customWidth="1"/>
    <col min="14598" max="14598" width="16.85546875" style="100" customWidth="1"/>
    <col min="14599" max="14599" width="14.7109375" style="100" customWidth="1"/>
    <col min="14600" max="14600" width="12.140625" style="100" customWidth="1"/>
    <col min="14601" max="14601" width="9.140625" style="100"/>
    <col min="14602" max="14602" width="10.5703125" style="100" customWidth="1"/>
    <col min="14603" max="14603" width="9.140625" style="100"/>
    <col min="14604" max="14604" width="13.85546875" style="100" customWidth="1"/>
    <col min="14605" max="14605" width="14.42578125" style="100" customWidth="1"/>
    <col min="14606" max="14848" width="9.140625" style="100"/>
    <col min="14849" max="14849" width="6" style="100" customWidth="1"/>
    <col min="14850" max="14850" width="78.140625" style="100" customWidth="1"/>
    <col min="14851" max="14851" width="9.85546875" style="100" customWidth="1"/>
    <col min="14852" max="14852" width="8.85546875" style="100" customWidth="1"/>
    <col min="14853" max="14853" width="12.7109375" style="100" customWidth="1"/>
    <col min="14854" max="14854" width="16.85546875" style="100" customWidth="1"/>
    <col min="14855" max="14855" width="14.7109375" style="100" customWidth="1"/>
    <col min="14856" max="14856" width="12.140625" style="100" customWidth="1"/>
    <col min="14857" max="14857" width="9.140625" style="100"/>
    <col min="14858" max="14858" width="10.5703125" style="100" customWidth="1"/>
    <col min="14859" max="14859" width="9.140625" style="100"/>
    <col min="14860" max="14860" width="13.85546875" style="100" customWidth="1"/>
    <col min="14861" max="14861" width="14.42578125" style="100" customWidth="1"/>
    <col min="14862" max="15104" width="9.140625" style="100"/>
    <col min="15105" max="15105" width="6" style="100" customWidth="1"/>
    <col min="15106" max="15106" width="78.140625" style="100" customWidth="1"/>
    <col min="15107" max="15107" width="9.85546875" style="100" customWidth="1"/>
    <col min="15108" max="15108" width="8.85546875" style="100" customWidth="1"/>
    <col min="15109" max="15109" width="12.7109375" style="100" customWidth="1"/>
    <col min="15110" max="15110" width="16.85546875" style="100" customWidth="1"/>
    <col min="15111" max="15111" width="14.7109375" style="100" customWidth="1"/>
    <col min="15112" max="15112" width="12.140625" style="100" customWidth="1"/>
    <col min="15113" max="15113" width="9.140625" style="100"/>
    <col min="15114" max="15114" width="10.5703125" style="100" customWidth="1"/>
    <col min="15115" max="15115" width="9.140625" style="100"/>
    <col min="15116" max="15116" width="13.85546875" style="100" customWidth="1"/>
    <col min="15117" max="15117" width="14.42578125" style="100" customWidth="1"/>
    <col min="15118" max="15360" width="9.140625" style="100"/>
    <col min="15361" max="15361" width="6" style="100" customWidth="1"/>
    <col min="15362" max="15362" width="78.140625" style="100" customWidth="1"/>
    <col min="15363" max="15363" width="9.85546875" style="100" customWidth="1"/>
    <col min="15364" max="15364" width="8.85546875" style="100" customWidth="1"/>
    <col min="15365" max="15365" width="12.7109375" style="100" customWidth="1"/>
    <col min="15366" max="15366" width="16.85546875" style="100" customWidth="1"/>
    <col min="15367" max="15367" width="14.7109375" style="100" customWidth="1"/>
    <col min="15368" max="15368" width="12.140625" style="100" customWidth="1"/>
    <col min="15369" max="15369" width="9.140625" style="100"/>
    <col min="15370" max="15370" width="10.5703125" style="100" customWidth="1"/>
    <col min="15371" max="15371" width="9.140625" style="100"/>
    <col min="15372" max="15372" width="13.85546875" style="100" customWidth="1"/>
    <col min="15373" max="15373" width="14.42578125" style="100" customWidth="1"/>
    <col min="15374" max="15616" width="9.140625" style="100"/>
    <col min="15617" max="15617" width="6" style="100" customWidth="1"/>
    <col min="15618" max="15618" width="78.140625" style="100" customWidth="1"/>
    <col min="15619" max="15619" width="9.85546875" style="100" customWidth="1"/>
    <col min="15620" max="15620" width="8.85546875" style="100" customWidth="1"/>
    <col min="15621" max="15621" width="12.7109375" style="100" customWidth="1"/>
    <col min="15622" max="15622" width="16.85546875" style="100" customWidth="1"/>
    <col min="15623" max="15623" width="14.7109375" style="100" customWidth="1"/>
    <col min="15624" max="15624" width="12.140625" style="100" customWidth="1"/>
    <col min="15625" max="15625" width="9.140625" style="100"/>
    <col min="15626" max="15626" width="10.5703125" style="100" customWidth="1"/>
    <col min="15627" max="15627" width="9.140625" style="100"/>
    <col min="15628" max="15628" width="13.85546875" style="100" customWidth="1"/>
    <col min="15629" max="15629" width="14.42578125" style="100" customWidth="1"/>
    <col min="15630" max="15872" width="9.140625" style="100"/>
    <col min="15873" max="15873" width="6" style="100" customWidth="1"/>
    <col min="15874" max="15874" width="78.140625" style="100" customWidth="1"/>
    <col min="15875" max="15875" width="9.85546875" style="100" customWidth="1"/>
    <col min="15876" max="15876" width="8.85546875" style="100" customWidth="1"/>
    <col min="15877" max="15877" width="12.7109375" style="100" customWidth="1"/>
    <col min="15878" max="15878" width="16.85546875" style="100" customWidth="1"/>
    <col min="15879" max="15879" width="14.7109375" style="100" customWidth="1"/>
    <col min="15880" max="15880" width="12.140625" style="100" customWidth="1"/>
    <col min="15881" max="15881" width="9.140625" style="100"/>
    <col min="15882" max="15882" width="10.5703125" style="100" customWidth="1"/>
    <col min="15883" max="15883" width="9.140625" style="100"/>
    <col min="15884" max="15884" width="13.85546875" style="100" customWidth="1"/>
    <col min="15885" max="15885" width="14.42578125" style="100" customWidth="1"/>
    <col min="15886" max="16128" width="9.140625" style="100"/>
    <col min="16129" max="16129" width="6" style="100" customWidth="1"/>
    <col min="16130" max="16130" width="78.140625" style="100" customWidth="1"/>
    <col min="16131" max="16131" width="9.85546875" style="100" customWidth="1"/>
    <col min="16132" max="16132" width="8.85546875" style="100" customWidth="1"/>
    <col min="16133" max="16133" width="12.7109375" style="100" customWidth="1"/>
    <col min="16134" max="16134" width="16.85546875" style="100" customWidth="1"/>
    <col min="16135" max="16135" width="14.7109375" style="100" customWidth="1"/>
    <col min="16136" max="16136" width="12.140625" style="100" customWidth="1"/>
    <col min="16137" max="16137" width="9.140625" style="100"/>
    <col min="16138" max="16138" width="10.5703125" style="100" customWidth="1"/>
    <col min="16139" max="16139" width="9.140625" style="100"/>
    <col min="16140" max="16140" width="13.85546875" style="100" customWidth="1"/>
    <col min="16141" max="16141" width="14.42578125" style="100" customWidth="1"/>
    <col min="16142" max="16384" width="9.140625" style="100"/>
  </cols>
  <sheetData>
    <row r="1" spans="1:15" x14ac:dyDescent="0.2">
      <c r="A1" s="97"/>
      <c r="B1" s="98"/>
      <c r="C1" s="98"/>
      <c r="D1" s="98"/>
      <c r="E1" s="98"/>
      <c r="F1" s="99"/>
    </row>
    <row r="2" spans="1:15" ht="19.5" x14ac:dyDescent="0.3">
      <c r="A2" s="101" t="s">
        <v>75</v>
      </c>
      <c r="B2" s="90"/>
      <c r="C2" s="90"/>
      <c r="D2" s="90"/>
      <c r="E2" s="90"/>
      <c r="F2" s="102"/>
    </row>
    <row r="3" spans="1:15" x14ac:dyDescent="0.2">
      <c r="A3" s="103"/>
      <c r="B3" s="91"/>
      <c r="C3" s="91"/>
      <c r="D3" s="90"/>
      <c r="E3" s="90"/>
      <c r="F3" s="102"/>
    </row>
    <row r="4" spans="1:15" ht="17.25" customHeight="1" x14ac:dyDescent="0.25">
      <c r="A4" s="715" t="str">
        <f>[3]Rekapitulace!A4</f>
        <v xml:space="preserve">STAVBA: Stavební úpravy prostranství před nákupním centrem Hliník, Třeboň </v>
      </c>
      <c r="B4" s="715"/>
      <c r="C4" s="104"/>
      <c r="D4" s="90"/>
      <c r="E4" s="91" t="str">
        <f>[3]Rekapitulace!E4</f>
        <v>Objednatel: JPS J.Hradec s.r.o.</v>
      </c>
      <c r="F4" s="102"/>
    </row>
    <row r="5" spans="1:15" ht="15.75" x14ac:dyDescent="0.25">
      <c r="A5" s="105"/>
      <c r="B5" s="92"/>
      <c r="C5" s="91"/>
      <c r="D5" s="90"/>
      <c r="E5" s="91" t="s">
        <v>62</v>
      </c>
      <c r="F5" s="102"/>
    </row>
    <row r="6" spans="1:15" ht="15.75" x14ac:dyDescent="0.25">
      <c r="A6" s="105"/>
      <c r="B6" s="92"/>
      <c r="C6" s="91"/>
      <c r="D6" s="90"/>
      <c r="E6" s="91" t="s">
        <v>76</v>
      </c>
      <c r="F6" s="102"/>
    </row>
    <row r="7" spans="1:15" ht="15.75" x14ac:dyDescent="0.25">
      <c r="A7" s="105"/>
      <c r="B7" s="92"/>
      <c r="C7" s="91"/>
      <c r="D7" s="93"/>
      <c r="E7" s="91" t="str">
        <f>[3]Rekapitulace!E7</f>
        <v>Datum: 08/2019</v>
      </c>
      <c r="F7" s="106"/>
    </row>
    <row r="8" spans="1:15" ht="15.75" thickBot="1" x14ac:dyDescent="0.25">
      <c r="A8" s="107"/>
      <c r="B8" s="108"/>
      <c r="C8" s="108"/>
      <c r="D8" s="108"/>
      <c r="E8" s="108"/>
      <c r="F8" s="109"/>
    </row>
    <row r="9" spans="1:15" s="116" customFormat="1" ht="34.5" customHeight="1" thickBot="1" x14ac:dyDescent="0.3">
      <c r="A9" s="110" t="s">
        <v>63</v>
      </c>
      <c r="B9" s="111" t="s">
        <v>64</v>
      </c>
      <c r="C9" s="112" t="s">
        <v>65</v>
      </c>
      <c r="D9" s="113" t="s">
        <v>66</v>
      </c>
      <c r="E9" s="114" t="s">
        <v>67</v>
      </c>
      <c r="F9" s="115" t="s">
        <v>68</v>
      </c>
    </row>
    <row r="10" spans="1:15" s="116" customFormat="1" ht="15.75" x14ac:dyDescent="0.25">
      <c r="A10" s="94"/>
      <c r="B10" s="94"/>
      <c r="C10" s="94"/>
      <c r="D10" s="94"/>
      <c r="E10" s="95"/>
      <c r="F10" s="95"/>
    </row>
    <row r="11" spans="1:15" s="116" customFormat="1" ht="15.75" x14ac:dyDescent="0.25">
      <c r="A11" s="94"/>
      <c r="B11" s="96" t="s">
        <v>77</v>
      </c>
      <c r="C11" s="96"/>
      <c r="D11" s="94"/>
      <c r="E11" s="95"/>
      <c r="F11" s="95"/>
      <c r="K11" s="117"/>
      <c r="L11" s="118"/>
      <c r="M11" s="117"/>
      <c r="N11" s="118"/>
      <c r="O11" s="119"/>
    </row>
    <row r="12" spans="1:15" s="125" customFormat="1" x14ac:dyDescent="0.25">
      <c r="A12" s="120">
        <v>1</v>
      </c>
      <c r="B12" s="121" t="s">
        <v>78</v>
      </c>
      <c r="C12" s="122" t="s">
        <v>69</v>
      </c>
      <c r="D12" s="122">
        <v>1</v>
      </c>
      <c r="E12" s="489"/>
      <c r="F12" s="124">
        <f>E12*D12</f>
        <v>0</v>
      </c>
      <c r="K12" s="121"/>
      <c r="L12" s="126"/>
      <c r="M12" s="121"/>
      <c r="N12" s="126"/>
    </row>
    <row r="13" spans="1:15" s="125" customFormat="1" x14ac:dyDescent="0.25">
      <c r="A13" s="120">
        <v>2</v>
      </c>
      <c r="B13" s="121" t="s">
        <v>79</v>
      </c>
      <c r="C13" s="122" t="s">
        <v>69</v>
      </c>
      <c r="D13" s="122">
        <v>5</v>
      </c>
      <c r="E13" s="489"/>
      <c r="F13" s="124">
        <f t="shared" ref="F13:F31" si="0">E13*D13</f>
        <v>0</v>
      </c>
      <c r="K13" s="121"/>
      <c r="L13" s="126"/>
      <c r="M13" s="121"/>
      <c r="N13" s="126"/>
    </row>
    <row r="14" spans="1:15" s="125" customFormat="1" x14ac:dyDescent="0.25">
      <c r="A14" s="120">
        <v>3</v>
      </c>
      <c r="B14" s="121" t="s">
        <v>80</v>
      </c>
      <c r="C14" s="122" t="s">
        <v>69</v>
      </c>
      <c r="D14" s="122">
        <v>4</v>
      </c>
      <c r="E14" s="489"/>
      <c r="F14" s="124">
        <f t="shared" si="0"/>
        <v>0</v>
      </c>
      <c r="K14" s="121"/>
      <c r="L14" s="126"/>
      <c r="M14" s="121"/>
      <c r="N14" s="126"/>
    </row>
    <row r="15" spans="1:15" s="125" customFormat="1" x14ac:dyDescent="0.25">
      <c r="A15" s="120">
        <v>4</v>
      </c>
      <c r="B15" s="121" t="s">
        <v>81</v>
      </c>
      <c r="C15" s="122" t="s">
        <v>69</v>
      </c>
      <c r="D15" s="122">
        <v>1</v>
      </c>
      <c r="E15" s="489"/>
      <c r="F15" s="124">
        <f t="shared" si="0"/>
        <v>0</v>
      </c>
      <c r="K15" s="121"/>
      <c r="L15" s="126"/>
      <c r="M15" s="121"/>
      <c r="N15" s="126"/>
    </row>
    <row r="16" spans="1:15" s="125" customFormat="1" x14ac:dyDescent="0.25">
      <c r="A16" s="120">
        <v>5</v>
      </c>
      <c r="B16" s="121" t="s">
        <v>82</v>
      </c>
      <c r="C16" s="122" t="s">
        <v>69</v>
      </c>
      <c r="D16" s="122">
        <v>1</v>
      </c>
      <c r="E16" s="489"/>
      <c r="F16" s="124">
        <f t="shared" si="0"/>
        <v>0</v>
      </c>
      <c r="K16" s="121"/>
      <c r="L16" s="126"/>
      <c r="M16" s="121"/>
      <c r="N16" s="126"/>
    </row>
    <row r="17" spans="1:14" s="125" customFormat="1" x14ac:dyDescent="0.25">
      <c r="A17" s="120">
        <v>6</v>
      </c>
      <c r="B17" s="121" t="s">
        <v>83</v>
      </c>
      <c r="C17" s="122" t="s">
        <v>69</v>
      </c>
      <c r="D17" s="122">
        <v>1</v>
      </c>
      <c r="E17" s="489"/>
      <c r="F17" s="124">
        <f t="shared" si="0"/>
        <v>0</v>
      </c>
      <c r="K17" s="121"/>
      <c r="L17" s="126"/>
      <c r="M17" s="121"/>
      <c r="N17" s="126"/>
    </row>
    <row r="18" spans="1:14" s="125" customFormat="1" x14ac:dyDescent="0.25">
      <c r="A18" s="120">
        <v>7</v>
      </c>
      <c r="B18" s="121" t="s">
        <v>84</v>
      </c>
      <c r="C18" s="122" t="s">
        <v>69</v>
      </c>
      <c r="D18" s="122">
        <v>1</v>
      </c>
      <c r="E18" s="489"/>
      <c r="F18" s="124">
        <f t="shared" si="0"/>
        <v>0</v>
      </c>
      <c r="K18" s="121"/>
      <c r="L18" s="126"/>
      <c r="M18" s="121"/>
      <c r="N18" s="126"/>
    </row>
    <row r="19" spans="1:14" s="125" customFormat="1" x14ac:dyDescent="0.25">
      <c r="A19" s="120">
        <v>8</v>
      </c>
      <c r="B19" s="121" t="s">
        <v>85</v>
      </c>
      <c r="C19" s="122" t="s">
        <v>69</v>
      </c>
      <c r="D19" s="122">
        <v>12</v>
      </c>
      <c r="E19" s="489"/>
      <c r="F19" s="124">
        <f t="shared" si="0"/>
        <v>0</v>
      </c>
      <c r="K19" s="121"/>
      <c r="L19" s="126"/>
      <c r="M19" s="121"/>
      <c r="N19" s="126"/>
    </row>
    <row r="20" spans="1:14" s="125" customFormat="1" x14ac:dyDescent="0.25">
      <c r="A20" s="120">
        <v>9</v>
      </c>
      <c r="B20" s="121" t="s">
        <v>86</v>
      </c>
      <c r="C20" s="122" t="s">
        <v>69</v>
      </c>
      <c r="D20" s="122">
        <v>9</v>
      </c>
      <c r="E20" s="489"/>
      <c r="F20" s="124">
        <f t="shared" si="0"/>
        <v>0</v>
      </c>
      <c r="K20" s="121"/>
      <c r="L20" s="126"/>
      <c r="M20" s="121"/>
      <c r="N20" s="126"/>
    </row>
    <row r="21" spans="1:14" s="125" customFormat="1" x14ac:dyDescent="0.25">
      <c r="A21" s="120">
        <v>10</v>
      </c>
      <c r="B21" s="121" t="s">
        <v>87</v>
      </c>
      <c r="C21" s="122" t="s">
        <v>69</v>
      </c>
      <c r="D21" s="122">
        <v>2</v>
      </c>
      <c r="E21" s="489"/>
      <c r="F21" s="124">
        <f t="shared" si="0"/>
        <v>0</v>
      </c>
      <c r="K21" s="121"/>
      <c r="L21" s="126"/>
      <c r="M21" s="121"/>
      <c r="N21" s="126"/>
    </row>
    <row r="22" spans="1:14" s="125" customFormat="1" x14ac:dyDescent="0.25">
      <c r="A22" s="120">
        <v>11</v>
      </c>
      <c r="B22" s="121" t="s">
        <v>88</v>
      </c>
      <c r="C22" s="122" t="s">
        <v>69</v>
      </c>
      <c r="D22" s="122">
        <v>2</v>
      </c>
      <c r="E22" s="489"/>
      <c r="F22" s="124">
        <f t="shared" si="0"/>
        <v>0</v>
      </c>
      <c r="K22" s="121"/>
      <c r="L22" s="126"/>
      <c r="M22" s="121"/>
      <c r="N22" s="126"/>
    </row>
    <row r="23" spans="1:14" s="125" customFormat="1" x14ac:dyDescent="0.25">
      <c r="A23" s="120">
        <v>12</v>
      </c>
      <c r="B23" s="121" t="s">
        <v>89</v>
      </c>
      <c r="C23" s="122" t="s">
        <v>69</v>
      </c>
      <c r="D23" s="122">
        <v>1</v>
      </c>
      <c r="E23" s="489"/>
      <c r="F23" s="124">
        <f t="shared" si="0"/>
        <v>0</v>
      </c>
      <c r="K23" s="121"/>
      <c r="L23" s="126"/>
      <c r="M23" s="121"/>
      <c r="N23" s="126"/>
    </row>
    <row r="24" spans="1:14" s="125" customFormat="1" x14ac:dyDescent="0.25">
      <c r="A24" s="120">
        <v>13</v>
      </c>
      <c r="B24" s="121" t="s">
        <v>90</v>
      </c>
      <c r="C24" s="122" t="s">
        <v>69</v>
      </c>
      <c r="D24" s="122">
        <v>1</v>
      </c>
      <c r="E24" s="489"/>
      <c r="F24" s="124">
        <f t="shared" si="0"/>
        <v>0</v>
      </c>
      <c r="K24" s="121"/>
      <c r="L24" s="126"/>
      <c r="M24" s="121"/>
      <c r="N24" s="126"/>
    </row>
    <row r="25" spans="1:14" s="125" customFormat="1" ht="15" customHeight="1" x14ac:dyDescent="0.25">
      <c r="A25" s="120">
        <v>14</v>
      </c>
      <c r="B25" s="121" t="s">
        <v>91</v>
      </c>
      <c r="C25" s="122" t="s">
        <v>69</v>
      </c>
      <c r="D25" s="122">
        <v>1</v>
      </c>
      <c r="E25" s="489"/>
      <c r="F25" s="124">
        <f t="shared" si="0"/>
        <v>0</v>
      </c>
      <c r="H25" s="126"/>
      <c r="K25" s="121"/>
      <c r="L25" s="126"/>
      <c r="M25" s="121"/>
      <c r="N25" s="126"/>
    </row>
    <row r="26" spans="1:14" s="125" customFormat="1" ht="16.5" customHeight="1" x14ac:dyDescent="0.25">
      <c r="A26" s="120">
        <v>15</v>
      </c>
      <c r="B26" s="121" t="s">
        <v>92</v>
      </c>
      <c r="C26" s="122" t="s">
        <v>69</v>
      </c>
      <c r="D26" s="122">
        <v>7</v>
      </c>
      <c r="E26" s="489"/>
      <c r="F26" s="124">
        <f t="shared" si="0"/>
        <v>0</v>
      </c>
      <c r="H26" s="126"/>
      <c r="K26" s="121"/>
      <c r="L26" s="126"/>
      <c r="M26" s="121"/>
      <c r="N26" s="126"/>
    </row>
    <row r="27" spans="1:14" s="125" customFormat="1" x14ac:dyDescent="0.25">
      <c r="A27" s="120">
        <v>16</v>
      </c>
      <c r="B27" s="121" t="s">
        <v>93</v>
      </c>
      <c r="C27" s="122" t="s">
        <v>69</v>
      </c>
      <c r="D27" s="122">
        <v>7</v>
      </c>
      <c r="E27" s="489"/>
      <c r="F27" s="124">
        <f>E27*D27</f>
        <v>0</v>
      </c>
      <c r="H27" s="126"/>
      <c r="K27" s="121"/>
      <c r="L27" s="126"/>
      <c r="M27" s="121"/>
      <c r="N27" s="126"/>
    </row>
    <row r="28" spans="1:14" s="125" customFormat="1" x14ac:dyDescent="0.25">
      <c r="A28" s="120">
        <v>17</v>
      </c>
      <c r="B28" s="121" t="s">
        <v>94</v>
      </c>
      <c r="C28" s="122" t="s">
        <v>69</v>
      </c>
      <c r="D28" s="122" t="s">
        <v>95</v>
      </c>
      <c r="E28" s="489"/>
      <c r="F28" s="124">
        <f t="shared" si="0"/>
        <v>0</v>
      </c>
      <c r="H28" s="126"/>
      <c r="K28" s="121"/>
      <c r="L28" s="126"/>
      <c r="M28" s="121"/>
      <c r="N28" s="126"/>
    </row>
    <row r="29" spans="1:14" s="125" customFormat="1" ht="31.5" customHeight="1" x14ac:dyDescent="0.25">
      <c r="A29" s="120">
        <v>18</v>
      </c>
      <c r="B29" s="121" t="s">
        <v>96</v>
      </c>
      <c r="C29" s="122" t="s">
        <v>69</v>
      </c>
      <c r="D29" s="122">
        <v>3</v>
      </c>
      <c r="E29" s="489"/>
      <c r="F29" s="124">
        <f t="shared" si="0"/>
        <v>0</v>
      </c>
      <c r="H29" s="126"/>
      <c r="K29" s="121"/>
      <c r="L29" s="126"/>
      <c r="M29" s="121"/>
      <c r="N29" s="126"/>
    </row>
    <row r="30" spans="1:14" s="125" customFormat="1" ht="28.5" x14ac:dyDescent="0.25">
      <c r="A30" s="120">
        <v>19</v>
      </c>
      <c r="B30" s="121" t="s">
        <v>97</v>
      </c>
      <c r="C30" s="122" t="s">
        <v>69</v>
      </c>
      <c r="D30" s="122">
        <v>4</v>
      </c>
      <c r="E30" s="489"/>
      <c r="F30" s="124">
        <f t="shared" si="0"/>
        <v>0</v>
      </c>
      <c r="H30" s="126"/>
      <c r="K30" s="121"/>
      <c r="L30" s="126"/>
      <c r="M30" s="121"/>
      <c r="N30" s="126"/>
    </row>
    <row r="31" spans="1:14" s="125" customFormat="1" x14ac:dyDescent="0.25">
      <c r="A31" s="120">
        <v>20</v>
      </c>
      <c r="B31" s="121" t="s">
        <v>98</v>
      </c>
      <c r="C31" s="122" t="s">
        <v>69</v>
      </c>
      <c r="D31" s="122">
        <v>1</v>
      </c>
      <c r="E31" s="489"/>
      <c r="F31" s="124">
        <f t="shared" si="0"/>
        <v>0</v>
      </c>
      <c r="H31" s="126"/>
      <c r="K31" s="121"/>
      <c r="L31" s="126"/>
      <c r="M31" s="121"/>
      <c r="N31" s="126"/>
    </row>
    <row r="32" spans="1:14" s="125" customFormat="1" x14ac:dyDescent="0.25">
      <c r="A32" s="127"/>
      <c r="B32" s="128"/>
      <c r="C32" s="129"/>
      <c r="D32" s="130"/>
      <c r="E32" s="131"/>
      <c r="F32" s="132"/>
      <c r="H32" s="126"/>
      <c r="K32" s="121"/>
      <c r="L32" s="126"/>
      <c r="M32" s="121"/>
      <c r="N32" s="126"/>
    </row>
    <row r="33" spans="1:15" s="125" customFormat="1" x14ac:dyDescent="0.25">
      <c r="A33" s="133"/>
      <c r="B33" s="134" t="s">
        <v>99</v>
      </c>
      <c r="C33" s="135"/>
      <c r="D33" s="122"/>
      <c r="E33" s="123"/>
      <c r="F33" s="136">
        <f>SUM(F12:F32)</f>
        <v>0</v>
      </c>
      <c r="H33" s="126"/>
      <c r="K33" s="121"/>
      <c r="L33" s="126"/>
      <c r="M33" s="121"/>
      <c r="N33" s="126"/>
    </row>
    <row r="34" spans="1:15" s="125" customFormat="1" x14ac:dyDescent="0.25">
      <c r="A34" s="133"/>
      <c r="B34" s="134"/>
      <c r="C34" s="135"/>
      <c r="D34" s="122"/>
      <c r="E34" s="123"/>
      <c r="F34" s="136"/>
      <c r="H34" s="126"/>
      <c r="K34" s="121"/>
      <c r="L34" s="126"/>
      <c r="M34" s="121"/>
      <c r="N34" s="126"/>
    </row>
    <row r="35" spans="1:15" s="125" customFormat="1" x14ac:dyDescent="0.25">
      <c r="A35" s="133"/>
      <c r="B35" s="137"/>
      <c r="C35" s="135"/>
      <c r="D35" s="122"/>
      <c r="E35" s="123"/>
      <c r="F35" s="123"/>
      <c r="H35" s="126"/>
      <c r="K35" s="121"/>
      <c r="L35" s="126"/>
      <c r="M35" s="121"/>
      <c r="N35" s="126"/>
    </row>
    <row r="36" spans="1:15" s="125" customFormat="1" x14ac:dyDescent="0.25">
      <c r="A36" s="133"/>
      <c r="B36" s="138" t="s">
        <v>100</v>
      </c>
      <c r="C36" s="135"/>
      <c r="D36" s="122"/>
      <c r="E36" s="123"/>
      <c r="F36" s="123"/>
      <c r="H36" s="126"/>
      <c r="K36" s="121"/>
      <c r="L36" s="126"/>
      <c r="M36" s="121"/>
      <c r="N36" s="126"/>
    </row>
    <row r="37" spans="1:15" s="125" customFormat="1" x14ac:dyDescent="0.25">
      <c r="A37" s="133"/>
      <c r="B37" s="138"/>
      <c r="C37" s="135"/>
      <c r="D37" s="122"/>
      <c r="E37" s="123"/>
      <c r="F37" s="123"/>
      <c r="H37" s="126"/>
      <c r="K37" s="121"/>
      <c r="L37" s="126"/>
      <c r="M37" s="121"/>
      <c r="N37" s="126"/>
    </row>
    <row r="38" spans="1:15" s="125" customFormat="1" x14ac:dyDescent="0.25">
      <c r="A38" s="139">
        <v>21</v>
      </c>
      <c r="B38" s="121" t="s">
        <v>101</v>
      </c>
      <c r="C38" s="122" t="s">
        <v>102</v>
      </c>
      <c r="D38" s="122">
        <v>75</v>
      </c>
      <c r="E38" s="489"/>
      <c r="F38" s="124">
        <f>E38*D38</f>
        <v>0</v>
      </c>
      <c r="H38" s="126"/>
      <c r="J38" s="140"/>
      <c r="K38" s="124"/>
      <c r="L38" s="126"/>
      <c r="N38" s="121"/>
      <c r="O38" s="126"/>
    </row>
    <row r="39" spans="1:15" s="125" customFormat="1" x14ac:dyDescent="0.25">
      <c r="A39" s="139">
        <v>22</v>
      </c>
      <c r="B39" s="121" t="s">
        <v>103</v>
      </c>
      <c r="C39" s="122" t="s">
        <v>102</v>
      </c>
      <c r="D39" s="122">
        <v>40</v>
      </c>
      <c r="E39" s="489"/>
      <c r="F39" s="124">
        <f t="shared" ref="F39:F48" si="1">E39*D39</f>
        <v>0</v>
      </c>
      <c r="H39" s="126"/>
      <c r="J39" s="140"/>
      <c r="K39" s="124"/>
      <c r="L39" s="126"/>
      <c r="N39" s="121"/>
      <c r="O39" s="126"/>
    </row>
    <row r="40" spans="1:15" s="125" customFormat="1" x14ac:dyDescent="0.25">
      <c r="A40" s="139">
        <v>23</v>
      </c>
      <c r="B40" s="121" t="s">
        <v>104</v>
      </c>
      <c r="C40" s="122" t="s">
        <v>69</v>
      </c>
      <c r="D40" s="122">
        <v>1</v>
      </c>
      <c r="E40" s="489"/>
      <c r="F40" s="124">
        <f t="shared" si="1"/>
        <v>0</v>
      </c>
      <c r="H40" s="126"/>
      <c r="J40" s="140"/>
      <c r="K40" s="124"/>
      <c r="L40" s="126"/>
      <c r="M40" s="121"/>
      <c r="N40" s="126"/>
    </row>
    <row r="41" spans="1:15" s="125" customFormat="1" x14ac:dyDescent="0.25">
      <c r="A41" s="139">
        <v>24</v>
      </c>
      <c r="B41" s="121" t="s">
        <v>105</v>
      </c>
      <c r="C41" s="122" t="s">
        <v>69</v>
      </c>
      <c r="D41" s="122">
        <v>25</v>
      </c>
      <c r="E41" s="489"/>
      <c r="F41" s="124">
        <f t="shared" si="1"/>
        <v>0</v>
      </c>
      <c r="H41" s="126"/>
      <c r="J41" s="140"/>
      <c r="K41" s="124"/>
      <c r="L41" s="126"/>
      <c r="M41" s="121"/>
      <c r="N41" s="126"/>
    </row>
    <row r="42" spans="1:15" s="125" customFormat="1" x14ac:dyDescent="0.25">
      <c r="A42" s="139">
        <v>25</v>
      </c>
      <c r="B42" s="121" t="s">
        <v>106</v>
      </c>
      <c r="C42" s="122" t="s">
        <v>102</v>
      </c>
      <c r="D42" s="122">
        <v>20</v>
      </c>
      <c r="E42" s="489"/>
      <c r="F42" s="124">
        <f t="shared" si="1"/>
        <v>0</v>
      </c>
      <c r="H42" s="126"/>
      <c r="J42" s="140"/>
      <c r="K42" s="124"/>
      <c r="L42" s="141"/>
      <c r="M42" s="142"/>
      <c r="N42" s="141"/>
    </row>
    <row r="43" spans="1:15" s="125" customFormat="1" x14ac:dyDescent="0.25">
      <c r="A43" s="139">
        <v>26</v>
      </c>
      <c r="B43" s="121" t="s">
        <v>107</v>
      </c>
      <c r="C43" s="122" t="s">
        <v>69</v>
      </c>
      <c r="D43" s="122">
        <v>4</v>
      </c>
      <c r="E43" s="489"/>
      <c r="F43" s="124">
        <f t="shared" si="1"/>
        <v>0</v>
      </c>
      <c r="H43" s="126"/>
      <c r="J43" s="140"/>
      <c r="K43" s="124"/>
      <c r="L43" s="141"/>
      <c r="M43" s="142"/>
      <c r="N43" s="141"/>
    </row>
    <row r="44" spans="1:15" s="125" customFormat="1" x14ac:dyDescent="0.25">
      <c r="A44" s="139">
        <v>27</v>
      </c>
      <c r="B44" s="121" t="s">
        <v>108</v>
      </c>
      <c r="C44" s="122" t="s">
        <v>102</v>
      </c>
      <c r="D44" s="122">
        <v>130</v>
      </c>
      <c r="E44" s="489"/>
      <c r="F44" s="124">
        <f t="shared" si="1"/>
        <v>0</v>
      </c>
      <c r="H44" s="126"/>
      <c r="J44" s="140"/>
      <c r="K44" s="124"/>
      <c r="L44" s="141"/>
      <c r="M44" s="143"/>
      <c r="N44" s="141"/>
    </row>
    <row r="45" spans="1:15" s="125" customFormat="1" x14ac:dyDescent="0.25">
      <c r="A45" s="139">
        <v>28</v>
      </c>
      <c r="B45" s="121" t="s">
        <v>109</v>
      </c>
      <c r="C45" s="122" t="s">
        <v>102</v>
      </c>
      <c r="D45" s="122">
        <v>85</v>
      </c>
      <c r="E45" s="489"/>
      <c r="F45" s="124">
        <f t="shared" si="1"/>
        <v>0</v>
      </c>
      <c r="H45" s="126"/>
      <c r="J45" s="140"/>
      <c r="K45" s="124"/>
      <c r="L45" s="141"/>
      <c r="M45" s="143"/>
      <c r="N45" s="141"/>
    </row>
    <row r="46" spans="1:15" s="125" customFormat="1" x14ac:dyDescent="0.25">
      <c r="A46" s="139">
        <v>29</v>
      </c>
      <c r="B46" s="121" t="s">
        <v>110</v>
      </c>
      <c r="C46" s="122" t="s">
        <v>102</v>
      </c>
      <c r="D46" s="122">
        <v>50</v>
      </c>
      <c r="E46" s="489"/>
      <c r="F46" s="124">
        <f t="shared" si="1"/>
        <v>0</v>
      </c>
      <c r="H46" s="126"/>
      <c r="J46" s="140"/>
      <c r="K46" s="124"/>
      <c r="L46" s="141"/>
      <c r="M46" s="143"/>
      <c r="N46" s="141"/>
    </row>
    <row r="47" spans="1:15" s="125" customFormat="1" ht="28.5" x14ac:dyDescent="0.25">
      <c r="A47" s="139">
        <v>30</v>
      </c>
      <c r="B47" s="121" t="s">
        <v>111</v>
      </c>
      <c r="C47" s="122" t="s">
        <v>69</v>
      </c>
      <c r="D47" s="122">
        <v>3</v>
      </c>
      <c r="E47" s="489"/>
      <c r="F47" s="124">
        <f t="shared" si="1"/>
        <v>0</v>
      </c>
      <c r="H47" s="126"/>
      <c r="J47" s="140"/>
      <c r="K47" s="124"/>
      <c r="L47" s="141"/>
      <c r="M47" s="143"/>
      <c r="N47" s="141"/>
    </row>
    <row r="48" spans="1:15" s="125" customFormat="1" x14ac:dyDescent="0.25">
      <c r="A48" s="139">
        <v>31</v>
      </c>
      <c r="B48" s="121" t="s">
        <v>112</v>
      </c>
      <c r="C48" s="122" t="s">
        <v>69</v>
      </c>
      <c r="D48" s="122">
        <v>1</v>
      </c>
      <c r="E48" s="489"/>
      <c r="F48" s="124">
        <f t="shared" si="1"/>
        <v>0</v>
      </c>
      <c r="H48" s="126"/>
      <c r="J48" s="140"/>
      <c r="K48" s="124"/>
      <c r="L48" s="141"/>
      <c r="M48" s="143"/>
      <c r="N48" s="141"/>
    </row>
    <row r="49" spans="1:13" s="125" customFormat="1" x14ac:dyDescent="0.25">
      <c r="A49" s="144"/>
      <c r="B49" s="145"/>
      <c r="C49" s="146"/>
      <c r="D49" s="130"/>
      <c r="E49" s="147"/>
      <c r="F49" s="148"/>
      <c r="H49" s="126"/>
      <c r="M49" s="149"/>
    </row>
    <row r="50" spans="1:13" s="125" customFormat="1" x14ac:dyDescent="0.25">
      <c r="B50" s="134" t="s">
        <v>113</v>
      </c>
      <c r="C50" s="121"/>
      <c r="E50" s="123"/>
      <c r="F50" s="136">
        <f>SUM(F38:F49)</f>
        <v>0</v>
      </c>
      <c r="H50" s="126"/>
      <c r="M50" s="121"/>
    </row>
    <row r="51" spans="1:13" s="125" customFormat="1" x14ac:dyDescent="0.25">
      <c r="C51" s="121"/>
      <c r="E51" s="123"/>
      <c r="H51" s="126"/>
      <c r="M51" s="121"/>
    </row>
    <row r="52" spans="1:13" s="125" customFormat="1" x14ac:dyDescent="0.25">
      <c r="B52" s="138" t="s">
        <v>114</v>
      </c>
      <c r="C52" s="121"/>
      <c r="E52" s="123"/>
      <c r="H52" s="126"/>
      <c r="M52" s="121"/>
    </row>
    <row r="53" spans="1:13" s="125" customFormat="1" x14ac:dyDescent="0.25">
      <c r="C53" s="121"/>
      <c r="E53" s="123"/>
      <c r="H53" s="126"/>
      <c r="M53" s="121"/>
    </row>
    <row r="54" spans="1:13" s="125" customFormat="1" x14ac:dyDescent="0.25">
      <c r="A54" s="139">
        <v>32</v>
      </c>
      <c r="B54" s="121" t="s">
        <v>115</v>
      </c>
      <c r="C54" s="122" t="s">
        <v>71</v>
      </c>
      <c r="D54" s="122" t="s">
        <v>116</v>
      </c>
      <c r="E54" s="489"/>
      <c r="F54" s="150">
        <f>D54*E54</f>
        <v>0</v>
      </c>
      <c r="H54" s="126"/>
      <c r="J54" s="121"/>
      <c r="L54" s="121"/>
      <c r="M54" s="121"/>
    </row>
    <row r="55" spans="1:13" s="125" customFormat="1" x14ac:dyDescent="0.25">
      <c r="A55" s="139">
        <v>33</v>
      </c>
      <c r="B55" s="121" t="s">
        <v>117</v>
      </c>
      <c r="C55" s="122" t="s">
        <v>69</v>
      </c>
      <c r="D55" s="122" t="s">
        <v>95</v>
      </c>
      <c r="E55" s="489"/>
      <c r="F55" s="150">
        <f>D55*E55</f>
        <v>0</v>
      </c>
      <c r="H55" s="126"/>
      <c r="J55" s="121"/>
      <c r="L55" s="121"/>
      <c r="M55" s="121"/>
    </row>
    <row r="56" spans="1:13" s="151" customFormat="1" x14ac:dyDescent="0.25">
      <c r="A56" s="139">
        <v>34</v>
      </c>
      <c r="B56" s="121" t="s">
        <v>118</v>
      </c>
      <c r="C56" s="135" t="s">
        <v>69</v>
      </c>
      <c r="D56" s="135" t="s">
        <v>95</v>
      </c>
      <c r="E56" s="489"/>
      <c r="F56" s="150">
        <f>D56*E56</f>
        <v>0</v>
      </c>
      <c r="H56" s="126"/>
      <c r="I56" s="125"/>
      <c r="J56" s="121"/>
      <c r="L56" s="121"/>
      <c r="M56" s="121"/>
    </row>
    <row r="57" spans="1:13" s="125" customFormat="1" x14ac:dyDescent="0.25">
      <c r="A57" s="139">
        <v>35</v>
      </c>
      <c r="B57" s="133" t="s">
        <v>119</v>
      </c>
      <c r="C57" s="122" t="s">
        <v>72</v>
      </c>
      <c r="D57" s="122" t="s">
        <v>120</v>
      </c>
      <c r="E57" s="489"/>
      <c r="F57" s="150">
        <f>D57*E57</f>
        <v>0</v>
      </c>
      <c r="H57" s="126"/>
      <c r="J57" s="121"/>
      <c r="L57" s="121"/>
      <c r="M57" s="121"/>
    </row>
    <row r="58" spans="1:13" s="125" customFormat="1" x14ac:dyDescent="0.25">
      <c r="A58" s="148"/>
      <c r="B58" s="148"/>
      <c r="C58" s="145"/>
      <c r="D58" s="148"/>
      <c r="E58" s="148"/>
      <c r="F58" s="148"/>
      <c r="H58" s="126"/>
      <c r="J58" s="121"/>
      <c r="K58" s="126"/>
      <c r="L58" s="121"/>
      <c r="M58" s="121"/>
    </row>
    <row r="59" spans="1:13" s="125" customFormat="1" x14ac:dyDescent="0.25">
      <c r="B59" s="134" t="s">
        <v>121</v>
      </c>
      <c r="C59" s="121"/>
      <c r="F59" s="136">
        <f>SUM(F54:F58)</f>
        <v>0</v>
      </c>
      <c r="H59" s="126"/>
      <c r="J59" s="121"/>
      <c r="K59" s="126"/>
      <c r="L59" s="121"/>
      <c r="M59" s="121"/>
    </row>
    <row r="60" spans="1:13" s="125" customFormat="1" x14ac:dyDescent="0.25">
      <c r="A60" s="152"/>
      <c r="C60" s="121"/>
      <c r="F60" s="153"/>
      <c r="H60" s="126"/>
      <c r="I60" s="154"/>
      <c r="J60" s="121"/>
      <c r="K60" s="126"/>
      <c r="L60" s="121"/>
      <c r="M60" s="121"/>
    </row>
    <row r="61" spans="1:13" s="125" customFormat="1" x14ac:dyDescent="0.25">
      <c r="A61" s="152"/>
      <c r="C61" s="121"/>
      <c r="H61" s="126"/>
      <c r="I61" s="154"/>
      <c r="J61" s="121"/>
      <c r="K61" s="126"/>
      <c r="L61" s="121"/>
      <c r="M61" s="121"/>
    </row>
    <row r="62" spans="1:13" s="125" customFormat="1" x14ac:dyDescent="0.25">
      <c r="A62" s="152"/>
      <c r="B62" s="134" t="s">
        <v>73</v>
      </c>
      <c r="C62" s="121"/>
      <c r="D62" s="152"/>
      <c r="F62" s="136">
        <f>SUM(F59,F50,F33)</f>
        <v>0</v>
      </c>
      <c r="H62" s="126"/>
      <c r="I62" s="154"/>
      <c r="J62" s="121"/>
      <c r="K62" s="126"/>
      <c r="L62" s="121"/>
      <c r="M62" s="121"/>
    </row>
    <row r="63" spans="1:13" s="125" customFormat="1" x14ac:dyDescent="0.25">
      <c r="A63" s="152"/>
      <c r="C63" s="121"/>
      <c r="D63" s="152"/>
      <c r="H63" s="126"/>
      <c r="I63" s="154"/>
      <c r="J63" s="121"/>
      <c r="K63" s="126"/>
      <c r="L63" s="121"/>
      <c r="M63" s="121"/>
    </row>
    <row r="64" spans="1:13" s="125" customFormat="1" x14ac:dyDescent="0.25">
      <c r="A64" s="152"/>
      <c r="B64" s="155" t="s">
        <v>74</v>
      </c>
      <c r="C64" s="121"/>
      <c r="D64" s="152"/>
      <c r="H64" s="126"/>
      <c r="I64" s="154"/>
      <c r="J64" s="121"/>
      <c r="K64" s="126"/>
      <c r="L64" s="121"/>
      <c r="M64" s="121"/>
    </row>
    <row r="65" spans="1:13" s="116" customFormat="1" ht="15.75" x14ac:dyDescent="0.25">
      <c r="A65" s="156"/>
      <c r="C65" s="117"/>
      <c r="D65" s="156"/>
      <c r="H65" s="118"/>
      <c r="I65" s="119"/>
      <c r="J65" s="117"/>
      <c r="K65" s="118"/>
      <c r="L65" s="117"/>
      <c r="M65" s="117"/>
    </row>
    <row r="66" spans="1:13" s="116" customFormat="1" ht="14.25" customHeight="1" x14ac:dyDescent="0.25">
      <c r="A66" s="156"/>
      <c r="D66" s="156"/>
      <c r="H66" s="118"/>
      <c r="I66" s="119"/>
      <c r="J66" s="117"/>
      <c r="K66" s="118"/>
      <c r="L66" s="117"/>
      <c r="M66" s="117"/>
    </row>
    <row r="67" spans="1:13" s="116" customFormat="1" ht="15.75" x14ac:dyDescent="0.25">
      <c r="A67" s="156"/>
      <c r="D67" s="156"/>
      <c r="H67" s="118"/>
      <c r="I67" s="119"/>
      <c r="J67" s="117"/>
      <c r="K67" s="118"/>
      <c r="L67" s="117"/>
      <c r="M67" s="117"/>
    </row>
    <row r="68" spans="1:13" s="116" customFormat="1" ht="15.75" x14ac:dyDescent="0.25">
      <c r="A68" s="156"/>
      <c r="D68" s="156"/>
      <c r="H68" s="118"/>
      <c r="I68" s="119"/>
      <c r="J68" s="117"/>
      <c r="K68" s="118"/>
      <c r="L68" s="117"/>
      <c r="M68" s="117"/>
    </row>
    <row r="69" spans="1:13" s="116" customFormat="1" ht="15.75" x14ac:dyDescent="0.25">
      <c r="A69" s="156"/>
      <c r="D69" s="156"/>
      <c r="H69" s="118"/>
      <c r="I69" s="119"/>
      <c r="J69" s="117"/>
      <c r="K69" s="118"/>
      <c r="L69" s="117"/>
    </row>
    <row r="70" spans="1:13" s="116" customFormat="1" ht="15.75" x14ac:dyDescent="0.25">
      <c r="A70" s="156"/>
      <c r="D70" s="156"/>
      <c r="H70" s="118"/>
      <c r="I70" s="119"/>
      <c r="J70" s="117"/>
      <c r="K70" s="118"/>
      <c r="L70" s="117"/>
    </row>
    <row r="71" spans="1:13" s="116" customFormat="1" ht="15.75" x14ac:dyDescent="0.25">
      <c r="A71" s="156"/>
      <c r="D71" s="156"/>
      <c r="H71" s="118"/>
      <c r="I71" s="119"/>
      <c r="J71" s="117"/>
      <c r="K71" s="118"/>
      <c r="L71" s="117"/>
    </row>
    <row r="72" spans="1:13" s="116" customFormat="1" ht="15.75" x14ac:dyDescent="0.25">
      <c r="A72" s="156"/>
      <c r="D72" s="156"/>
    </row>
    <row r="73" spans="1:13" s="116" customFormat="1" ht="15.75" x14ac:dyDescent="0.25">
      <c r="A73" s="156"/>
      <c r="D73" s="156"/>
    </row>
    <row r="74" spans="1:13" s="116" customFormat="1" ht="15.75" x14ac:dyDescent="0.25">
      <c r="A74" s="156"/>
      <c r="D74" s="156"/>
    </row>
    <row r="75" spans="1:13" s="116" customFormat="1" ht="15.75" x14ac:dyDescent="0.25">
      <c r="A75" s="156"/>
      <c r="D75" s="156"/>
    </row>
    <row r="76" spans="1:13" s="116" customFormat="1" ht="15.75" x14ac:dyDescent="0.25">
      <c r="A76" s="156"/>
      <c r="D76" s="156"/>
      <c r="M76" s="157"/>
    </row>
    <row r="77" spans="1:13" s="116" customFormat="1" ht="15.75" x14ac:dyDescent="0.25">
      <c r="A77" s="156"/>
      <c r="D77" s="156"/>
    </row>
    <row r="78" spans="1:13" s="116" customFormat="1" ht="15.75" x14ac:dyDescent="0.25">
      <c r="A78" s="156"/>
      <c r="D78" s="156"/>
    </row>
    <row r="79" spans="1:13" s="116" customFormat="1" ht="15.75" x14ac:dyDescent="0.25">
      <c r="A79" s="156"/>
      <c r="D79" s="156"/>
    </row>
    <row r="80" spans="1:13" s="116" customFormat="1" ht="15.75" x14ac:dyDescent="0.25">
      <c r="A80" s="156"/>
      <c r="D80" s="156"/>
    </row>
    <row r="81" spans="1:4" s="116" customFormat="1" ht="15.75" x14ac:dyDescent="0.25">
      <c r="A81" s="156"/>
      <c r="D81" s="156"/>
    </row>
    <row r="82" spans="1:4" s="116" customFormat="1" ht="15.75" x14ac:dyDescent="0.25">
      <c r="A82" s="156"/>
      <c r="D82" s="156"/>
    </row>
    <row r="83" spans="1:4" s="116" customFormat="1" ht="15.75" x14ac:dyDescent="0.25">
      <c r="A83" s="156"/>
      <c r="D83" s="156"/>
    </row>
    <row r="84" spans="1:4" s="116" customFormat="1" ht="15.75" x14ac:dyDescent="0.25">
      <c r="A84" s="156"/>
      <c r="D84" s="156"/>
    </row>
    <row r="85" spans="1:4" s="116" customFormat="1" ht="15.75" x14ac:dyDescent="0.25">
      <c r="A85" s="156"/>
      <c r="D85" s="156"/>
    </row>
    <row r="86" spans="1:4" s="116" customFormat="1" ht="15.75" x14ac:dyDescent="0.25">
      <c r="A86" s="156"/>
      <c r="D86" s="156"/>
    </row>
    <row r="87" spans="1:4" s="116" customFormat="1" ht="15.75" x14ac:dyDescent="0.25">
      <c r="A87" s="156"/>
      <c r="D87" s="156"/>
    </row>
    <row r="88" spans="1:4" s="116" customFormat="1" ht="15.75" x14ac:dyDescent="0.25">
      <c r="A88" s="156"/>
      <c r="D88" s="156"/>
    </row>
    <row r="89" spans="1:4" s="116" customFormat="1" ht="15.75" x14ac:dyDescent="0.25">
      <c r="A89" s="156"/>
      <c r="D89" s="156"/>
    </row>
    <row r="90" spans="1:4" s="116" customFormat="1" ht="15.75" x14ac:dyDescent="0.25">
      <c r="A90" s="156"/>
      <c r="D90" s="156"/>
    </row>
    <row r="91" spans="1:4" s="116" customFormat="1" ht="15.75" x14ac:dyDescent="0.25">
      <c r="A91" s="156"/>
      <c r="D91" s="156"/>
    </row>
    <row r="92" spans="1:4" s="116" customFormat="1" ht="15.75" x14ac:dyDescent="0.25">
      <c r="A92" s="156"/>
      <c r="D92" s="156"/>
    </row>
    <row r="93" spans="1:4" s="116" customFormat="1" ht="15.75" x14ac:dyDescent="0.25">
      <c r="A93" s="156"/>
      <c r="D93" s="156"/>
    </row>
    <row r="94" spans="1:4" s="116" customFormat="1" ht="15.75" x14ac:dyDescent="0.25">
      <c r="A94" s="156"/>
      <c r="D94" s="156"/>
    </row>
    <row r="95" spans="1:4" s="116" customFormat="1" ht="15.75" x14ac:dyDescent="0.25">
      <c r="A95" s="156"/>
      <c r="D95" s="156"/>
    </row>
    <row r="96" spans="1:4" s="116" customFormat="1" ht="15.75" x14ac:dyDescent="0.25">
      <c r="A96" s="156"/>
      <c r="D96" s="156"/>
    </row>
    <row r="97" spans="1:5" s="116" customFormat="1" ht="15.75" x14ac:dyDescent="0.25">
      <c r="A97" s="156"/>
      <c r="D97" s="156"/>
    </row>
    <row r="98" spans="1:5" s="116" customFormat="1" ht="15.75" x14ac:dyDescent="0.25">
      <c r="A98" s="156"/>
      <c r="D98" s="156"/>
    </row>
    <row r="99" spans="1:5" s="116" customFormat="1" ht="15.75" x14ac:dyDescent="0.25">
      <c r="A99" s="156"/>
      <c r="D99" s="156"/>
    </row>
    <row r="100" spans="1:5" s="116" customFormat="1" ht="15.75" x14ac:dyDescent="0.25">
      <c r="A100" s="156"/>
      <c r="D100" s="156"/>
    </row>
    <row r="101" spans="1:5" s="116" customFormat="1" ht="15.75" x14ac:dyDescent="0.25">
      <c r="A101" s="156"/>
      <c r="D101" s="156"/>
    </row>
    <row r="102" spans="1:5" s="116" customFormat="1" ht="15.75" x14ac:dyDescent="0.25">
      <c r="A102" s="156"/>
      <c r="D102" s="156"/>
    </row>
    <row r="103" spans="1:5" s="116" customFormat="1" ht="15.75" x14ac:dyDescent="0.25">
      <c r="A103" s="156"/>
      <c r="D103" s="156"/>
    </row>
    <row r="104" spans="1:5" s="116" customFormat="1" ht="15.75" x14ac:dyDescent="0.25">
      <c r="A104" s="156"/>
      <c r="D104" s="156"/>
    </row>
    <row r="105" spans="1:5" s="116" customFormat="1" ht="15.75" x14ac:dyDescent="0.25">
      <c r="A105" s="156"/>
      <c r="D105" s="156"/>
    </row>
    <row r="106" spans="1:5" s="116" customFormat="1" ht="15.75" x14ac:dyDescent="0.25">
      <c r="A106" s="156"/>
      <c r="D106" s="156"/>
    </row>
    <row r="107" spans="1:5" s="116" customFormat="1" ht="15.75" x14ac:dyDescent="0.25">
      <c r="A107" s="156"/>
      <c r="D107" s="156"/>
    </row>
    <row r="108" spans="1:5" s="116" customFormat="1" ht="15.75" x14ac:dyDescent="0.25">
      <c r="A108" s="156"/>
      <c r="D108" s="156"/>
    </row>
    <row r="109" spans="1:5" s="116" customFormat="1" ht="15.75" x14ac:dyDescent="0.25">
      <c r="A109" s="156"/>
      <c r="D109" s="156"/>
    </row>
    <row r="110" spans="1:5" s="116" customFormat="1" ht="15.75" x14ac:dyDescent="0.25">
      <c r="A110" s="156"/>
      <c r="D110" s="156"/>
    </row>
    <row r="111" spans="1:5" s="116" customFormat="1" ht="15.75" x14ac:dyDescent="0.25">
      <c r="A111" s="156"/>
      <c r="D111" s="156"/>
      <c r="E111" s="158"/>
    </row>
    <row r="112" spans="1:5" s="116" customFormat="1" ht="15.75" x14ac:dyDescent="0.25">
      <c r="A112" s="156"/>
      <c r="D112" s="156"/>
      <c r="E112" s="158"/>
    </row>
    <row r="113" spans="1:5" s="116" customFormat="1" ht="15.75" x14ac:dyDescent="0.25">
      <c r="A113" s="156"/>
      <c r="D113" s="156"/>
      <c r="E113" s="158"/>
    </row>
    <row r="114" spans="1:5" s="116" customFormat="1" ht="15.75" x14ac:dyDescent="0.25">
      <c r="A114" s="156"/>
      <c r="D114" s="156"/>
      <c r="E114" s="158"/>
    </row>
    <row r="115" spans="1:5" s="116" customFormat="1" ht="15.75" x14ac:dyDescent="0.25">
      <c r="A115" s="156"/>
      <c r="D115" s="156"/>
      <c r="E115" s="158"/>
    </row>
    <row r="116" spans="1:5" s="116" customFormat="1" ht="15.75" x14ac:dyDescent="0.25">
      <c r="A116" s="156"/>
      <c r="D116" s="156"/>
      <c r="E116" s="158"/>
    </row>
    <row r="117" spans="1:5" s="116" customFormat="1" ht="15.75" x14ac:dyDescent="0.25">
      <c r="A117" s="156"/>
      <c r="D117" s="156"/>
      <c r="E117" s="158"/>
    </row>
    <row r="118" spans="1:5" s="116" customFormat="1" ht="15.75" x14ac:dyDescent="0.25">
      <c r="A118" s="156"/>
      <c r="D118" s="156"/>
      <c r="E118" s="158"/>
    </row>
    <row r="119" spans="1:5" s="116" customFormat="1" ht="15.75" x14ac:dyDescent="0.25">
      <c r="A119" s="156"/>
      <c r="D119" s="156"/>
      <c r="E119" s="158"/>
    </row>
    <row r="120" spans="1:5" s="116" customFormat="1" ht="15.75" x14ac:dyDescent="0.25">
      <c r="A120" s="156"/>
      <c r="D120" s="156"/>
      <c r="E120" s="158"/>
    </row>
    <row r="121" spans="1:5" s="116" customFormat="1" ht="15.75" x14ac:dyDescent="0.25">
      <c r="A121" s="156"/>
      <c r="D121" s="156"/>
      <c r="E121" s="158"/>
    </row>
    <row r="122" spans="1:5" s="116" customFormat="1" ht="15.75" x14ac:dyDescent="0.25">
      <c r="A122" s="156"/>
      <c r="D122" s="156"/>
      <c r="E122" s="158"/>
    </row>
    <row r="123" spans="1:5" s="116" customFormat="1" ht="15.75" x14ac:dyDescent="0.25">
      <c r="A123" s="156"/>
      <c r="D123" s="156"/>
      <c r="E123" s="158"/>
    </row>
    <row r="124" spans="1:5" s="116" customFormat="1" ht="15.75" x14ac:dyDescent="0.25">
      <c r="A124" s="159"/>
      <c r="B124" s="157"/>
      <c r="C124" s="157"/>
      <c r="D124" s="159"/>
      <c r="E124" s="159"/>
    </row>
    <row r="125" spans="1:5" s="116" customFormat="1" ht="15.75" x14ac:dyDescent="0.25"/>
    <row r="126" spans="1:5" s="116" customFormat="1" ht="15.75" x14ac:dyDescent="0.25">
      <c r="A126" s="156"/>
      <c r="D126" s="156"/>
      <c r="E126" s="156"/>
    </row>
    <row r="127" spans="1:5" s="116" customFormat="1" ht="15.75" x14ac:dyDescent="0.25"/>
    <row r="128" spans="1:5" s="116" customFormat="1" ht="15.75" x14ac:dyDescent="0.25"/>
    <row r="129" s="116" customFormat="1" ht="15.75" x14ac:dyDescent="0.25"/>
    <row r="130" s="116" customFormat="1" ht="15.75" x14ac:dyDescent="0.25"/>
    <row r="131" s="116" customFormat="1" ht="15.75" x14ac:dyDescent="0.25"/>
    <row r="132" s="116" customFormat="1" ht="15.75" x14ac:dyDescent="0.25"/>
    <row r="133" s="116" customFormat="1" ht="15.75" x14ac:dyDescent="0.25"/>
    <row r="134" s="116" customFormat="1" ht="15.75" x14ac:dyDescent="0.25"/>
    <row r="135" s="116" customFormat="1" ht="15.75" x14ac:dyDescent="0.25"/>
    <row r="136" s="116" customFormat="1" ht="15.75" x14ac:dyDescent="0.25"/>
    <row r="137" s="116" customFormat="1" ht="15.75" x14ac:dyDescent="0.25"/>
    <row r="138" s="116" customFormat="1" ht="15.75" x14ac:dyDescent="0.25"/>
    <row r="139" s="116" customFormat="1" ht="15.75" x14ac:dyDescent="0.25"/>
    <row r="140" s="116" customFormat="1" ht="15.75" x14ac:dyDescent="0.25"/>
    <row r="141" s="116" customFormat="1" ht="15.75" x14ac:dyDescent="0.25"/>
    <row r="142" s="116" customFormat="1" ht="15.75" x14ac:dyDescent="0.25"/>
    <row r="143" s="116" customFormat="1" ht="15.75" x14ac:dyDescent="0.25"/>
    <row r="144" s="116" customFormat="1" ht="15.75" x14ac:dyDescent="0.25"/>
    <row r="145" spans="1:6" s="116" customFormat="1" ht="15.75" x14ac:dyDescent="0.25"/>
    <row r="146" spans="1:6" s="116" customFormat="1" ht="15.75" x14ac:dyDescent="0.25"/>
    <row r="147" spans="1:6" s="116" customFormat="1" ht="15.75" x14ac:dyDescent="0.25"/>
    <row r="148" spans="1:6" s="116" customFormat="1" ht="15.75" x14ac:dyDescent="0.25"/>
    <row r="149" spans="1:6" s="116" customFormat="1" ht="15.75" x14ac:dyDescent="0.25"/>
    <row r="150" spans="1:6" s="116" customFormat="1" ht="15.75" x14ac:dyDescent="0.25"/>
    <row r="151" spans="1:6" s="116" customFormat="1" ht="15.75" x14ac:dyDescent="0.25">
      <c r="A151" s="157"/>
      <c r="B151" s="157"/>
      <c r="C151" s="157"/>
      <c r="D151" s="157"/>
      <c r="E151" s="157"/>
      <c r="F151" s="157"/>
    </row>
    <row r="152" spans="1:6" s="116" customFormat="1" ht="15.75" x14ac:dyDescent="0.25">
      <c r="A152" s="157"/>
      <c r="B152" s="157"/>
      <c r="C152" s="157"/>
      <c r="D152" s="157"/>
      <c r="E152" s="157"/>
      <c r="F152" s="157"/>
    </row>
    <row r="153" spans="1:6" s="116" customFormat="1" ht="15.75" x14ac:dyDescent="0.25"/>
    <row r="154" spans="1:6" s="116" customFormat="1" ht="15.75" x14ac:dyDescent="0.25"/>
    <row r="155" spans="1:6" s="116" customFormat="1" ht="15.75" x14ac:dyDescent="0.25"/>
    <row r="156" spans="1:6" s="116" customFormat="1" ht="15.75" x14ac:dyDescent="0.25"/>
    <row r="157" spans="1:6" s="116" customFormat="1" ht="15.75" x14ac:dyDescent="0.25"/>
    <row r="158" spans="1:6" s="116" customFormat="1" ht="15.75" x14ac:dyDescent="0.25"/>
    <row r="159" spans="1:6" s="116" customFormat="1" ht="15.75" x14ac:dyDescent="0.25"/>
    <row r="160" spans="1:6" s="116" customFormat="1" ht="15.75" x14ac:dyDescent="0.25"/>
    <row r="161" spans="1:13" s="116" customFormat="1" ht="15.75" x14ac:dyDescent="0.25"/>
    <row r="162" spans="1:13" s="116" customFormat="1" ht="15.75" x14ac:dyDescent="0.25"/>
    <row r="163" spans="1:13" s="116" customFormat="1" ht="15.75" x14ac:dyDescent="0.25"/>
    <row r="164" spans="1:13" s="116" customFormat="1" ht="15.75" x14ac:dyDescent="0.25"/>
    <row r="165" spans="1:13" s="116" customFormat="1" ht="15.75" x14ac:dyDescent="0.25"/>
    <row r="166" spans="1:13" s="116" customFormat="1" ht="15.75" x14ac:dyDescent="0.25">
      <c r="A166" s="156"/>
      <c r="F166" s="160"/>
    </row>
    <row r="167" spans="1:13" s="116" customFormat="1" ht="13.5" customHeight="1" x14ac:dyDescent="0.25">
      <c r="A167" s="156"/>
    </row>
    <row r="168" spans="1:13" s="116" customFormat="1" ht="15.75" x14ac:dyDescent="0.25">
      <c r="D168" s="161"/>
    </row>
    <row r="169" spans="1:13" s="116" customFormat="1" ht="15.75" x14ac:dyDescent="0.25">
      <c r="A169" s="100"/>
      <c r="B169" s="100"/>
      <c r="C169" s="100"/>
      <c r="D169" s="100"/>
      <c r="E169" s="100"/>
      <c r="F169" s="100"/>
    </row>
    <row r="170" spans="1:13" s="116" customFormat="1" ht="15.75" x14ac:dyDescent="0.25">
      <c r="A170" s="100"/>
      <c r="B170" s="100"/>
      <c r="C170" s="100"/>
      <c r="D170" s="100"/>
      <c r="E170" s="100"/>
      <c r="F170" s="100"/>
    </row>
    <row r="171" spans="1:13" s="116" customFormat="1" ht="15.75" x14ac:dyDescent="0.25">
      <c r="A171" s="100"/>
      <c r="B171" s="100"/>
      <c r="C171" s="100"/>
      <c r="D171" s="100"/>
      <c r="E171" s="100"/>
      <c r="F171" s="100"/>
    </row>
    <row r="172" spans="1:13" s="116" customFormat="1" ht="15.75" x14ac:dyDescent="0.25">
      <c r="A172" s="100"/>
      <c r="B172" s="100"/>
      <c r="C172" s="100"/>
      <c r="D172" s="100"/>
      <c r="E172" s="100"/>
      <c r="F172" s="100"/>
    </row>
    <row r="173" spans="1:13" s="116" customFormat="1" ht="15.75" x14ac:dyDescent="0.25">
      <c r="A173" s="100"/>
      <c r="B173" s="100"/>
      <c r="C173" s="100"/>
      <c r="D173" s="100"/>
      <c r="E173" s="100"/>
      <c r="F173" s="100"/>
    </row>
    <row r="174" spans="1:13" s="116" customFormat="1" ht="15.75" x14ac:dyDescent="0.25">
      <c r="A174" s="100"/>
      <c r="B174" s="100"/>
      <c r="C174" s="100"/>
      <c r="D174" s="100"/>
      <c r="E174" s="100"/>
      <c r="F174" s="100"/>
    </row>
    <row r="175" spans="1:13" s="116" customFormat="1" ht="15.75" x14ac:dyDescent="0.25">
      <c r="A175" s="100"/>
      <c r="B175" s="100"/>
      <c r="C175" s="100"/>
      <c r="D175" s="100"/>
      <c r="E175" s="100"/>
      <c r="F175" s="100"/>
    </row>
    <row r="176" spans="1:13" s="157" customFormat="1" ht="14.25" customHeight="1" x14ac:dyDescent="0.25">
      <c r="A176" s="100"/>
      <c r="B176" s="100"/>
      <c r="C176" s="100"/>
      <c r="D176" s="100"/>
      <c r="E176" s="100"/>
      <c r="F176" s="100"/>
      <c r="M176" s="116"/>
    </row>
    <row r="177" spans="1:13" s="157" customFormat="1" ht="14.25" customHeight="1" x14ac:dyDescent="0.25">
      <c r="A177" s="100"/>
      <c r="B177" s="100"/>
      <c r="C177" s="100"/>
      <c r="D177" s="100"/>
      <c r="E177" s="100"/>
      <c r="F177" s="100"/>
      <c r="M177" s="116"/>
    </row>
    <row r="178" spans="1:13" s="116" customFormat="1" ht="18.75" customHeight="1" x14ac:dyDescent="0.25">
      <c r="A178" s="100"/>
      <c r="B178" s="100"/>
      <c r="C178" s="100"/>
      <c r="D178" s="100"/>
      <c r="E178" s="100"/>
      <c r="F178" s="100"/>
    </row>
    <row r="179" spans="1:13" s="116" customFormat="1" ht="18" customHeight="1" x14ac:dyDescent="0.25">
      <c r="A179" s="100"/>
      <c r="B179" s="100"/>
      <c r="C179" s="100"/>
      <c r="D179" s="100"/>
      <c r="E179" s="100"/>
      <c r="F179" s="100"/>
    </row>
    <row r="180" spans="1:13" s="116" customFormat="1" ht="19.5" customHeight="1" x14ac:dyDescent="0.25">
      <c r="A180" s="100"/>
      <c r="B180" s="100"/>
      <c r="C180" s="100"/>
      <c r="D180" s="100"/>
      <c r="E180" s="100"/>
      <c r="F180" s="100"/>
    </row>
    <row r="181" spans="1:13" s="116" customFormat="1" ht="15.75" x14ac:dyDescent="0.25">
      <c r="A181" s="100"/>
      <c r="B181" s="100"/>
      <c r="C181" s="100"/>
      <c r="D181" s="100"/>
      <c r="E181" s="100"/>
      <c r="F181" s="100"/>
    </row>
    <row r="182" spans="1:13" s="116" customFormat="1" ht="15.75" x14ac:dyDescent="0.25">
      <c r="A182" s="100"/>
      <c r="B182" s="100"/>
      <c r="C182" s="100"/>
      <c r="D182" s="100"/>
      <c r="E182" s="100"/>
      <c r="F182" s="100"/>
    </row>
    <row r="183" spans="1:13" s="116" customFormat="1" ht="15.75" x14ac:dyDescent="0.25">
      <c r="A183" s="100"/>
      <c r="B183" s="100"/>
      <c r="C183" s="100"/>
      <c r="D183" s="100"/>
      <c r="E183" s="100"/>
      <c r="F183" s="100"/>
    </row>
    <row r="184" spans="1:13" s="116" customFormat="1" ht="15.75" x14ac:dyDescent="0.25">
      <c r="A184" s="100"/>
      <c r="B184" s="100"/>
      <c r="C184" s="100"/>
      <c r="D184" s="100"/>
      <c r="E184" s="100"/>
      <c r="F184" s="100"/>
    </row>
    <row r="185" spans="1:13" s="116" customFormat="1" ht="15.75" x14ac:dyDescent="0.25">
      <c r="A185" s="100"/>
      <c r="B185" s="100"/>
      <c r="C185" s="100"/>
      <c r="D185" s="100"/>
      <c r="E185" s="100"/>
      <c r="F185" s="100"/>
    </row>
    <row r="186" spans="1:13" s="116" customFormat="1" ht="15.75" x14ac:dyDescent="0.25">
      <c r="A186" s="100"/>
      <c r="B186" s="100"/>
      <c r="C186" s="100"/>
      <c r="D186" s="100"/>
      <c r="E186" s="100"/>
      <c r="F186" s="100"/>
    </row>
    <row r="187" spans="1:13" s="116" customFormat="1" ht="15.75" x14ac:dyDescent="0.25">
      <c r="A187" s="100"/>
      <c r="B187" s="100"/>
      <c r="C187" s="100"/>
      <c r="D187" s="100"/>
      <c r="E187" s="100"/>
      <c r="F187" s="100"/>
    </row>
    <row r="188" spans="1:13" s="116" customFormat="1" ht="15.75" x14ac:dyDescent="0.25">
      <c r="A188" s="100"/>
      <c r="B188" s="100"/>
      <c r="C188" s="100"/>
      <c r="D188" s="100"/>
      <c r="E188" s="100"/>
      <c r="F188" s="100"/>
    </row>
    <row r="189" spans="1:13" s="116" customFormat="1" ht="15.75" x14ac:dyDescent="0.25">
      <c r="A189" s="100"/>
      <c r="B189" s="100"/>
      <c r="C189" s="100"/>
      <c r="D189" s="100"/>
      <c r="E189" s="100"/>
      <c r="F189" s="100"/>
    </row>
    <row r="190" spans="1:13" s="116" customFormat="1" ht="15.75" x14ac:dyDescent="0.25">
      <c r="A190" s="100"/>
      <c r="B190" s="100"/>
      <c r="C190" s="100"/>
      <c r="D190" s="100"/>
      <c r="E190" s="100"/>
      <c r="F190" s="100"/>
    </row>
  </sheetData>
  <mergeCells count="1">
    <mergeCell ref="A4:B4"/>
  </mergeCells>
  <printOptions horizontalCentered="1" gridLines="1"/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933"/>
  <sheetViews>
    <sheetView topLeftCell="A70" workbookViewId="0">
      <selection activeCell="B1894" sqref="B1894"/>
    </sheetView>
  </sheetViews>
  <sheetFormatPr defaultColWidth="8.85546875" defaultRowHeight="12.75" x14ac:dyDescent="0.2"/>
  <cols>
    <col min="1" max="1" width="10.5703125" style="214" customWidth="1"/>
    <col min="2" max="2" width="48.85546875" style="162" customWidth="1"/>
    <col min="3" max="3" width="6.85546875" style="214" customWidth="1"/>
    <col min="4" max="4" width="17.140625" style="214" customWidth="1"/>
    <col min="5" max="5" width="8.42578125" style="214" customWidth="1"/>
    <col min="6" max="6" width="11.140625" style="214" customWidth="1"/>
    <col min="7" max="7" width="14.140625" style="214" customWidth="1"/>
    <col min="8" max="16384" width="8.85546875" style="162"/>
  </cols>
  <sheetData>
    <row r="1" spans="1:7" s="495" customFormat="1" ht="34.5" hidden="1" thickBot="1" x14ac:dyDescent="0.55000000000000004">
      <c r="A1" s="494"/>
      <c r="C1" s="587"/>
      <c r="D1" s="587"/>
      <c r="E1" s="587"/>
      <c r="F1" s="587"/>
      <c r="G1" s="587"/>
    </row>
    <row r="2" spans="1:7" s="495" customFormat="1" ht="34.5" hidden="1" thickBot="1" x14ac:dyDescent="0.55000000000000004">
      <c r="A2" s="494"/>
      <c r="C2" s="587"/>
      <c r="D2" s="587"/>
      <c r="E2" s="587"/>
      <c r="F2" s="587"/>
      <c r="G2" s="587"/>
    </row>
    <row r="3" spans="1:7" s="495" customFormat="1" ht="34.5" hidden="1" thickBot="1" x14ac:dyDescent="0.55000000000000004">
      <c r="A3" s="494"/>
      <c r="C3" s="587"/>
      <c r="D3" s="587"/>
      <c r="E3" s="717"/>
      <c r="F3" s="717"/>
      <c r="G3" s="717"/>
    </row>
    <row r="4" spans="1:7" s="182" customFormat="1" ht="15.75" hidden="1" thickBot="1" x14ac:dyDescent="0.25">
      <c r="A4" s="496"/>
      <c r="C4" s="167"/>
      <c r="D4" s="167"/>
      <c r="E4" s="167"/>
      <c r="F4" s="167"/>
      <c r="G4" s="167"/>
    </row>
    <row r="5" spans="1:7" s="165" customFormat="1" ht="30.75" hidden="1" thickBot="1" x14ac:dyDescent="0.45">
      <c r="A5" s="164"/>
      <c r="C5" s="588"/>
      <c r="E5" s="718"/>
      <c r="F5" s="718"/>
      <c r="G5" s="718"/>
    </row>
    <row r="6" spans="1:7" s="165" customFormat="1" ht="30.75" hidden="1" thickBot="1" x14ac:dyDescent="0.45">
      <c r="A6" s="164"/>
      <c r="C6" s="588"/>
      <c r="E6" s="718"/>
      <c r="F6" s="718"/>
      <c r="G6" s="718"/>
    </row>
    <row r="7" spans="1:7" s="180" customFormat="1" ht="27" hidden="1" thickBot="1" x14ac:dyDescent="0.45">
      <c r="A7" s="497"/>
      <c r="C7" s="498"/>
      <c r="D7" s="498"/>
      <c r="E7" s="498"/>
      <c r="F7" s="498"/>
      <c r="G7" s="498"/>
    </row>
    <row r="8" spans="1:7" s="182" customFormat="1" ht="15.75" hidden="1" thickBot="1" x14ac:dyDescent="0.25">
      <c r="A8" s="496"/>
      <c r="C8" s="167"/>
      <c r="D8" s="167"/>
      <c r="E8" s="167"/>
      <c r="F8" s="167"/>
      <c r="G8" s="167"/>
    </row>
    <row r="9" spans="1:7" s="182" customFormat="1" ht="15.75" hidden="1" thickBot="1" x14ac:dyDescent="0.25">
      <c r="A9" s="496"/>
      <c r="C9" s="167"/>
      <c r="D9" s="167"/>
      <c r="E9" s="167"/>
      <c r="F9" s="167"/>
      <c r="G9" s="167"/>
    </row>
    <row r="10" spans="1:7" s="165" customFormat="1" ht="30.75" hidden="1" thickBot="1" x14ac:dyDescent="0.45">
      <c r="A10" s="164"/>
      <c r="C10" s="588"/>
      <c r="D10" s="588"/>
      <c r="E10" s="588"/>
      <c r="F10" s="588"/>
      <c r="G10" s="588"/>
    </row>
    <row r="11" spans="1:7" s="178" customFormat="1" ht="24" hidden="1" thickBot="1" x14ac:dyDescent="0.4">
      <c r="A11" s="499"/>
      <c r="C11" s="500"/>
      <c r="D11" s="500"/>
      <c r="E11" s="500"/>
      <c r="F11" s="500"/>
      <c r="G11" s="500"/>
    </row>
    <row r="12" spans="1:7" s="180" customFormat="1" ht="27" hidden="1" thickBot="1" x14ac:dyDescent="0.45">
      <c r="A12" s="497"/>
      <c r="C12" s="498"/>
      <c r="D12" s="501"/>
      <c r="E12" s="502"/>
      <c r="F12" s="502"/>
      <c r="G12" s="498"/>
    </row>
    <row r="13" spans="1:7" s="182" customFormat="1" ht="15.75" hidden="1" thickBot="1" x14ac:dyDescent="0.25">
      <c r="A13" s="496"/>
      <c r="C13" s="167"/>
      <c r="D13" s="167"/>
      <c r="E13" s="167"/>
      <c r="F13" s="167"/>
      <c r="G13" s="167"/>
    </row>
    <row r="14" spans="1:7" s="178" customFormat="1" ht="24" hidden="1" thickBot="1" x14ac:dyDescent="0.4">
      <c r="A14" s="503"/>
      <c r="C14" s="500"/>
      <c r="D14" s="504"/>
      <c r="E14" s="505"/>
      <c r="F14" s="505"/>
      <c r="G14" s="500"/>
    </row>
    <row r="15" spans="1:7" s="178" customFormat="1" ht="24" hidden="1" thickBot="1" x14ac:dyDescent="0.4">
      <c r="A15" s="499"/>
      <c r="C15" s="500"/>
      <c r="D15" s="504"/>
      <c r="E15" s="506"/>
      <c r="F15" s="506"/>
      <c r="G15" s="500"/>
    </row>
    <row r="16" spans="1:7" s="189" customFormat="1" ht="16.5" hidden="1" thickBot="1" x14ac:dyDescent="0.3">
      <c r="C16" s="213"/>
      <c r="D16" s="213"/>
      <c r="E16" s="213"/>
      <c r="F16" s="213"/>
      <c r="G16" s="213"/>
    </row>
    <row r="17" spans="1:1" ht="13.5" hidden="1" thickBot="1" x14ac:dyDescent="0.25">
      <c r="A17" s="162"/>
    </row>
    <row r="18" spans="1:1" ht="13.5" hidden="1" thickBot="1" x14ac:dyDescent="0.25">
      <c r="A18" s="162"/>
    </row>
    <row r="19" spans="1:1" ht="13.5" hidden="1" thickBot="1" x14ac:dyDescent="0.25">
      <c r="A19" s="162"/>
    </row>
    <row r="20" spans="1:1" ht="13.5" hidden="1" thickBot="1" x14ac:dyDescent="0.25"/>
    <row r="21" spans="1:1" ht="12" hidden="1" customHeight="1" x14ac:dyDescent="0.2"/>
    <row r="22" spans="1:1" ht="13.5" hidden="1" thickBot="1" x14ac:dyDescent="0.25"/>
    <row r="23" spans="1:1" ht="13.5" hidden="1" thickBot="1" x14ac:dyDescent="0.25"/>
    <row r="24" spans="1:1" ht="13.5" hidden="1" thickBot="1" x14ac:dyDescent="0.25"/>
    <row r="25" spans="1:1" ht="13.5" hidden="1" thickBot="1" x14ac:dyDescent="0.25"/>
    <row r="26" spans="1:1" ht="13.5" hidden="1" thickBot="1" x14ac:dyDescent="0.25"/>
    <row r="27" spans="1:1" ht="13.5" hidden="1" thickBot="1" x14ac:dyDescent="0.25"/>
    <row r="28" spans="1:1" ht="13.5" hidden="1" thickBot="1" x14ac:dyDescent="0.25"/>
    <row r="29" spans="1:1" ht="13.5" hidden="1" thickBot="1" x14ac:dyDescent="0.25"/>
    <row r="30" spans="1:1" ht="13.5" hidden="1" thickBot="1" x14ac:dyDescent="0.25"/>
    <row r="31" spans="1:1" ht="13.5" hidden="1" thickBot="1" x14ac:dyDescent="0.25"/>
    <row r="32" spans="1:1" ht="13.5" hidden="1" thickBot="1" x14ac:dyDescent="0.25"/>
    <row r="33" spans="1:7" ht="13.5" hidden="1" thickBot="1" x14ac:dyDescent="0.25"/>
    <row r="34" spans="1:7" ht="13.5" hidden="1" thickBot="1" x14ac:dyDescent="0.25"/>
    <row r="35" spans="1:7" ht="13.5" hidden="1" thickBot="1" x14ac:dyDescent="0.25"/>
    <row r="36" spans="1:7" ht="13.5" hidden="1" thickBot="1" x14ac:dyDescent="0.25"/>
    <row r="37" spans="1:7" ht="13.5" hidden="1" thickBot="1" x14ac:dyDescent="0.25"/>
    <row r="38" spans="1:7" ht="16.5" hidden="1" thickBot="1" x14ac:dyDescent="0.3">
      <c r="G38" s="507"/>
    </row>
    <row r="39" spans="1:7" ht="13.5" hidden="1" thickBot="1" x14ac:dyDescent="0.25"/>
    <row r="40" spans="1:7" ht="13.5" hidden="1" thickBot="1" x14ac:dyDescent="0.25"/>
    <row r="41" spans="1:7" s="189" customFormat="1" ht="16.5" hidden="1" thickBot="1" x14ac:dyDescent="0.3">
      <c r="C41" s="213"/>
      <c r="D41" s="213"/>
      <c r="E41" s="213"/>
      <c r="F41" s="213"/>
      <c r="G41" s="213"/>
    </row>
    <row r="42" spans="1:7" ht="13.5" hidden="1" thickBot="1" x14ac:dyDescent="0.25">
      <c r="A42" s="162"/>
    </row>
    <row r="43" spans="1:7" ht="12" hidden="1" customHeight="1" x14ac:dyDescent="0.2"/>
    <row r="44" spans="1:7" ht="13.5" hidden="1" thickBot="1" x14ac:dyDescent="0.25"/>
    <row r="45" spans="1:7" ht="13.5" hidden="1" thickBot="1" x14ac:dyDescent="0.25"/>
    <row r="46" spans="1:7" ht="16.5" hidden="1" thickBot="1" x14ac:dyDescent="0.3">
      <c r="G46" s="507"/>
    </row>
    <row r="47" spans="1:7" ht="13.5" hidden="1" thickBot="1" x14ac:dyDescent="0.25"/>
    <row r="48" spans="1:7" ht="13.5" hidden="1" thickBot="1" x14ac:dyDescent="0.25"/>
    <row r="49" spans="1:7" ht="13.5" hidden="1" thickBot="1" x14ac:dyDescent="0.25"/>
    <row r="50" spans="1:7" ht="13.5" hidden="1" thickBot="1" x14ac:dyDescent="0.25"/>
    <row r="51" spans="1:7" s="163" customFormat="1" ht="28.5" hidden="1" thickBot="1" x14ac:dyDescent="0.45">
      <c r="A51" s="508"/>
      <c r="C51" s="509"/>
      <c r="D51" s="509"/>
      <c r="E51" s="509"/>
      <c r="F51" s="509"/>
      <c r="G51" s="509"/>
    </row>
    <row r="52" spans="1:7" s="165" customFormat="1" ht="30.75" hidden="1" thickBot="1" x14ac:dyDescent="0.45">
      <c r="A52" s="164"/>
      <c r="C52" s="588"/>
      <c r="D52" s="588"/>
      <c r="E52" s="588"/>
      <c r="F52" s="588"/>
      <c r="G52" s="588"/>
    </row>
    <row r="53" spans="1:7" s="165" customFormat="1" ht="30.75" hidden="1" thickBot="1" x14ac:dyDescent="0.45">
      <c r="A53" s="164"/>
      <c r="C53" s="588"/>
      <c r="D53" s="588"/>
      <c r="E53" s="588"/>
      <c r="F53" s="588"/>
      <c r="G53" s="588"/>
    </row>
    <row r="54" spans="1:7" s="165" customFormat="1" ht="18" hidden="1" customHeight="1" x14ac:dyDescent="0.4">
      <c r="A54" s="164"/>
      <c r="B54" s="166"/>
      <c r="C54" s="586"/>
      <c r="D54" s="716"/>
      <c r="E54" s="716"/>
      <c r="F54" s="167"/>
      <c r="G54" s="588"/>
    </row>
    <row r="55" spans="1:7" s="165" customFormat="1" ht="18" hidden="1" customHeight="1" x14ac:dyDescent="0.4">
      <c r="A55" s="164"/>
      <c r="B55" s="166"/>
      <c r="C55" s="586"/>
      <c r="D55" s="716"/>
      <c r="E55" s="716"/>
      <c r="F55" s="167"/>
      <c r="G55" s="588"/>
    </row>
    <row r="56" spans="1:7" s="165" customFormat="1" ht="18" hidden="1" customHeight="1" x14ac:dyDescent="0.4">
      <c r="A56" s="164"/>
      <c r="B56" s="166"/>
      <c r="C56" s="586"/>
      <c r="D56" s="716"/>
      <c r="E56" s="716"/>
      <c r="F56" s="167"/>
      <c r="G56" s="588"/>
    </row>
    <row r="57" spans="1:7" s="165" customFormat="1" ht="18" hidden="1" customHeight="1" x14ac:dyDescent="0.4">
      <c r="A57" s="164"/>
      <c r="B57" s="166"/>
      <c r="C57" s="586"/>
      <c r="D57" s="716"/>
      <c r="E57" s="716"/>
      <c r="F57" s="167"/>
      <c r="G57" s="588"/>
    </row>
    <row r="58" spans="1:7" s="165" customFormat="1" ht="30.75" hidden="1" thickBot="1" x14ac:dyDescent="0.45">
      <c r="A58" s="164"/>
      <c r="B58" s="168"/>
      <c r="C58" s="586"/>
      <c r="D58" s="716"/>
      <c r="E58" s="716"/>
      <c r="F58" s="167"/>
      <c r="G58" s="588"/>
    </row>
    <row r="59" spans="1:7" s="165" customFormat="1" ht="30.75" hidden="1" thickBot="1" x14ac:dyDescent="0.45">
      <c r="A59" s="164"/>
      <c r="B59" s="168"/>
      <c r="C59" s="586"/>
      <c r="D59" s="716"/>
      <c r="E59" s="716"/>
      <c r="F59" s="167"/>
      <c r="G59" s="588"/>
    </row>
    <row r="60" spans="1:7" s="165" customFormat="1" ht="18" hidden="1" customHeight="1" x14ac:dyDescent="0.4">
      <c r="A60" s="164"/>
      <c r="B60" s="166"/>
      <c r="C60" s="586"/>
      <c r="D60" s="716"/>
      <c r="E60" s="716"/>
      <c r="F60" s="167"/>
      <c r="G60" s="588"/>
    </row>
    <row r="61" spans="1:7" s="165" customFormat="1" ht="18" hidden="1" customHeight="1" x14ac:dyDescent="0.4">
      <c r="A61" s="164"/>
      <c r="B61" s="166"/>
      <c r="C61" s="586"/>
      <c r="D61" s="716"/>
      <c r="E61" s="716"/>
      <c r="F61" s="167"/>
      <c r="G61" s="588"/>
    </row>
    <row r="62" spans="1:7" s="165" customFormat="1" ht="30.75" hidden="1" thickBot="1" x14ac:dyDescent="0.45">
      <c r="A62" s="164"/>
      <c r="C62" s="588"/>
      <c r="D62" s="588"/>
      <c r="E62" s="588"/>
      <c r="F62" s="588"/>
      <c r="G62" s="588"/>
    </row>
    <row r="63" spans="1:7" s="170" customFormat="1" ht="28.5" hidden="1" thickBot="1" x14ac:dyDescent="0.45">
      <c r="A63" s="169"/>
      <c r="C63" s="171"/>
      <c r="D63" s="171"/>
      <c r="E63" s="171"/>
      <c r="F63" s="171"/>
      <c r="G63" s="171"/>
    </row>
    <row r="64" spans="1:7" s="178" customFormat="1" ht="24" hidden="1" thickBot="1" x14ac:dyDescent="0.4">
      <c r="A64" s="172"/>
      <c r="B64" s="173"/>
      <c r="C64" s="174"/>
      <c r="D64" s="175"/>
      <c r="E64" s="176"/>
      <c r="F64" s="505"/>
      <c r="G64" s="177"/>
    </row>
    <row r="65" spans="1:7" s="180" customFormat="1" ht="27" hidden="1" thickBot="1" x14ac:dyDescent="0.45">
      <c r="A65" s="497"/>
      <c r="C65" s="498"/>
      <c r="D65" s="501"/>
      <c r="E65" s="502"/>
      <c r="F65" s="502"/>
      <c r="G65" s="179"/>
    </row>
    <row r="66" spans="1:7" s="182" customFormat="1" ht="15.75" hidden="1" thickBot="1" x14ac:dyDescent="0.25">
      <c r="A66" s="496"/>
      <c r="C66" s="167"/>
      <c r="D66" s="510"/>
      <c r="E66" s="496"/>
      <c r="F66" s="496"/>
      <c r="G66" s="181"/>
    </row>
    <row r="67" spans="1:7" ht="13.5" hidden="1" thickBot="1" x14ac:dyDescent="0.25">
      <c r="A67" s="244"/>
      <c r="D67" s="242"/>
      <c r="E67" s="244"/>
      <c r="F67" s="244"/>
      <c r="G67" s="183"/>
    </row>
    <row r="68" spans="1:7" s="180" customFormat="1" ht="27" hidden="1" thickBot="1" x14ac:dyDescent="0.45">
      <c r="A68" s="497"/>
      <c r="C68" s="498"/>
      <c r="D68" s="501"/>
      <c r="E68" s="502"/>
      <c r="F68" s="502"/>
      <c r="G68" s="179"/>
    </row>
    <row r="69" spans="1:7" s="512" customFormat="1" ht="15.75" hidden="1" thickBot="1" x14ac:dyDescent="0.25">
      <c r="A69" s="511"/>
      <c r="C69" s="513"/>
      <c r="D69" s="514"/>
      <c r="E69" s="513"/>
      <c r="F69" s="513"/>
      <c r="G69" s="515"/>
    </row>
    <row r="70" spans="1:7" s="185" customFormat="1" ht="24" thickBot="1" x14ac:dyDescent="0.4">
      <c r="A70" s="599" t="s">
        <v>122</v>
      </c>
      <c r="B70" s="600"/>
      <c r="C70" s="600"/>
      <c r="D70" s="601">
        <f>+D82+D83+D87+D100+D98+D97</f>
        <v>0</v>
      </c>
      <c r="E70" s="602" t="s">
        <v>123</v>
      </c>
      <c r="G70" s="184"/>
    </row>
    <row r="71" spans="1:7" s="187" customFormat="1" ht="20.25" hidden="1" x14ac:dyDescent="0.3">
      <c r="A71" s="503"/>
      <c r="D71" s="516"/>
      <c r="G71" s="186"/>
    </row>
    <row r="72" spans="1:7" x14ac:dyDescent="0.2">
      <c r="A72" s="244" t="s">
        <v>124</v>
      </c>
      <c r="G72" s="183"/>
    </row>
    <row r="73" spans="1:7" s="585" customFormat="1" ht="15.75" hidden="1" x14ac:dyDescent="0.25">
      <c r="D73" s="517"/>
      <c r="G73" s="188"/>
    </row>
    <row r="74" spans="1:7" s="189" customFormat="1" ht="15.75" hidden="1" x14ac:dyDescent="0.25">
      <c r="C74" s="213"/>
      <c r="D74" s="517"/>
      <c r="E74" s="585"/>
      <c r="F74" s="585"/>
      <c r="G74" s="188"/>
    </row>
    <row r="75" spans="1:7" hidden="1" x14ac:dyDescent="0.2">
      <c r="G75" s="183"/>
    </row>
    <row r="76" spans="1:7" s="189" customFormat="1" ht="15.75" hidden="1" x14ac:dyDescent="0.25">
      <c r="C76" s="213"/>
      <c r="D76" s="517"/>
      <c r="E76" s="585"/>
      <c r="F76" s="585"/>
      <c r="G76" s="188"/>
    </row>
    <row r="77" spans="1:7" s="189" customFormat="1" ht="15.75" hidden="1" x14ac:dyDescent="0.25">
      <c r="C77" s="213"/>
      <c r="D77" s="517"/>
      <c r="E77" s="585"/>
      <c r="F77" s="585"/>
      <c r="G77" s="188"/>
    </row>
    <row r="78" spans="1:7" s="189" customFormat="1" ht="15.75" hidden="1" x14ac:dyDescent="0.25">
      <c r="C78" s="213"/>
      <c r="D78" s="517"/>
      <c r="E78" s="585"/>
      <c r="F78" s="585"/>
      <c r="G78" s="188"/>
    </row>
    <row r="79" spans="1:7" s="189" customFormat="1" ht="15.75" hidden="1" x14ac:dyDescent="0.25">
      <c r="C79" s="213"/>
      <c r="D79" s="517"/>
      <c r="E79" s="585"/>
      <c r="F79" s="585"/>
      <c r="G79" s="188"/>
    </row>
    <row r="80" spans="1:7" s="189" customFormat="1" ht="15.75" hidden="1" x14ac:dyDescent="0.25">
      <c r="A80" s="719"/>
      <c r="B80" s="719"/>
      <c r="C80" s="213"/>
      <c r="D80" s="517"/>
      <c r="E80" s="585"/>
      <c r="F80" s="585"/>
      <c r="G80" s="188"/>
    </row>
    <row r="81" spans="1:7" s="196" customFormat="1" ht="18" hidden="1" x14ac:dyDescent="0.25">
      <c r="A81" s="190"/>
      <c r="B81" s="191"/>
      <c r="C81" s="192"/>
      <c r="D81" s="193"/>
      <c r="E81" s="194"/>
      <c r="F81" s="506"/>
      <c r="G81" s="195"/>
    </row>
    <row r="82" spans="1:7" s="201" customFormat="1" ht="18" x14ac:dyDescent="0.25">
      <c r="A82" s="190" t="s">
        <v>125</v>
      </c>
      <c r="B82" s="197"/>
      <c r="C82" s="198"/>
      <c r="D82" s="199">
        <f>+F706</f>
        <v>0</v>
      </c>
      <c r="E82" s="194" t="s">
        <v>123</v>
      </c>
      <c r="F82" s="506"/>
      <c r="G82" s="200"/>
    </row>
    <row r="83" spans="1:7" s="201" customFormat="1" ht="18" x14ac:dyDescent="0.25">
      <c r="A83" s="190" t="s">
        <v>126</v>
      </c>
      <c r="B83" s="197"/>
      <c r="C83" s="198"/>
      <c r="D83" s="199">
        <f>+F757</f>
        <v>0</v>
      </c>
      <c r="E83" s="194" t="s">
        <v>123</v>
      </c>
      <c r="F83" s="506"/>
      <c r="G83" s="200"/>
    </row>
    <row r="84" spans="1:7" s="584" customFormat="1" ht="18" hidden="1" x14ac:dyDescent="0.25">
      <c r="C84" s="518"/>
      <c r="D84" s="519"/>
      <c r="E84" s="506" t="s">
        <v>123</v>
      </c>
      <c r="F84" s="506"/>
      <c r="G84" s="202"/>
    </row>
    <row r="85" spans="1:7" s="584" customFormat="1" ht="18" hidden="1" x14ac:dyDescent="0.25">
      <c r="A85" s="720"/>
      <c r="B85" s="720"/>
      <c r="C85" s="518"/>
      <c r="D85" s="519"/>
      <c r="E85" s="506" t="s">
        <v>123</v>
      </c>
      <c r="F85" s="506"/>
      <c r="G85" s="202"/>
    </row>
    <row r="86" spans="1:7" s="584" customFormat="1" ht="18" hidden="1" x14ac:dyDescent="0.25">
      <c r="A86" s="721"/>
      <c r="B86" s="721"/>
      <c r="C86" s="518"/>
      <c r="D86" s="519"/>
      <c r="E86" s="506" t="s">
        <v>123</v>
      </c>
      <c r="F86" s="506"/>
      <c r="G86" s="202"/>
    </row>
    <row r="87" spans="1:7" s="201" customFormat="1" ht="18" x14ac:dyDescent="0.25">
      <c r="A87" s="203" t="s">
        <v>127</v>
      </c>
      <c r="B87" s="197"/>
      <c r="C87" s="198"/>
      <c r="D87" s="199">
        <f>+F1794</f>
        <v>0</v>
      </c>
      <c r="E87" s="194" t="s">
        <v>123</v>
      </c>
      <c r="F87" s="506"/>
      <c r="G87" s="200"/>
    </row>
    <row r="88" spans="1:7" s="201" customFormat="1" ht="18" hidden="1" x14ac:dyDescent="0.25">
      <c r="A88" s="204"/>
      <c r="B88" s="197"/>
      <c r="C88" s="198"/>
      <c r="D88" s="199"/>
      <c r="E88" s="194"/>
      <c r="F88" s="506"/>
      <c r="G88" s="200"/>
    </row>
    <row r="89" spans="1:7" s="201" customFormat="1" ht="18" hidden="1" x14ac:dyDescent="0.25">
      <c r="A89" s="203"/>
      <c r="B89" s="197"/>
      <c r="C89" s="198"/>
      <c r="D89" s="199"/>
      <c r="E89" s="194"/>
      <c r="F89" s="506"/>
      <c r="G89" s="200"/>
    </row>
    <row r="90" spans="1:7" s="201" customFormat="1" ht="18" hidden="1" x14ac:dyDescent="0.25">
      <c r="A90" s="204"/>
      <c r="B90" s="197"/>
      <c r="C90" s="198"/>
      <c r="D90" s="199"/>
      <c r="E90" s="194"/>
      <c r="F90" s="506"/>
      <c r="G90" s="200"/>
    </row>
    <row r="91" spans="1:7" s="201" customFormat="1" ht="18" hidden="1" x14ac:dyDescent="0.25">
      <c r="A91" s="203"/>
      <c r="B91" s="197"/>
      <c r="C91" s="198"/>
      <c r="D91" s="199"/>
      <c r="E91" s="194"/>
      <c r="F91" s="506"/>
      <c r="G91" s="200"/>
    </row>
    <row r="92" spans="1:7" s="201" customFormat="1" ht="18" hidden="1" x14ac:dyDescent="0.25">
      <c r="A92" s="203"/>
      <c r="B92" s="197"/>
      <c r="C92" s="198"/>
      <c r="D92" s="199"/>
      <c r="E92" s="194"/>
      <c r="F92" s="506"/>
      <c r="G92" s="200"/>
    </row>
    <row r="93" spans="1:7" s="201" customFormat="1" ht="18" hidden="1" x14ac:dyDescent="0.25">
      <c r="A93" s="204"/>
      <c r="B93" s="197"/>
      <c r="C93" s="198"/>
      <c r="D93" s="199"/>
      <c r="E93" s="194"/>
      <c r="F93" s="506"/>
      <c r="G93" s="200"/>
    </row>
    <row r="94" spans="1:7" s="201" customFormat="1" ht="18" hidden="1" x14ac:dyDescent="0.25">
      <c r="A94" s="203"/>
      <c r="B94" s="197"/>
      <c r="C94" s="198"/>
      <c r="D94" s="199"/>
      <c r="E94" s="194"/>
      <c r="F94" s="506"/>
      <c r="G94" s="200"/>
    </row>
    <row r="95" spans="1:7" s="189" customFormat="1" ht="15.75" hidden="1" x14ac:dyDescent="0.25">
      <c r="C95" s="213"/>
      <c r="D95" s="517"/>
      <c r="E95" s="585"/>
      <c r="F95" s="585"/>
      <c r="G95" s="188"/>
    </row>
    <row r="96" spans="1:7" s="189" customFormat="1" ht="15.75" hidden="1" x14ac:dyDescent="0.25">
      <c r="C96" s="213"/>
      <c r="D96" s="517"/>
      <c r="E96" s="585"/>
      <c r="F96" s="585"/>
      <c r="G96" s="188"/>
    </row>
    <row r="97" spans="1:7" s="201" customFormat="1" ht="18" x14ac:dyDescent="0.25">
      <c r="A97" s="203" t="s">
        <v>128</v>
      </c>
      <c r="B97" s="197"/>
      <c r="C97" s="198"/>
      <c r="D97" s="199">
        <f>+F1866</f>
        <v>0</v>
      </c>
      <c r="E97" s="194" t="s">
        <v>123</v>
      </c>
      <c r="F97" s="506"/>
      <c r="G97" s="200"/>
    </row>
    <row r="98" spans="1:7" s="201" customFormat="1" ht="18" x14ac:dyDescent="0.25">
      <c r="A98" s="203" t="s">
        <v>1353</v>
      </c>
      <c r="B98" s="197"/>
      <c r="C98" s="198"/>
      <c r="D98" s="199">
        <f>+F1892</f>
        <v>0</v>
      </c>
      <c r="E98" s="194" t="s">
        <v>123</v>
      </c>
      <c r="F98" s="506"/>
      <c r="G98" s="200"/>
    </row>
    <row r="99" spans="1:7" s="189" customFormat="1" ht="15.75" x14ac:dyDescent="0.25">
      <c r="C99" s="213"/>
      <c r="D99" s="517"/>
      <c r="E99" s="585"/>
      <c r="F99" s="585"/>
      <c r="G99" s="188"/>
    </row>
    <row r="100" spans="1:7" s="211" customFormat="1" ht="20.25" x14ac:dyDescent="0.3">
      <c r="A100" s="205" t="s">
        <v>1342</v>
      </c>
      <c r="B100" s="206"/>
      <c r="C100" s="207"/>
      <c r="D100" s="208">
        <f>'SAD-R'!C3</f>
        <v>0</v>
      </c>
      <c r="E100" s="209" t="s">
        <v>123</v>
      </c>
      <c r="F100" s="187"/>
      <c r="G100" s="210"/>
    </row>
    <row r="101" spans="1:7" s="211" customFormat="1" ht="20.25" hidden="1" x14ac:dyDescent="0.3">
      <c r="A101" s="205"/>
      <c r="B101" s="206"/>
      <c r="C101" s="207"/>
      <c r="D101" s="208"/>
      <c r="E101" s="209"/>
      <c r="F101" s="187"/>
      <c r="G101" s="210"/>
    </row>
    <row r="102" spans="1:7" s="211" customFormat="1" ht="20.25" hidden="1" x14ac:dyDescent="0.3">
      <c r="A102" s="205"/>
      <c r="B102" s="206"/>
      <c r="C102" s="207"/>
      <c r="D102" s="208"/>
      <c r="E102" s="209"/>
      <c r="F102" s="187"/>
      <c r="G102" s="212"/>
    </row>
    <row r="103" spans="1:7" s="211" customFormat="1" ht="20.25" hidden="1" x14ac:dyDescent="0.3">
      <c r="A103" s="205"/>
      <c r="B103" s="206"/>
      <c r="C103" s="207"/>
      <c r="D103" s="208"/>
      <c r="E103" s="209"/>
      <c r="F103" s="187"/>
      <c r="G103" s="212"/>
    </row>
    <row r="104" spans="1:7" s="211" customFormat="1" ht="20.25" hidden="1" x14ac:dyDescent="0.3">
      <c r="A104" s="205"/>
      <c r="B104" s="206"/>
      <c r="C104" s="207"/>
      <c r="D104" s="208"/>
      <c r="E104" s="209"/>
      <c r="F104" s="187"/>
      <c r="G104" s="212"/>
    </row>
    <row r="105" spans="1:7" s="211" customFormat="1" ht="20.25" hidden="1" x14ac:dyDescent="0.3">
      <c r="A105" s="205"/>
      <c r="B105" s="206"/>
      <c r="C105" s="207"/>
      <c r="D105" s="208"/>
      <c r="E105" s="209"/>
      <c r="F105" s="187"/>
      <c r="G105" s="212"/>
    </row>
    <row r="106" spans="1:7" s="211" customFormat="1" ht="20.25" hidden="1" x14ac:dyDescent="0.3">
      <c r="A106" s="205"/>
      <c r="B106" s="206"/>
      <c r="C106" s="207"/>
      <c r="D106" s="208"/>
      <c r="E106" s="209"/>
      <c r="F106" s="187"/>
      <c r="G106" s="212"/>
    </row>
    <row r="107" spans="1:7" s="189" customFormat="1" ht="15.75" hidden="1" x14ac:dyDescent="0.25">
      <c r="A107" s="585"/>
      <c r="C107" s="213"/>
      <c r="D107" s="517"/>
      <c r="E107" s="585"/>
      <c r="F107" s="585"/>
      <c r="G107" s="213"/>
    </row>
    <row r="108" spans="1:7" hidden="1" x14ac:dyDescent="0.2"/>
    <row r="109" spans="1:7" s="189" customFormat="1" ht="15.75" hidden="1" x14ac:dyDescent="0.25">
      <c r="A109" s="585"/>
      <c r="C109" s="213"/>
      <c r="D109" s="517"/>
      <c r="E109" s="585"/>
      <c r="F109" s="585"/>
      <c r="G109" s="213"/>
    </row>
    <row r="110" spans="1:7" hidden="1" x14ac:dyDescent="0.2"/>
    <row r="111" spans="1:7" hidden="1" x14ac:dyDescent="0.2"/>
    <row r="112" spans="1:7" hidden="1" x14ac:dyDescent="0.2"/>
    <row r="113" spans="1:7" hidden="1" x14ac:dyDescent="0.2"/>
    <row r="114" spans="1:7" s="189" customFormat="1" ht="15.75" hidden="1" x14ac:dyDescent="0.25">
      <c r="C114" s="213"/>
      <c r="D114" s="213"/>
      <c r="E114" s="213"/>
      <c r="F114" s="213"/>
      <c r="G114" s="213"/>
    </row>
    <row r="115" spans="1:7" hidden="1" x14ac:dyDescent="0.2">
      <c r="A115" s="162"/>
    </row>
    <row r="116" spans="1:7" hidden="1" x14ac:dyDescent="0.2">
      <c r="A116" s="162"/>
    </row>
    <row r="117" spans="1:7" hidden="1" x14ac:dyDescent="0.2">
      <c r="A117" s="162"/>
    </row>
    <row r="118" spans="1:7" hidden="1" x14ac:dyDescent="0.2"/>
    <row r="119" spans="1:7" ht="12" hidden="1" customHeight="1" x14ac:dyDescent="0.2"/>
    <row r="120" spans="1:7" hidden="1" x14ac:dyDescent="0.2">
      <c r="A120" s="215"/>
      <c r="B120" s="216"/>
      <c r="C120" s="215"/>
      <c r="D120" s="215"/>
      <c r="E120" s="215"/>
      <c r="F120" s="215"/>
      <c r="G120" s="215"/>
    </row>
    <row r="121" spans="1:7" hidden="1" x14ac:dyDescent="0.2">
      <c r="A121" s="215"/>
      <c r="B121" s="216"/>
      <c r="C121" s="215"/>
      <c r="D121" s="215"/>
      <c r="E121" s="215"/>
      <c r="F121" s="215"/>
      <c r="G121" s="215"/>
    </row>
    <row r="122" spans="1:7" hidden="1" x14ac:dyDescent="0.2">
      <c r="A122" s="215"/>
      <c r="B122" s="216"/>
      <c r="C122" s="215"/>
      <c r="D122" s="215"/>
      <c r="E122" s="215"/>
      <c r="F122" s="215"/>
      <c r="G122" s="215"/>
    </row>
    <row r="123" spans="1:7" hidden="1" x14ac:dyDescent="0.2">
      <c r="A123" s="215"/>
      <c r="B123" s="216"/>
      <c r="C123" s="215"/>
      <c r="D123" s="215"/>
      <c r="E123" s="215"/>
      <c r="F123" s="215"/>
      <c r="G123" s="215"/>
    </row>
    <row r="124" spans="1:7" hidden="1" x14ac:dyDescent="0.2">
      <c r="A124" s="215"/>
      <c r="B124" s="216"/>
      <c r="C124" s="215"/>
      <c r="D124" s="215"/>
      <c r="E124" s="215"/>
      <c r="F124" s="215"/>
      <c r="G124" s="215"/>
    </row>
    <row r="125" spans="1:7" hidden="1" x14ac:dyDescent="0.2">
      <c r="A125" s="215"/>
      <c r="B125" s="216"/>
      <c r="C125" s="215"/>
      <c r="D125" s="215"/>
      <c r="E125" s="215"/>
      <c r="F125" s="215"/>
      <c r="G125" s="215"/>
    </row>
    <row r="126" spans="1:7" hidden="1" x14ac:dyDescent="0.2">
      <c r="A126" s="215"/>
      <c r="B126" s="216"/>
      <c r="C126" s="215"/>
      <c r="D126" s="215"/>
      <c r="E126" s="215"/>
      <c r="F126" s="215"/>
      <c r="G126" s="215"/>
    </row>
    <row r="127" spans="1:7" hidden="1" x14ac:dyDescent="0.2"/>
    <row r="128" spans="1:7" hidden="1" x14ac:dyDescent="0.2">
      <c r="C128" s="215"/>
    </row>
    <row r="129" spans="3:7" ht="12" hidden="1" customHeight="1" x14ac:dyDescent="0.2">
      <c r="C129" s="215"/>
    </row>
    <row r="130" spans="3:7" hidden="1" x14ac:dyDescent="0.2">
      <c r="C130" s="215"/>
    </row>
    <row r="131" spans="3:7" hidden="1" x14ac:dyDescent="0.2">
      <c r="C131" s="215"/>
    </row>
    <row r="132" spans="3:7" hidden="1" x14ac:dyDescent="0.2">
      <c r="C132" s="215"/>
    </row>
    <row r="133" spans="3:7" hidden="1" x14ac:dyDescent="0.2">
      <c r="C133" s="215"/>
    </row>
    <row r="134" spans="3:7" hidden="1" x14ac:dyDescent="0.2">
      <c r="C134" s="215"/>
    </row>
    <row r="135" spans="3:7" hidden="1" x14ac:dyDescent="0.2">
      <c r="C135" s="215"/>
    </row>
    <row r="136" spans="3:7" hidden="1" x14ac:dyDescent="0.2">
      <c r="C136" s="215"/>
    </row>
    <row r="137" spans="3:7" hidden="1" x14ac:dyDescent="0.2">
      <c r="C137" s="215"/>
    </row>
    <row r="138" spans="3:7" hidden="1" x14ac:dyDescent="0.2">
      <c r="C138" s="215"/>
    </row>
    <row r="139" spans="3:7" hidden="1" x14ac:dyDescent="0.2">
      <c r="C139" s="215"/>
    </row>
    <row r="140" spans="3:7" hidden="1" x14ac:dyDescent="0.2">
      <c r="C140" s="215"/>
    </row>
    <row r="141" spans="3:7" ht="15" hidden="1" x14ac:dyDescent="0.25">
      <c r="C141" s="215"/>
      <c r="G141" s="520"/>
    </row>
    <row r="142" spans="3:7" hidden="1" x14ac:dyDescent="0.2">
      <c r="C142" s="215"/>
    </row>
    <row r="143" spans="3:7" hidden="1" x14ac:dyDescent="0.2">
      <c r="C143" s="215"/>
    </row>
    <row r="144" spans="3:7" s="189" customFormat="1" ht="15.75" hidden="1" x14ac:dyDescent="0.25">
      <c r="C144" s="215"/>
      <c r="D144" s="213"/>
      <c r="E144" s="213"/>
      <c r="F144" s="213"/>
      <c r="G144" s="213"/>
    </row>
    <row r="145" spans="1:3" hidden="1" x14ac:dyDescent="0.2">
      <c r="A145" s="162"/>
      <c r="C145" s="215"/>
    </row>
    <row r="146" spans="1:3" hidden="1" x14ac:dyDescent="0.2">
      <c r="A146" s="162"/>
      <c r="C146" s="215"/>
    </row>
    <row r="147" spans="1:3" hidden="1" x14ac:dyDescent="0.2">
      <c r="A147" s="162"/>
      <c r="C147" s="215"/>
    </row>
    <row r="148" spans="1:3" hidden="1" x14ac:dyDescent="0.2">
      <c r="C148" s="215"/>
    </row>
    <row r="149" spans="1:3" ht="12" hidden="1" customHeight="1" x14ac:dyDescent="0.2">
      <c r="C149" s="215"/>
    </row>
    <row r="150" spans="1:3" hidden="1" x14ac:dyDescent="0.2">
      <c r="C150" s="215"/>
    </row>
    <row r="151" spans="1:3" hidden="1" x14ac:dyDescent="0.2">
      <c r="C151" s="215"/>
    </row>
    <row r="152" spans="1:3" hidden="1" x14ac:dyDescent="0.2">
      <c r="C152" s="215"/>
    </row>
    <row r="153" spans="1:3" hidden="1" x14ac:dyDescent="0.2">
      <c r="C153" s="215"/>
    </row>
    <row r="154" spans="1:3" hidden="1" x14ac:dyDescent="0.2">
      <c r="C154" s="215"/>
    </row>
    <row r="155" spans="1:3" hidden="1" x14ac:dyDescent="0.2">
      <c r="C155" s="215"/>
    </row>
    <row r="156" spans="1:3" hidden="1" x14ac:dyDescent="0.2">
      <c r="C156" s="215"/>
    </row>
    <row r="157" spans="1:3" hidden="1" x14ac:dyDescent="0.2">
      <c r="C157" s="215"/>
    </row>
    <row r="158" spans="1:3" hidden="1" x14ac:dyDescent="0.2">
      <c r="C158" s="215"/>
    </row>
    <row r="159" spans="1:3" hidden="1" x14ac:dyDescent="0.2">
      <c r="C159" s="215"/>
    </row>
    <row r="160" spans="1:3" hidden="1" x14ac:dyDescent="0.2">
      <c r="C160" s="215"/>
    </row>
    <row r="161" spans="1:7" hidden="1" x14ac:dyDescent="0.2">
      <c r="C161" s="215"/>
    </row>
    <row r="162" spans="1:7" hidden="1" x14ac:dyDescent="0.2">
      <c r="C162" s="215"/>
    </row>
    <row r="163" spans="1:7" hidden="1" x14ac:dyDescent="0.2">
      <c r="C163" s="215"/>
    </row>
    <row r="164" spans="1:7" hidden="1" x14ac:dyDescent="0.2">
      <c r="C164" s="215"/>
    </row>
    <row r="165" spans="1:7" hidden="1" x14ac:dyDescent="0.2">
      <c r="C165" s="215"/>
    </row>
    <row r="166" spans="1:7" ht="15.75" hidden="1" x14ac:dyDescent="0.25">
      <c r="C166" s="215"/>
      <c r="G166" s="507"/>
    </row>
    <row r="167" spans="1:7" hidden="1" x14ac:dyDescent="0.2">
      <c r="C167" s="215"/>
    </row>
    <row r="168" spans="1:7" hidden="1" x14ac:dyDescent="0.2">
      <c r="C168" s="215"/>
    </row>
    <row r="169" spans="1:7" s="189" customFormat="1" ht="15.75" hidden="1" x14ac:dyDescent="0.25">
      <c r="C169" s="215"/>
      <c r="D169" s="213"/>
      <c r="E169" s="213"/>
      <c r="F169" s="213"/>
      <c r="G169" s="213"/>
    </row>
    <row r="170" spans="1:7" hidden="1" x14ac:dyDescent="0.2">
      <c r="A170" s="162"/>
      <c r="C170" s="215"/>
    </row>
    <row r="171" spans="1:7" hidden="1" x14ac:dyDescent="0.2">
      <c r="A171" s="162"/>
      <c r="C171" s="215"/>
    </row>
    <row r="172" spans="1:7" hidden="1" x14ac:dyDescent="0.2">
      <c r="A172" s="162"/>
      <c r="C172" s="215"/>
    </row>
    <row r="173" spans="1:7" hidden="1" x14ac:dyDescent="0.2">
      <c r="C173" s="215"/>
    </row>
    <row r="174" spans="1:7" ht="12" hidden="1" customHeight="1" x14ac:dyDescent="0.2">
      <c r="C174" s="215"/>
    </row>
    <row r="175" spans="1:7" hidden="1" x14ac:dyDescent="0.2">
      <c r="C175" s="215"/>
    </row>
    <row r="176" spans="1:7" hidden="1" x14ac:dyDescent="0.2">
      <c r="C176" s="215"/>
    </row>
    <row r="177" spans="1:3" hidden="1" x14ac:dyDescent="0.2">
      <c r="C177" s="215"/>
    </row>
    <row r="178" spans="1:3" hidden="1" x14ac:dyDescent="0.2">
      <c r="C178" s="215"/>
    </row>
    <row r="179" spans="1:3" hidden="1" x14ac:dyDescent="0.2">
      <c r="C179" s="215"/>
    </row>
    <row r="180" spans="1:3" hidden="1" x14ac:dyDescent="0.2">
      <c r="C180" s="215"/>
    </row>
    <row r="181" spans="1:3" hidden="1" x14ac:dyDescent="0.2">
      <c r="C181" s="215"/>
    </row>
    <row r="182" spans="1:3" hidden="1" x14ac:dyDescent="0.2">
      <c r="C182" s="215"/>
    </row>
    <row r="183" spans="1:3" hidden="1" x14ac:dyDescent="0.2">
      <c r="C183" s="215"/>
    </row>
    <row r="184" spans="1:3" hidden="1" x14ac:dyDescent="0.2">
      <c r="C184" s="215"/>
    </row>
    <row r="185" spans="1:3" hidden="1" x14ac:dyDescent="0.2">
      <c r="C185" s="215"/>
    </row>
    <row r="186" spans="1:3" hidden="1" x14ac:dyDescent="0.2">
      <c r="C186" s="215"/>
    </row>
    <row r="187" spans="1:3" hidden="1" x14ac:dyDescent="0.2">
      <c r="A187" s="162"/>
      <c r="C187" s="215"/>
    </row>
    <row r="188" spans="1:3" hidden="1" x14ac:dyDescent="0.2">
      <c r="A188" s="162"/>
      <c r="C188" s="215"/>
    </row>
    <row r="189" spans="1:3" hidden="1" x14ac:dyDescent="0.2">
      <c r="A189" s="162"/>
      <c r="C189" s="215"/>
    </row>
    <row r="190" spans="1:3" hidden="1" x14ac:dyDescent="0.2">
      <c r="C190" s="215"/>
    </row>
    <row r="191" spans="1:3" ht="12" hidden="1" customHeight="1" x14ac:dyDescent="0.2">
      <c r="C191" s="215"/>
    </row>
    <row r="192" spans="1:3" hidden="1" x14ac:dyDescent="0.2">
      <c r="C192" s="215"/>
    </row>
    <row r="193" spans="3:7" hidden="1" x14ac:dyDescent="0.2">
      <c r="C193" s="215"/>
    </row>
    <row r="194" spans="3:7" hidden="1" x14ac:dyDescent="0.2">
      <c r="C194" s="215"/>
    </row>
    <row r="195" spans="3:7" hidden="1" x14ac:dyDescent="0.2">
      <c r="C195" s="215"/>
    </row>
    <row r="196" spans="3:7" hidden="1" x14ac:dyDescent="0.2">
      <c r="C196" s="215"/>
    </row>
    <row r="197" spans="3:7" hidden="1" x14ac:dyDescent="0.2">
      <c r="C197" s="215"/>
    </row>
    <row r="198" spans="3:7" hidden="1" x14ac:dyDescent="0.2">
      <c r="C198" s="215"/>
    </row>
    <row r="199" spans="3:7" hidden="1" x14ac:dyDescent="0.2">
      <c r="C199" s="215"/>
    </row>
    <row r="200" spans="3:7" hidden="1" x14ac:dyDescent="0.2">
      <c r="C200" s="215"/>
    </row>
    <row r="201" spans="3:7" hidden="1" x14ac:dyDescent="0.2">
      <c r="C201" s="215"/>
    </row>
    <row r="202" spans="3:7" hidden="1" x14ac:dyDescent="0.2">
      <c r="C202" s="215"/>
    </row>
    <row r="203" spans="3:7" hidden="1" x14ac:dyDescent="0.2">
      <c r="C203" s="215"/>
    </row>
    <row r="204" spans="3:7" hidden="1" x14ac:dyDescent="0.2">
      <c r="C204" s="215"/>
    </row>
    <row r="205" spans="3:7" hidden="1" x14ac:dyDescent="0.2">
      <c r="C205" s="215"/>
    </row>
    <row r="206" spans="3:7" hidden="1" x14ac:dyDescent="0.2">
      <c r="C206" s="215"/>
    </row>
    <row r="207" spans="3:7" ht="15.75" hidden="1" x14ac:dyDescent="0.25">
      <c r="C207" s="215"/>
      <c r="G207" s="507"/>
    </row>
    <row r="208" spans="3:7" hidden="1" x14ac:dyDescent="0.2">
      <c r="C208" s="215"/>
    </row>
    <row r="209" spans="1:7" hidden="1" x14ac:dyDescent="0.2">
      <c r="C209" s="215"/>
    </row>
    <row r="210" spans="1:7" s="189" customFormat="1" ht="15.75" hidden="1" x14ac:dyDescent="0.25">
      <c r="C210" s="215"/>
      <c r="D210" s="213"/>
      <c r="E210" s="213"/>
      <c r="F210" s="213"/>
      <c r="G210" s="213"/>
    </row>
    <row r="211" spans="1:7" hidden="1" x14ac:dyDescent="0.2">
      <c r="A211" s="162"/>
      <c r="C211" s="215"/>
    </row>
    <row r="212" spans="1:7" hidden="1" x14ac:dyDescent="0.2">
      <c r="A212" s="162"/>
      <c r="C212" s="215"/>
    </row>
    <row r="213" spans="1:7" hidden="1" x14ac:dyDescent="0.2">
      <c r="A213" s="162"/>
      <c r="C213" s="215"/>
    </row>
    <row r="214" spans="1:7" hidden="1" x14ac:dyDescent="0.2">
      <c r="C214" s="215"/>
    </row>
    <row r="215" spans="1:7" ht="12" hidden="1" customHeight="1" x14ac:dyDescent="0.2">
      <c r="C215" s="215"/>
    </row>
    <row r="216" spans="1:7" hidden="1" x14ac:dyDescent="0.2">
      <c r="C216" s="215"/>
    </row>
    <row r="217" spans="1:7" hidden="1" x14ac:dyDescent="0.2">
      <c r="C217" s="215"/>
    </row>
    <row r="218" spans="1:7" hidden="1" x14ac:dyDescent="0.2">
      <c r="C218" s="215"/>
    </row>
    <row r="219" spans="1:7" ht="15.75" hidden="1" x14ac:dyDescent="0.25">
      <c r="C219" s="215"/>
      <c r="G219" s="507"/>
    </row>
    <row r="220" spans="1:7" hidden="1" x14ac:dyDescent="0.2">
      <c r="C220" s="215"/>
    </row>
    <row r="221" spans="1:7" hidden="1" x14ac:dyDescent="0.2">
      <c r="C221" s="215"/>
    </row>
    <row r="222" spans="1:7" hidden="1" x14ac:dyDescent="0.2">
      <c r="C222" s="215"/>
    </row>
    <row r="223" spans="1:7" hidden="1" x14ac:dyDescent="0.2">
      <c r="C223" s="215"/>
    </row>
    <row r="224" spans="1:7" hidden="1" x14ac:dyDescent="0.2">
      <c r="C224" s="215"/>
    </row>
    <row r="225" spans="3:3" hidden="1" x14ac:dyDescent="0.2">
      <c r="C225" s="215"/>
    </row>
    <row r="226" spans="3:3" hidden="1" x14ac:dyDescent="0.2">
      <c r="C226" s="215"/>
    </row>
    <row r="227" spans="3:3" hidden="1" x14ac:dyDescent="0.2">
      <c r="C227" s="215"/>
    </row>
    <row r="228" spans="3:3" hidden="1" x14ac:dyDescent="0.2">
      <c r="C228" s="215"/>
    </row>
    <row r="229" spans="3:3" hidden="1" x14ac:dyDescent="0.2">
      <c r="C229" s="215"/>
    </row>
    <row r="230" spans="3:3" hidden="1" x14ac:dyDescent="0.2">
      <c r="C230" s="215"/>
    </row>
    <row r="231" spans="3:3" hidden="1" x14ac:dyDescent="0.2">
      <c r="C231" s="215"/>
    </row>
    <row r="232" spans="3:3" hidden="1" x14ac:dyDescent="0.2">
      <c r="C232" s="215"/>
    </row>
    <row r="233" spans="3:3" hidden="1" x14ac:dyDescent="0.2">
      <c r="C233" s="215"/>
    </row>
    <row r="234" spans="3:3" hidden="1" x14ac:dyDescent="0.2">
      <c r="C234" s="215"/>
    </row>
    <row r="235" spans="3:3" hidden="1" x14ac:dyDescent="0.2">
      <c r="C235" s="215"/>
    </row>
    <row r="236" spans="3:3" hidden="1" x14ac:dyDescent="0.2">
      <c r="C236" s="215"/>
    </row>
    <row r="237" spans="3:3" hidden="1" x14ac:dyDescent="0.2">
      <c r="C237" s="215"/>
    </row>
    <row r="238" spans="3:3" hidden="1" x14ac:dyDescent="0.2">
      <c r="C238" s="215"/>
    </row>
    <row r="239" spans="3:3" hidden="1" x14ac:dyDescent="0.2">
      <c r="C239" s="215"/>
    </row>
    <row r="240" spans="3:3" hidden="1" x14ac:dyDescent="0.2">
      <c r="C240" s="215"/>
    </row>
    <row r="241" spans="3:3" hidden="1" x14ac:dyDescent="0.2">
      <c r="C241" s="215"/>
    </row>
    <row r="242" spans="3:3" hidden="1" x14ac:dyDescent="0.2">
      <c r="C242" s="215"/>
    </row>
    <row r="243" spans="3:3" hidden="1" x14ac:dyDescent="0.2">
      <c r="C243" s="215"/>
    </row>
    <row r="244" spans="3:3" hidden="1" x14ac:dyDescent="0.2">
      <c r="C244" s="215"/>
    </row>
    <row r="245" spans="3:3" hidden="1" x14ac:dyDescent="0.2">
      <c r="C245" s="215"/>
    </row>
    <row r="246" spans="3:3" hidden="1" x14ac:dyDescent="0.2">
      <c r="C246" s="215"/>
    </row>
    <row r="247" spans="3:3" hidden="1" x14ac:dyDescent="0.2">
      <c r="C247" s="215"/>
    </row>
    <row r="248" spans="3:3" hidden="1" x14ac:dyDescent="0.2">
      <c r="C248" s="215"/>
    </row>
    <row r="249" spans="3:3" hidden="1" x14ac:dyDescent="0.2">
      <c r="C249" s="215"/>
    </row>
    <row r="250" spans="3:3" hidden="1" x14ac:dyDescent="0.2">
      <c r="C250" s="215"/>
    </row>
    <row r="251" spans="3:3" hidden="1" x14ac:dyDescent="0.2">
      <c r="C251" s="215"/>
    </row>
    <row r="252" spans="3:3" hidden="1" x14ac:dyDescent="0.2">
      <c r="C252" s="215"/>
    </row>
    <row r="253" spans="3:3" hidden="1" x14ac:dyDescent="0.2">
      <c r="C253" s="215"/>
    </row>
    <row r="254" spans="3:3" hidden="1" x14ac:dyDescent="0.2">
      <c r="C254" s="215"/>
    </row>
    <row r="255" spans="3:3" hidden="1" x14ac:dyDescent="0.2">
      <c r="C255" s="215"/>
    </row>
    <row r="256" spans="3:3" hidden="1" x14ac:dyDescent="0.2">
      <c r="C256" s="215"/>
    </row>
    <row r="257" spans="3:3" hidden="1" x14ac:dyDescent="0.2">
      <c r="C257" s="215"/>
    </row>
    <row r="258" spans="3:3" hidden="1" x14ac:dyDescent="0.2">
      <c r="C258" s="215"/>
    </row>
    <row r="259" spans="3:3" hidden="1" x14ac:dyDescent="0.2">
      <c r="C259" s="215"/>
    </row>
    <row r="260" spans="3:3" hidden="1" x14ac:dyDescent="0.2">
      <c r="C260" s="215"/>
    </row>
    <row r="261" spans="3:3" hidden="1" x14ac:dyDescent="0.2">
      <c r="C261" s="215"/>
    </row>
    <row r="262" spans="3:3" hidden="1" x14ac:dyDescent="0.2">
      <c r="C262" s="215"/>
    </row>
    <row r="263" spans="3:3" hidden="1" x14ac:dyDescent="0.2">
      <c r="C263" s="215"/>
    </row>
    <row r="264" spans="3:3" hidden="1" x14ac:dyDescent="0.2">
      <c r="C264" s="215"/>
    </row>
    <row r="265" spans="3:3" hidden="1" x14ac:dyDescent="0.2">
      <c r="C265" s="215"/>
    </row>
    <row r="266" spans="3:3" hidden="1" x14ac:dyDescent="0.2">
      <c r="C266" s="215"/>
    </row>
    <row r="267" spans="3:3" hidden="1" x14ac:dyDescent="0.2">
      <c r="C267" s="215"/>
    </row>
    <row r="268" spans="3:3" hidden="1" x14ac:dyDescent="0.2">
      <c r="C268" s="215"/>
    </row>
    <row r="269" spans="3:3" hidden="1" x14ac:dyDescent="0.2">
      <c r="C269" s="215"/>
    </row>
    <row r="270" spans="3:3" hidden="1" x14ac:dyDescent="0.2">
      <c r="C270" s="215"/>
    </row>
    <row r="271" spans="3:3" hidden="1" x14ac:dyDescent="0.2">
      <c r="C271" s="215"/>
    </row>
    <row r="272" spans="3:3" hidden="1" x14ac:dyDescent="0.2">
      <c r="C272" s="215"/>
    </row>
    <row r="273" spans="3:3" hidden="1" x14ac:dyDescent="0.2">
      <c r="C273" s="215"/>
    </row>
    <row r="274" spans="3:3" hidden="1" x14ac:dyDescent="0.2">
      <c r="C274" s="215"/>
    </row>
    <row r="275" spans="3:3" hidden="1" x14ac:dyDescent="0.2">
      <c r="C275" s="215"/>
    </row>
    <row r="276" spans="3:3" hidden="1" x14ac:dyDescent="0.2">
      <c r="C276" s="215"/>
    </row>
    <row r="277" spans="3:3" hidden="1" x14ac:dyDescent="0.2">
      <c r="C277" s="215"/>
    </row>
    <row r="278" spans="3:3" hidden="1" x14ac:dyDescent="0.2">
      <c r="C278" s="215"/>
    </row>
    <row r="279" spans="3:3" hidden="1" x14ac:dyDescent="0.2">
      <c r="C279" s="215"/>
    </row>
    <row r="280" spans="3:3" hidden="1" x14ac:dyDescent="0.2">
      <c r="C280" s="215"/>
    </row>
    <row r="281" spans="3:3" hidden="1" x14ac:dyDescent="0.2">
      <c r="C281" s="215"/>
    </row>
    <row r="282" spans="3:3" hidden="1" x14ac:dyDescent="0.2">
      <c r="C282" s="215"/>
    </row>
    <row r="283" spans="3:3" hidden="1" x14ac:dyDescent="0.2">
      <c r="C283" s="215"/>
    </row>
    <row r="284" spans="3:3" hidden="1" x14ac:dyDescent="0.2">
      <c r="C284" s="215"/>
    </row>
    <row r="285" spans="3:3" hidden="1" x14ac:dyDescent="0.2">
      <c r="C285" s="215"/>
    </row>
    <row r="286" spans="3:3" hidden="1" x14ac:dyDescent="0.2">
      <c r="C286" s="215"/>
    </row>
    <row r="287" spans="3:3" hidden="1" x14ac:dyDescent="0.2">
      <c r="C287" s="215"/>
    </row>
    <row r="288" spans="3:3" hidden="1" x14ac:dyDescent="0.2">
      <c r="C288" s="215"/>
    </row>
    <row r="289" spans="3:3" hidden="1" x14ac:dyDescent="0.2">
      <c r="C289" s="215"/>
    </row>
    <row r="290" spans="3:3" hidden="1" x14ac:dyDescent="0.2">
      <c r="C290" s="215"/>
    </row>
    <row r="291" spans="3:3" hidden="1" x14ac:dyDescent="0.2">
      <c r="C291" s="215"/>
    </row>
    <row r="292" spans="3:3" hidden="1" x14ac:dyDescent="0.2">
      <c r="C292" s="215"/>
    </row>
    <row r="293" spans="3:3" hidden="1" x14ac:dyDescent="0.2">
      <c r="C293" s="215"/>
    </row>
    <row r="294" spans="3:3" hidden="1" x14ac:dyDescent="0.2">
      <c r="C294" s="215"/>
    </row>
    <row r="295" spans="3:3" hidden="1" x14ac:dyDescent="0.2">
      <c r="C295" s="215"/>
    </row>
    <row r="296" spans="3:3" hidden="1" x14ac:dyDescent="0.2">
      <c r="C296" s="215"/>
    </row>
    <row r="297" spans="3:3" hidden="1" x14ac:dyDescent="0.2">
      <c r="C297" s="215"/>
    </row>
    <row r="298" spans="3:3" hidden="1" x14ac:dyDescent="0.2">
      <c r="C298" s="215"/>
    </row>
    <row r="299" spans="3:3" hidden="1" x14ac:dyDescent="0.2">
      <c r="C299" s="215"/>
    </row>
    <row r="300" spans="3:3" hidden="1" x14ac:dyDescent="0.2">
      <c r="C300" s="215"/>
    </row>
    <row r="301" spans="3:3" hidden="1" x14ac:dyDescent="0.2">
      <c r="C301" s="215"/>
    </row>
    <row r="302" spans="3:3" hidden="1" x14ac:dyDescent="0.2">
      <c r="C302" s="215"/>
    </row>
    <row r="303" spans="3:3" hidden="1" x14ac:dyDescent="0.2">
      <c r="C303" s="215"/>
    </row>
    <row r="304" spans="3:3" hidden="1" x14ac:dyDescent="0.2">
      <c r="C304" s="215"/>
    </row>
    <row r="305" spans="3:3" hidden="1" x14ac:dyDescent="0.2">
      <c r="C305" s="215"/>
    </row>
    <row r="306" spans="3:3" hidden="1" x14ac:dyDescent="0.2">
      <c r="C306" s="215"/>
    </row>
    <row r="307" spans="3:3" hidden="1" x14ac:dyDescent="0.2">
      <c r="C307" s="215"/>
    </row>
    <row r="308" spans="3:3" hidden="1" x14ac:dyDescent="0.2">
      <c r="C308" s="215"/>
    </row>
    <row r="309" spans="3:3" hidden="1" x14ac:dyDescent="0.2">
      <c r="C309" s="215"/>
    </row>
    <row r="310" spans="3:3" hidden="1" x14ac:dyDescent="0.2">
      <c r="C310" s="215"/>
    </row>
    <row r="311" spans="3:3" hidden="1" x14ac:dyDescent="0.2">
      <c r="C311" s="215"/>
    </row>
    <row r="312" spans="3:3" hidden="1" x14ac:dyDescent="0.2">
      <c r="C312" s="215"/>
    </row>
    <row r="313" spans="3:3" hidden="1" x14ac:dyDescent="0.2">
      <c r="C313" s="215"/>
    </row>
    <row r="314" spans="3:3" hidden="1" x14ac:dyDescent="0.2">
      <c r="C314" s="215"/>
    </row>
    <row r="315" spans="3:3" hidden="1" x14ac:dyDescent="0.2">
      <c r="C315" s="215"/>
    </row>
    <row r="316" spans="3:3" hidden="1" x14ac:dyDescent="0.2">
      <c r="C316" s="215"/>
    </row>
    <row r="317" spans="3:3" hidden="1" x14ac:dyDescent="0.2">
      <c r="C317" s="215"/>
    </row>
    <row r="318" spans="3:3" hidden="1" x14ac:dyDescent="0.2">
      <c r="C318" s="215"/>
    </row>
    <row r="319" spans="3:3" s="585" customFormat="1" ht="15.75" hidden="1" x14ac:dyDescent="0.25">
      <c r="C319" s="215"/>
    </row>
    <row r="320" spans="3:3" s="585" customFormat="1" ht="15.75" hidden="1" x14ac:dyDescent="0.25">
      <c r="C320" s="215"/>
    </row>
    <row r="321" spans="1:3" hidden="1" x14ac:dyDescent="0.2">
      <c r="A321" s="162"/>
      <c r="C321" s="215"/>
    </row>
    <row r="322" spans="1:3" hidden="1" x14ac:dyDescent="0.2">
      <c r="A322" s="162"/>
      <c r="C322" s="215"/>
    </row>
    <row r="323" spans="1:3" hidden="1" x14ac:dyDescent="0.2">
      <c r="C323" s="215"/>
    </row>
    <row r="324" spans="1:3" hidden="1" x14ac:dyDescent="0.2">
      <c r="C324" s="215"/>
    </row>
    <row r="325" spans="1:3" hidden="1" x14ac:dyDescent="0.2">
      <c r="C325" s="215"/>
    </row>
    <row r="326" spans="1:3" hidden="1" x14ac:dyDescent="0.2">
      <c r="C326" s="215"/>
    </row>
    <row r="327" spans="1:3" hidden="1" x14ac:dyDescent="0.2">
      <c r="C327" s="215"/>
    </row>
    <row r="328" spans="1:3" hidden="1" x14ac:dyDescent="0.2">
      <c r="C328" s="215"/>
    </row>
    <row r="329" spans="1:3" hidden="1" x14ac:dyDescent="0.2">
      <c r="C329" s="215"/>
    </row>
    <row r="330" spans="1:3" hidden="1" x14ac:dyDescent="0.2">
      <c r="C330" s="215"/>
    </row>
    <row r="331" spans="1:3" hidden="1" x14ac:dyDescent="0.2">
      <c r="C331" s="215"/>
    </row>
    <row r="332" spans="1:3" hidden="1" x14ac:dyDescent="0.2">
      <c r="C332" s="215"/>
    </row>
    <row r="333" spans="1:3" hidden="1" x14ac:dyDescent="0.2">
      <c r="C333" s="215"/>
    </row>
    <row r="334" spans="1:3" hidden="1" x14ac:dyDescent="0.2">
      <c r="C334" s="215"/>
    </row>
    <row r="335" spans="1:3" hidden="1" x14ac:dyDescent="0.2">
      <c r="C335" s="215"/>
    </row>
    <row r="336" spans="1:3" hidden="1" x14ac:dyDescent="0.2">
      <c r="C336" s="215"/>
    </row>
    <row r="337" spans="1:3" hidden="1" x14ac:dyDescent="0.2">
      <c r="C337" s="215"/>
    </row>
    <row r="338" spans="1:3" hidden="1" x14ac:dyDescent="0.2">
      <c r="C338" s="215"/>
    </row>
    <row r="339" spans="1:3" hidden="1" x14ac:dyDescent="0.2">
      <c r="C339" s="215"/>
    </row>
    <row r="340" spans="1:3" hidden="1" x14ac:dyDescent="0.2">
      <c r="C340" s="215"/>
    </row>
    <row r="341" spans="1:3" hidden="1" x14ac:dyDescent="0.2">
      <c r="C341" s="215"/>
    </row>
    <row r="342" spans="1:3" hidden="1" x14ac:dyDescent="0.2">
      <c r="C342" s="215"/>
    </row>
    <row r="343" spans="1:3" hidden="1" x14ac:dyDescent="0.2">
      <c r="C343" s="215"/>
    </row>
    <row r="344" spans="1:3" hidden="1" x14ac:dyDescent="0.2">
      <c r="C344" s="215"/>
    </row>
    <row r="345" spans="1:3" hidden="1" x14ac:dyDescent="0.2">
      <c r="C345" s="215"/>
    </row>
    <row r="346" spans="1:3" hidden="1" x14ac:dyDescent="0.2">
      <c r="C346" s="215"/>
    </row>
    <row r="347" spans="1:3" hidden="1" x14ac:dyDescent="0.2">
      <c r="C347" s="215"/>
    </row>
    <row r="348" spans="1:3" hidden="1" x14ac:dyDescent="0.2">
      <c r="C348" s="215"/>
    </row>
    <row r="349" spans="1:3" hidden="1" x14ac:dyDescent="0.2">
      <c r="C349" s="215"/>
    </row>
    <row r="350" spans="1:3" ht="26.25" hidden="1" x14ac:dyDescent="0.4">
      <c r="A350" s="498"/>
      <c r="C350" s="215"/>
    </row>
    <row r="351" spans="1:3" hidden="1" x14ac:dyDescent="0.2">
      <c r="C351" s="215"/>
    </row>
    <row r="352" spans="1:3" hidden="1" x14ac:dyDescent="0.2">
      <c r="C352" s="215"/>
    </row>
    <row r="353" spans="3:3" hidden="1" x14ac:dyDescent="0.2">
      <c r="C353" s="215"/>
    </row>
    <row r="354" spans="3:3" hidden="1" x14ac:dyDescent="0.2">
      <c r="C354" s="215"/>
    </row>
    <row r="355" spans="3:3" hidden="1" x14ac:dyDescent="0.2">
      <c r="C355" s="215"/>
    </row>
    <row r="356" spans="3:3" hidden="1" x14ac:dyDescent="0.2">
      <c r="C356" s="215"/>
    </row>
    <row r="357" spans="3:3" hidden="1" x14ac:dyDescent="0.2">
      <c r="C357" s="215"/>
    </row>
    <row r="358" spans="3:3" hidden="1" x14ac:dyDescent="0.2">
      <c r="C358" s="215"/>
    </row>
    <row r="359" spans="3:3" hidden="1" x14ac:dyDescent="0.2">
      <c r="C359" s="215"/>
    </row>
    <row r="360" spans="3:3" hidden="1" x14ac:dyDescent="0.2">
      <c r="C360" s="215"/>
    </row>
    <row r="361" spans="3:3" hidden="1" x14ac:dyDescent="0.2">
      <c r="C361" s="215"/>
    </row>
    <row r="362" spans="3:3" hidden="1" x14ac:dyDescent="0.2">
      <c r="C362" s="215"/>
    </row>
    <row r="363" spans="3:3" hidden="1" x14ac:dyDescent="0.2">
      <c r="C363" s="215"/>
    </row>
    <row r="364" spans="3:3" hidden="1" x14ac:dyDescent="0.2">
      <c r="C364" s="215"/>
    </row>
    <row r="365" spans="3:3" hidden="1" x14ac:dyDescent="0.2">
      <c r="C365" s="215"/>
    </row>
    <row r="366" spans="3:3" hidden="1" x14ac:dyDescent="0.2">
      <c r="C366" s="215"/>
    </row>
    <row r="367" spans="3:3" hidden="1" x14ac:dyDescent="0.2">
      <c r="C367" s="215"/>
    </row>
    <row r="368" spans="3:3" hidden="1" x14ac:dyDescent="0.2">
      <c r="C368" s="215"/>
    </row>
    <row r="369" spans="1:3" hidden="1" x14ac:dyDescent="0.2">
      <c r="C369" s="215"/>
    </row>
    <row r="370" spans="1:3" hidden="1" x14ac:dyDescent="0.2">
      <c r="C370" s="215"/>
    </row>
    <row r="371" spans="1:3" hidden="1" x14ac:dyDescent="0.2">
      <c r="C371" s="215"/>
    </row>
    <row r="372" spans="1:3" hidden="1" x14ac:dyDescent="0.2">
      <c r="C372" s="215"/>
    </row>
    <row r="373" spans="1:3" hidden="1" x14ac:dyDescent="0.2">
      <c r="C373" s="215"/>
    </row>
    <row r="374" spans="1:3" hidden="1" x14ac:dyDescent="0.2">
      <c r="C374" s="215"/>
    </row>
    <row r="375" spans="1:3" hidden="1" x14ac:dyDescent="0.2">
      <c r="C375" s="215"/>
    </row>
    <row r="376" spans="1:3" hidden="1" x14ac:dyDescent="0.2">
      <c r="C376" s="215"/>
    </row>
    <row r="377" spans="1:3" hidden="1" x14ac:dyDescent="0.2">
      <c r="C377" s="215"/>
    </row>
    <row r="378" spans="1:3" hidden="1" x14ac:dyDescent="0.2">
      <c r="C378" s="215"/>
    </row>
    <row r="379" spans="1:3" hidden="1" x14ac:dyDescent="0.2">
      <c r="C379" s="215"/>
    </row>
    <row r="380" spans="1:3" hidden="1" x14ac:dyDescent="0.2">
      <c r="C380" s="215"/>
    </row>
    <row r="381" spans="1:3" hidden="1" x14ac:dyDescent="0.2">
      <c r="C381" s="215"/>
    </row>
    <row r="382" spans="1:3" ht="4.5" hidden="1" customHeight="1" x14ac:dyDescent="0.2">
      <c r="C382" s="215"/>
    </row>
    <row r="383" spans="1:3" ht="26.25" hidden="1" x14ac:dyDescent="0.4">
      <c r="A383" s="498"/>
      <c r="C383" s="215"/>
    </row>
    <row r="384" spans="1:3" hidden="1" x14ac:dyDescent="0.2">
      <c r="C384" s="215"/>
    </row>
    <row r="385" spans="3:3" hidden="1" x14ac:dyDescent="0.2">
      <c r="C385" s="215"/>
    </row>
    <row r="386" spans="3:3" hidden="1" x14ac:dyDescent="0.2">
      <c r="C386" s="215"/>
    </row>
    <row r="387" spans="3:3" hidden="1" x14ac:dyDescent="0.2">
      <c r="C387" s="215"/>
    </row>
    <row r="388" spans="3:3" hidden="1" x14ac:dyDescent="0.2">
      <c r="C388" s="215"/>
    </row>
    <row r="389" spans="3:3" hidden="1" x14ac:dyDescent="0.2">
      <c r="C389" s="215"/>
    </row>
    <row r="390" spans="3:3" hidden="1" x14ac:dyDescent="0.2">
      <c r="C390" s="215"/>
    </row>
    <row r="391" spans="3:3" hidden="1" x14ac:dyDescent="0.2">
      <c r="C391" s="215"/>
    </row>
    <row r="392" spans="3:3" hidden="1" x14ac:dyDescent="0.2">
      <c r="C392" s="215"/>
    </row>
    <row r="393" spans="3:3" hidden="1" x14ac:dyDescent="0.2">
      <c r="C393" s="215"/>
    </row>
    <row r="394" spans="3:3" hidden="1" x14ac:dyDescent="0.2">
      <c r="C394" s="215"/>
    </row>
    <row r="395" spans="3:3" hidden="1" x14ac:dyDescent="0.2">
      <c r="C395" s="215"/>
    </row>
    <row r="396" spans="3:3" hidden="1" x14ac:dyDescent="0.2">
      <c r="C396" s="215"/>
    </row>
    <row r="397" spans="3:3" hidden="1" x14ac:dyDescent="0.2">
      <c r="C397" s="215"/>
    </row>
    <row r="398" spans="3:3" hidden="1" x14ac:dyDescent="0.2">
      <c r="C398" s="215"/>
    </row>
    <row r="399" spans="3:3" hidden="1" x14ac:dyDescent="0.2">
      <c r="C399" s="215"/>
    </row>
    <row r="400" spans="3:3" hidden="1" x14ac:dyDescent="0.2">
      <c r="C400" s="215"/>
    </row>
    <row r="401" spans="3:3" hidden="1" x14ac:dyDescent="0.2">
      <c r="C401" s="215"/>
    </row>
    <row r="402" spans="3:3" hidden="1" x14ac:dyDescent="0.2">
      <c r="C402" s="215"/>
    </row>
    <row r="403" spans="3:3" hidden="1" x14ac:dyDescent="0.2">
      <c r="C403" s="215"/>
    </row>
    <row r="404" spans="3:3" hidden="1" x14ac:dyDescent="0.2">
      <c r="C404" s="215"/>
    </row>
    <row r="405" spans="3:3" hidden="1" x14ac:dyDescent="0.2">
      <c r="C405" s="215"/>
    </row>
    <row r="406" spans="3:3" hidden="1" x14ac:dyDescent="0.2">
      <c r="C406" s="215"/>
    </row>
    <row r="407" spans="3:3" hidden="1" x14ac:dyDescent="0.2">
      <c r="C407" s="215"/>
    </row>
    <row r="408" spans="3:3" hidden="1" x14ac:dyDescent="0.2">
      <c r="C408" s="215"/>
    </row>
    <row r="409" spans="3:3" hidden="1" x14ac:dyDescent="0.2">
      <c r="C409" s="215"/>
    </row>
    <row r="410" spans="3:3" hidden="1" x14ac:dyDescent="0.2">
      <c r="C410" s="215"/>
    </row>
    <row r="411" spans="3:3" hidden="1" x14ac:dyDescent="0.2">
      <c r="C411" s="215"/>
    </row>
    <row r="412" spans="3:3" hidden="1" x14ac:dyDescent="0.2">
      <c r="C412" s="215"/>
    </row>
    <row r="413" spans="3:3" hidden="1" x14ac:dyDescent="0.2">
      <c r="C413" s="215"/>
    </row>
    <row r="414" spans="3:3" hidden="1" x14ac:dyDescent="0.2">
      <c r="C414" s="215"/>
    </row>
    <row r="415" spans="3:3" hidden="1" x14ac:dyDescent="0.2">
      <c r="C415" s="215"/>
    </row>
    <row r="416" spans="3:3" hidden="1" x14ac:dyDescent="0.2">
      <c r="C416" s="215"/>
    </row>
    <row r="417" spans="3:3" hidden="1" x14ac:dyDescent="0.2">
      <c r="C417" s="215"/>
    </row>
    <row r="418" spans="3:3" hidden="1" x14ac:dyDescent="0.2">
      <c r="C418" s="215"/>
    </row>
    <row r="419" spans="3:3" hidden="1" x14ac:dyDescent="0.2">
      <c r="C419" s="215"/>
    </row>
    <row r="420" spans="3:3" hidden="1" x14ac:dyDescent="0.2">
      <c r="C420" s="215"/>
    </row>
    <row r="421" spans="3:3" hidden="1" x14ac:dyDescent="0.2">
      <c r="C421" s="215"/>
    </row>
    <row r="422" spans="3:3" hidden="1" x14ac:dyDescent="0.2">
      <c r="C422" s="215"/>
    </row>
    <row r="423" spans="3:3" hidden="1" x14ac:dyDescent="0.2">
      <c r="C423" s="215"/>
    </row>
    <row r="424" spans="3:3" hidden="1" x14ac:dyDescent="0.2">
      <c r="C424" s="215"/>
    </row>
    <row r="425" spans="3:3" hidden="1" x14ac:dyDescent="0.2">
      <c r="C425" s="215"/>
    </row>
    <row r="426" spans="3:3" hidden="1" x14ac:dyDescent="0.2">
      <c r="C426" s="215"/>
    </row>
    <row r="427" spans="3:3" hidden="1" x14ac:dyDescent="0.2">
      <c r="C427" s="215"/>
    </row>
    <row r="428" spans="3:3" hidden="1" x14ac:dyDescent="0.2">
      <c r="C428" s="215"/>
    </row>
    <row r="429" spans="3:3" hidden="1" x14ac:dyDescent="0.2">
      <c r="C429" s="215"/>
    </row>
    <row r="430" spans="3:3" hidden="1" x14ac:dyDescent="0.2">
      <c r="C430" s="215"/>
    </row>
    <row r="431" spans="3:3" hidden="1" x14ac:dyDescent="0.2">
      <c r="C431" s="215"/>
    </row>
    <row r="432" spans="3:3" hidden="1" x14ac:dyDescent="0.2">
      <c r="C432" s="215"/>
    </row>
    <row r="433" spans="1:7" hidden="1" x14ac:dyDescent="0.2">
      <c r="C433" s="215"/>
    </row>
    <row r="434" spans="1:7" hidden="1" x14ac:dyDescent="0.2">
      <c r="C434" s="215"/>
    </row>
    <row r="435" spans="1:7" hidden="1" x14ac:dyDescent="0.2">
      <c r="C435" s="215"/>
    </row>
    <row r="436" spans="1:7" ht="15.75" hidden="1" x14ac:dyDescent="0.25">
      <c r="C436" s="215"/>
      <c r="G436" s="213"/>
    </row>
    <row r="437" spans="1:7" hidden="1" x14ac:dyDescent="0.2">
      <c r="C437" s="215"/>
    </row>
    <row r="438" spans="1:7" hidden="1" x14ac:dyDescent="0.2">
      <c r="C438" s="215"/>
    </row>
    <row r="439" spans="1:7" ht="15.75" hidden="1" x14ac:dyDescent="0.25">
      <c r="C439" s="215"/>
      <c r="G439" s="507"/>
    </row>
    <row r="440" spans="1:7" hidden="1" x14ac:dyDescent="0.2">
      <c r="C440" s="215"/>
    </row>
    <row r="441" spans="1:7" hidden="1" x14ac:dyDescent="0.2">
      <c r="C441" s="215"/>
    </row>
    <row r="442" spans="1:7" hidden="1" x14ac:dyDescent="0.2">
      <c r="A442" s="215"/>
      <c r="B442" s="216"/>
      <c r="C442" s="215"/>
      <c r="D442" s="215"/>
      <c r="E442" s="215"/>
      <c r="F442" s="215"/>
      <c r="G442" s="215"/>
    </row>
    <row r="443" spans="1:7" hidden="1" x14ac:dyDescent="0.2">
      <c r="A443" s="215"/>
      <c r="B443" s="216"/>
      <c r="C443" s="215"/>
      <c r="D443" s="215"/>
      <c r="E443" s="215"/>
      <c r="F443" s="215"/>
      <c r="G443" s="215"/>
    </row>
    <row r="444" spans="1:7" hidden="1" x14ac:dyDescent="0.2">
      <c r="A444" s="217"/>
      <c r="B444" s="218"/>
      <c r="C444" s="217"/>
      <c r="D444" s="217"/>
      <c r="E444" s="217"/>
      <c r="F444" s="217"/>
      <c r="G444" s="217"/>
    </row>
    <row r="445" spans="1:7" hidden="1" x14ac:dyDescent="0.2">
      <c r="A445" s="215"/>
      <c r="B445" s="216"/>
      <c r="C445" s="215"/>
      <c r="D445" s="215"/>
      <c r="E445" s="215"/>
      <c r="F445" s="215"/>
      <c r="G445" s="215"/>
    </row>
    <row r="446" spans="1:7" hidden="1" x14ac:dyDescent="0.2">
      <c r="A446" s="215"/>
      <c r="B446" s="216"/>
      <c r="C446" s="215"/>
      <c r="D446" s="215"/>
      <c r="E446" s="215"/>
      <c r="F446" s="215"/>
      <c r="G446" s="215"/>
    </row>
    <row r="447" spans="1:7" hidden="1" x14ac:dyDescent="0.2">
      <c r="A447" s="215"/>
      <c r="B447" s="216"/>
      <c r="C447" s="215"/>
      <c r="D447" s="215"/>
      <c r="E447" s="215"/>
      <c r="F447" s="215"/>
      <c r="G447" s="215"/>
    </row>
    <row r="448" spans="1:7" hidden="1" x14ac:dyDescent="0.2">
      <c r="A448" s="215"/>
      <c r="B448" s="216"/>
      <c r="C448" s="215"/>
      <c r="D448" s="215"/>
      <c r="E448" s="215"/>
      <c r="F448" s="215"/>
      <c r="G448" s="215"/>
    </row>
    <row r="449" spans="1:7" hidden="1" x14ac:dyDescent="0.2">
      <c r="A449" s="215"/>
      <c r="B449" s="216"/>
      <c r="C449" s="215"/>
      <c r="D449" s="215"/>
      <c r="E449" s="215"/>
      <c r="F449" s="215"/>
      <c r="G449" s="215"/>
    </row>
    <row r="450" spans="1:7" hidden="1" x14ac:dyDescent="0.2">
      <c r="A450" s="215"/>
      <c r="B450" s="216"/>
      <c r="C450" s="215"/>
      <c r="D450" s="215"/>
      <c r="E450" s="215"/>
      <c r="F450" s="215"/>
      <c r="G450" s="215"/>
    </row>
    <row r="451" spans="1:7" hidden="1" x14ac:dyDescent="0.2">
      <c r="A451" s="215"/>
      <c r="B451" s="216"/>
      <c r="C451" s="215"/>
      <c r="D451" s="215"/>
      <c r="E451" s="215"/>
      <c r="F451" s="215"/>
      <c r="G451" s="215"/>
    </row>
    <row r="452" spans="1:7" hidden="1" x14ac:dyDescent="0.2">
      <c r="A452" s="215"/>
      <c r="B452" s="216"/>
      <c r="C452" s="215"/>
      <c r="D452" s="215"/>
      <c r="E452" s="215"/>
      <c r="F452" s="215"/>
      <c r="G452" s="215"/>
    </row>
    <row r="453" spans="1:7" hidden="1" x14ac:dyDescent="0.2">
      <c r="A453" s="215"/>
      <c r="B453" s="216"/>
      <c r="C453" s="215"/>
      <c r="D453" s="215"/>
      <c r="E453" s="215"/>
      <c r="F453" s="215"/>
      <c r="G453" s="215"/>
    </row>
    <row r="454" spans="1:7" hidden="1" x14ac:dyDescent="0.2">
      <c r="A454" s="215"/>
      <c r="B454" s="216"/>
      <c r="C454" s="215"/>
      <c r="D454" s="215"/>
      <c r="E454" s="215"/>
      <c r="F454" s="215"/>
      <c r="G454" s="215"/>
    </row>
    <row r="455" spans="1:7" hidden="1" x14ac:dyDescent="0.2">
      <c r="A455" s="215"/>
      <c r="B455" s="216"/>
      <c r="C455" s="215"/>
      <c r="D455" s="215"/>
      <c r="E455" s="215"/>
      <c r="F455" s="215"/>
      <c r="G455" s="215"/>
    </row>
    <row r="456" spans="1:7" hidden="1" x14ac:dyDescent="0.2">
      <c r="A456" s="215"/>
      <c r="B456" s="216"/>
      <c r="C456" s="215"/>
      <c r="D456" s="215"/>
      <c r="E456" s="215"/>
      <c r="F456" s="215"/>
      <c r="G456" s="215"/>
    </row>
    <row r="457" spans="1:7" hidden="1" x14ac:dyDescent="0.2"/>
    <row r="458" spans="1:7" hidden="1" x14ac:dyDescent="0.2"/>
    <row r="459" spans="1:7" hidden="1" x14ac:dyDescent="0.2"/>
    <row r="460" spans="1:7" hidden="1" x14ac:dyDescent="0.2"/>
    <row r="461" spans="1:7" hidden="1" x14ac:dyDescent="0.2"/>
    <row r="462" spans="1:7" hidden="1" x14ac:dyDescent="0.2">
      <c r="A462" s="215"/>
      <c r="B462" s="216"/>
      <c r="C462" s="215"/>
      <c r="D462" s="215"/>
      <c r="E462" s="215"/>
      <c r="F462" s="215"/>
      <c r="G462" s="215"/>
    </row>
    <row r="463" spans="1:7" hidden="1" x14ac:dyDescent="0.2">
      <c r="A463" s="215"/>
      <c r="B463" s="216"/>
      <c r="C463" s="215"/>
      <c r="D463" s="215"/>
      <c r="E463" s="215"/>
      <c r="F463" s="215"/>
      <c r="G463" s="215"/>
    </row>
    <row r="464" spans="1:7" hidden="1" x14ac:dyDescent="0.2">
      <c r="A464" s="215"/>
      <c r="B464" s="216"/>
      <c r="C464" s="215"/>
      <c r="D464" s="215"/>
      <c r="E464" s="215"/>
      <c r="F464" s="215"/>
      <c r="G464" s="215"/>
    </row>
    <row r="465" spans="1:7" hidden="1" x14ac:dyDescent="0.2">
      <c r="A465" s="215"/>
      <c r="B465" s="216"/>
      <c r="C465" s="215"/>
      <c r="D465" s="215"/>
      <c r="E465" s="215"/>
      <c r="F465" s="215"/>
      <c r="G465" s="215"/>
    </row>
    <row r="466" spans="1:7" ht="16.5" hidden="1" thickBot="1" x14ac:dyDescent="0.3">
      <c r="G466" s="219"/>
    </row>
    <row r="467" spans="1:7" hidden="1" x14ac:dyDescent="0.2"/>
    <row r="468" spans="1:7" hidden="1" x14ac:dyDescent="0.2"/>
    <row r="469" spans="1:7" hidden="1" x14ac:dyDescent="0.2"/>
    <row r="470" spans="1:7" hidden="1" x14ac:dyDescent="0.2"/>
    <row r="471" spans="1:7" hidden="1" x14ac:dyDescent="0.2"/>
    <row r="472" spans="1:7" hidden="1" x14ac:dyDescent="0.2"/>
    <row r="473" spans="1:7" hidden="1" x14ac:dyDescent="0.2"/>
    <row r="474" spans="1:7" hidden="1" x14ac:dyDescent="0.2"/>
    <row r="475" spans="1:7" hidden="1" x14ac:dyDescent="0.2"/>
    <row r="476" spans="1:7" hidden="1" x14ac:dyDescent="0.2"/>
    <row r="477" spans="1:7" hidden="1" x14ac:dyDescent="0.2"/>
    <row r="478" spans="1:7" hidden="1" x14ac:dyDescent="0.2"/>
    <row r="479" spans="1:7" hidden="1" x14ac:dyDescent="0.2"/>
    <row r="480" spans="1:7" hidden="1" x14ac:dyDescent="0.2"/>
    <row r="481" spans="1:7" ht="15.75" hidden="1" x14ac:dyDescent="0.25">
      <c r="G481" s="507"/>
    </row>
    <row r="482" spans="1:7" hidden="1" x14ac:dyDescent="0.2"/>
    <row r="483" spans="1:7" hidden="1" x14ac:dyDescent="0.2"/>
    <row r="484" spans="1:7" s="189" customFormat="1" ht="15.75" hidden="1" x14ac:dyDescent="0.25">
      <c r="C484" s="213"/>
      <c r="D484" s="213"/>
      <c r="E484" s="213"/>
      <c r="F484" s="213"/>
      <c r="G484" s="213"/>
    </row>
    <row r="485" spans="1:7" hidden="1" x14ac:dyDescent="0.2">
      <c r="A485" s="162"/>
    </row>
    <row r="486" spans="1:7" hidden="1" x14ac:dyDescent="0.2">
      <c r="A486" s="162"/>
    </row>
    <row r="487" spans="1:7" hidden="1" x14ac:dyDescent="0.2">
      <c r="A487" s="162"/>
    </row>
    <row r="488" spans="1:7" hidden="1" x14ac:dyDescent="0.2"/>
    <row r="489" spans="1:7" ht="12" hidden="1" customHeight="1" x14ac:dyDescent="0.2"/>
    <row r="490" spans="1:7" hidden="1" x14ac:dyDescent="0.2"/>
    <row r="491" spans="1:7" hidden="1" x14ac:dyDescent="0.2"/>
    <row r="492" spans="1:7" hidden="1" x14ac:dyDescent="0.2"/>
    <row r="493" spans="1:7" hidden="1" x14ac:dyDescent="0.2"/>
    <row r="494" spans="1:7" hidden="1" x14ac:dyDescent="0.2"/>
    <row r="495" spans="1:7" hidden="1" x14ac:dyDescent="0.2"/>
    <row r="496" spans="1:7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spans="3:7" hidden="1" x14ac:dyDescent="0.2"/>
    <row r="514" spans="3:7" hidden="1" x14ac:dyDescent="0.2"/>
    <row r="515" spans="3:7" hidden="1" x14ac:dyDescent="0.2"/>
    <row r="516" spans="3:7" hidden="1" x14ac:dyDescent="0.2"/>
    <row r="517" spans="3:7" ht="15.75" hidden="1" x14ac:dyDescent="0.25">
      <c r="G517" s="213"/>
    </row>
    <row r="518" spans="3:7" hidden="1" x14ac:dyDescent="0.2"/>
    <row r="519" spans="3:7" hidden="1" x14ac:dyDescent="0.2"/>
    <row r="520" spans="3:7" s="189" customFormat="1" ht="15.75" hidden="1" x14ac:dyDescent="0.25">
      <c r="C520" s="213"/>
      <c r="D520" s="213"/>
      <c r="E520" s="213"/>
      <c r="F520" s="213"/>
      <c r="G520" s="213"/>
    </row>
    <row r="521" spans="3:7" hidden="1" x14ac:dyDescent="0.2"/>
    <row r="522" spans="3:7" hidden="1" x14ac:dyDescent="0.2"/>
    <row r="523" spans="3:7" hidden="1" x14ac:dyDescent="0.2"/>
    <row r="524" spans="3:7" hidden="1" x14ac:dyDescent="0.2"/>
    <row r="525" spans="3:7" hidden="1" x14ac:dyDescent="0.2"/>
    <row r="526" spans="3:7" hidden="1" x14ac:dyDescent="0.2"/>
    <row r="527" spans="3:7" hidden="1" x14ac:dyDescent="0.2"/>
    <row r="528" spans="3:7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spans="7:7" hidden="1" x14ac:dyDescent="0.2"/>
    <row r="546" spans="7:7" hidden="1" x14ac:dyDescent="0.2"/>
    <row r="547" spans="7:7" ht="15.75" hidden="1" x14ac:dyDescent="0.25">
      <c r="G547" s="213"/>
    </row>
    <row r="548" spans="7:7" hidden="1" x14ac:dyDescent="0.2"/>
    <row r="549" spans="7:7" hidden="1" x14ac:dyDescent="0.2"/>
    <row r="550" spans="7:7" hidden="1" x14ac:dyDescent="0.2"/>
    <row r="551" spans="7:7" hidden="1" x14ac:dyDescent="0.2"/>
    <row r="552" spans="7:7" hidden="1" x14ac:dyDescent="0.2"/>
    <row r="553" spans="7:7" hidden="1" x14ac:dyDescent="0.2"/>
    <row r="554" spans="7:7" hidden="1" x14ac:dyDescent="0.2"/>
    <row r="555" spans="7:7" hidden="1" x14ac:dyDescent="0.2"/>
    <row r="556" spans="7:7" hidden="1" x14ac:dyDescent="0.2"/>
    <row r="557" spans="7:7" hidden="1" x14ac:dyDescent="0.2"/>
    <row r="558" spans="7:7" hidden="1" x14ac:dyDescent="0.2"/>
    <row r="559" spans="7:7" hidden="1" x14ac:dyDescent="0.2"/>
    <row r="560" spans="7:7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spans="1:7" hidden="1" x14ac:dyDescent="0.2"/>
    <row r="578" spans="1:7" hidden="1" x14ac:dyDescent="0.2"/>
    <row r="579" spans="1:7" hidden="1" x14ac:dyDescent="0.2"/>
    <row r="580" spans="1:7" hidden="1" x14ac:dyDescent="0.2"/>
    <row r="581" spans="1:7" hidden="1" x14ac:dyDescent="0.2"/>
    <row r="582" spans="1:7" hidden="1" x14ac:dyDescent="0.2"/>
    <row r="583" spans="1:7" hidden="1" x14ac:dyDescent="0.2"/>
    <row r="584" spans="1:7" hidden="1" x14ac:dyDescent="0.2"/>
    <row r="585" spans="1:7" s="189" customFormat="1" ht="15.75" hidden="1" x14ac:dyDescent="0.25">
      <c r="A585" s="719"/>
      <c r="B585" s="719"/>
      <c r="C585" s="213"/>
      <c r="D585" s="213"/>
      <c r="E585" s="213"/>
      <c r="F585" s="213"/>
      <c r="G585" s="213"/>
    </row>
    <row r="586" spans="1:7" hidden="1" x14ac:dyDescent="0.2"/>
    <row r="587" spans="1:7" hidden="1" x14ac:dyDescent="0.2"/>
    <row r="588" spans="1:7" hidden="1" x14ac:dyDescent="0.2"/>
    <row r="589" spans="1:7" hidden="1" x14ac:dyDescent="0.2"/>
    <row r="590" spans="1:7" hidden="1" x14ac:dyDescent="0.2"/>
    <row r="591" spans="1:7" hidden="1" x14ac:dyDescent="0.2"/>
    <row r="592" spans="1:7" hidden="1" x14ac:dyDescent="0.2"/>
    <row r="593" spans="3:7" hidden="1" x14ac:dyDescent="0.2"/>
    <row r="594" spans="3:7" ht="15.75" hidden="1" x14ac:dyDescent="0.25">
      <c r="G594" s="213"/>
    </row>
    <row r="595" spans="3:7" hidden="1" x14ac:dyDescent="0.2"/>
    <row r="596" spans="3:7" hidden="1" x14ac:dyDescent="0.2"/>
    <row r="597" spans="3:7" hidden="1" x14ac:dyDescent="0.2"/>
    <row r="598" spans="3:7" hidden="1" x14ac:dyDescent="0.2"/>
    <row r="599" spans="3:7" hidden="1" x14ac:dyDescent="0.2"/>
    <row r="600" spans="3:7" hidden="1" x14ac:dyDescent="0.2"/>
    <row r="601" spans="3:7" hidden="1" x14ac:dyDescent="0.2"/>
    <row r="602" spans="3:7" hidden="1" x14ac:dyDescent="0.2"/>
    <row r="603" spans="3:7" hidden="1" x14ac:dyDescent="0.2"/>
    <row r="604" spans="3:7" hidden="1" x14ac:dyDescent="0.2"/>
    <row r="605" spans="3:7" hidden="1" x14ac:dyDescent="0.2"/>
    <row r="606" spans="3:7" hidden="1" x14ac:dyDescent="0.2"/>
    <row r="607" spans="3:7" hidden="1" x14ac:dyDescent="0.2"/>
    <row r="608" spans="3:7" s="189" customFormat="1" ht="15.75" hidden="1" x14ac:dyDescent="0.25">
      <c r="C608" s="213"/>
      <c r="D608" s="213"/>
      <c r="E608" s="213"/>
      <c r="F608" s="213"/>
      <c r="G608" s="213"/>
    </row>
    <row r="609" hidden="1" x14ac:dyDescent="0.2"/>
    <row r="610" hidden="1" x14ac:dyDescent="0.2"/>
    <row r="611" hidden="1" x14ac:dyDescent="0.2"/>
    <row r="612" hidden="1" x14ac:dyDescent="0.2"/>
    <row r="613" ht="12.75" hidden="1" customHeight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spans="7:7" hidden="1" x14ac:dyDescent="0.2"/>
    <row r="642" spans="7:7" hidden="1" x14ac:dyDescent="0.2"/>
    <row r="643" spans="7:7" hidden="1" x14ac:dyDescent="0.2"/>
    <row r="644" spans="7:7" ht="15.75" hidden="1" x14ac:dyDescent="0.25">
      <c r="G644" s="213"/>
    </row>
    <row r="645" spans="7:7" hidden="1" x14ac:dyDescent="0.2"/>
    <row r="646" spans="7:7" hidden="1" x14ac:dyDescent="0.2"/>
    <row r="647" spans="7:7" hidden="1" x14ac:dyDescent="0.2"/>
    <row r="648" spans="7:7" hidden="1" x14ac:dyDescent="0.2"/>
    <row r="649" spans="7:7" hidden="1" x14ac:dyDescent="0.2"/>
    <row r="650" spans="7:7" hidden="1" x14ac:dyDescent="0.2"/>
    <row r="651" spans="7:7" hidden="1" x14ac:dyDescent="0.2"/>
    <row r="652" spans="7:7" hidden="1" x14ac:dyDescent="0.2"/>
    <row r="653" spans="7:7" hidden="1" x14ac:dyDescent="0.2"/>
    <row r="654" spans="7:7" hidden="1" x14ac:dyDescent="0.2"/>
    <row r="655" spans="7:7" hidden="1" x14ac:dyDescent="0.2"/>
    <row r="656" spans="7:7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spans="1:7" hidden="1" x14ac:dyDescent="0.2"/>
    <row r="690" spans="1:7" hidden="1" x14ac:dyDescent="0.2"/>
    <row r="691" spans="1:7" hidden="1" x14ac:dyDescent="0.2"/>
    <row r="692" spans="1:7" hidden="1" x14ac:dyDescent="0.2"/>
    <row r="693" spans="1:7" hidden="1" x14ac:dyDescent="0.2"/>
    <row r="694" spans="1:7" hidden="1" x14ac:dyDescent="0.2"/>
    <row r="695" spans="1:7" s="182" customFormat="1" ht="15" x14ac:dyDescent="0.2">
      <c r="A695" s="167"/>
      <c r="C695" s="167"/>
      <c r="D695" s="167"/>
      <c r="E695" s="167"/>
      <c r="F695" s="167"/>
      <c r="G695" s="167"/>
    </row>
    <row r="696" spans="1:7" s="220" customFormat="1" ht="15.75" x14ac:dyDescent="0.25">
      <c r="A696" s="220" t="s">
        <v>129</v>
      </c>
      <c r="C696" s="221"/>
      <c r="D696" s="221"/>
      <c r="E696" s="221"/>
      <c r="F696" s="221"/>
    </row>
    <row r="697" spans="1:7" s="223" customFormat="1" hidden="1" x14ac:dyDescent="0.2">
      <c r="A697" s="222"/>
      <c r="C697" s="222"/>
      <c r="D697" s="222"/>
      <c r="E697" s="222"/>
      <c r="F697" s="222"/>
    </row>
    <row r="698" spans="1:7" s="223" customFormat="1" x14ac:dyDescent="0.2">
      <c r="A698" s="222" t="s">
        <v>130</v>
      </c>
      <c r="B698" s="223" t="s">
        <v>131</v>
      </c>
      <c r="C698" s="222" t="s">
        <v>132</v>
      </c>
      <c r="D698" s="222" t="s">
        <v>133</v>
      </c>
      <c r="E698" s="222" t="s">
        <v>134</v>
      </c>
      <c r="F698" s="222" t="s">
        <v>135</v>
      </c>
    </row>
    <row r="699" spans="1:7" s="223" customFormat="1" hidden="1" x14ac:dyDescent="0.2">
      <c r="A699" s="224"/>
      <c r="B699" s="225"/>
      <c r="C699" s="224"/>
      <c r="D699" s="224"/>
      <c r="E699" s="224"/>
      <c r="F699" s="224"/>
    </row>
    <row r="700" spans="1:7" s="223" customFormat="1" hidden="1" x14ac:dyDescent="0.2">
      <c r="A700" s="224"/>
      <c r="B700" s="225"/>
      <c r="C700" s="224"/>
      <c r="D700" s="224"/>
      <c r="E700" s="224"/>
      <c r="F700" s="224"/>
    </row>
    <row r="701" spans="1:7" s="223" customFormat="1" ht="12.75" hidden="1" customHeight="1" x14ac:dyDescent="0.2">
      <c r="A701" s="224"/>
      <c r="B701" s="225"/>
      <c r="C701" s="224"/>
      <c r="D701" s="224"/>
      <c r="E701" s="224"/>
      <c r="F701" s="224"/>
    </row>
    <row r="702" spans="1:7" s="223" customFormat="1" hidden="1" x14ac:dyDescent="0.2">
      <c r="A702" s="224"/>
      <c r="B702" s="225"/>
      <c r="C702" s="224"/>
      <c r="D702" s="224"/>
      <c r="E702" s="224"/>
      <c r="F702" s="224"/>
    </row>
    <row r="703" spans="1:7" s="223" customFormat="1" hidden="1" x14ac:dyDescent="0.2">
      <c r="A703" s="224"/>
      <c r="B703" s="225"/>
      <c r="C703" s="224"/>
      <c r="D703" s="224"/>
      <c r="E703" s="224"/>
      <c r="F703" s="224"/>
    </row>
    <row r="704" spans="1:7" s="223" customFormat="1" ht="12.75" hidden="1" customHeight="1" x14ac:dyDescent="0.2">
      <c r="A704" s="224"/>
      <c r="B704" s="225"/>
      <c r="C704" s="224"/>
      <c r="D704" s="224"/>
      <c r="E704" s="224"/>
      <c r="F704" s="225"/>
    </row>
    <row r="705" spans="1:7" s="585" customFormat="1" ht="25.5" x14ac:dyDescent="0.25">
      <c r="A705" s="215" t="s">
        <v>136</v>
      </c>
      <c r="B705" s="226" t="s">
        <v>137</v>
      </c>
      <c r="C705" s="215" t="s">
        <v>138</v>
      </c>
      <c r="D705" s="491"/>
      <c r="E705" s="215">
        <v>40</v>
      </c>
      <c r="F705" s="216">
        <f>D705*E705</f>
        <v>0</v>
      </c>
    </row>
    <row r="706" spans="1:7" s="522" customFormat="1" ht="16.5" thickBot="1" x14ac:dyDescent="0.3">
      <c r="A706" s="521"/>
      <c r="C706" s="521"/>
      <c r="E706" s="521"/>
      <c r="F706" s="523">
        <f>SUM(F705:F705)</f>
        <v>0</v>
      </c>
    </row>
    <row r="707" spans="1:7" s="522" customFormat="1" x14ac:dyDescent="0.2"/>
    <row r="708" spans="1:7" s="585" customFormat="1" ht="15.75" hidden="1" x14ac:dyDescent="0.25"/>
    <row r="709" spans="1:7" s="220" customFormat="1" ht="15.75" x14ac:dyDescent="0.25">
      <c r="A709" s="220" t="s">
        <v>126</v>
      </c>
      <c r="C709" s="221"/>
      <c r="D709" s="221"/>
      <c r="E709" s="221"/>
      <c r="F709" s="221"/>
      <c r="G709" s="221"/>
    </row>
    <row r="710" spans="1:7" s="223" customFormat="1" hidden="1" x14ac:dyDescent="0.2">
      <c r="A710" s="222"/>
      <c r="C710" s="222"/>
      <c r="D710" s="222"/>
      <c r="E710" s="222"/>
      <c r="F710" s="222"/>
      <c r="G710" s="222"/>
    </row>
    <row r="711" spans="1:7" s="223" customFormat="1" x14ac:dyDescent="0.2">
      <c r="A711" s="222" t="s">
        <v>130</v>
      </c>
      <c r="B711" s="223" t="s">
        <v>131</v>
      </c>
      <c r="C711" s="222" t="s">
        <v>132</v>
      </c>
      <c r="D711" s="222" t="s">
        <v>133</v>
      </c>
      <c r="E711" s="222" t="s">
        <v>134</v>
      </c>
      <c r="F711" s="222" t="s">
        <v>135</v>
      </c>
    </row>
    <row r="712" spans="1:7" s="223" customFormat="1" hidden="1" x14ac:dyDescent="0.2">
      <c r="A712" s="224"/>
      <c r="B712" s="225"/>
      <c r="C712" s="224"/>
      <c r="D712" s="224"/>
      <c r="E712" s="224"/>
      <c r="F712" s="224"/>
    </row>
    <row r="713" spans="1:7" s="223" customFormat="1" hidden="1" x14ac:dyDescent="0.2">
      <c r="A713" s="224"/>
      <c r="B713" s="225"/>
      <c r="C713" s="224"/>
      <c r="D713" s="224"/>
      <c r="E713" s="224"/>
      <c r="F713" s="224"/>
    </row>
    <row r="714" spans="1:7" s="223" customFormat="1" ht="12.75" hidden="1" customHeight="1" x14ac:dyDescent="0.2">
      <c r="A714" s="224"/>
      <c r="B714" s="225"/>
      <c r="C714" s="224"/>
      <c r="D714" s="224"/>
      <c r="E714" s="224"/>
      <c r="F714" s="224"/>
    </row>
    <row r="715" spans="1:7" s="223" customFormat="1" hidden="1" x14ac:dyDescent="0.2">
      <c r="A715" s="224"/>
      <c r="B715" s="225"/>
      <c r="C715" s="224"/>
      <c r="D715" s="224"/>
      <c r="E715" s="224"/>
      <c r="F715" s="224"/>
    </row>
    <row r="716" spans="1:7" s="223" customFormat="1" hidden="1" x14ac:dyDescent="0.2">
      <c r="A716" s="224"/>
      <c r="B716" s="225"/>
      <c r="C716" s="224"/>
      <c r="D716" s="224"/>
      <c r="E716" s="224"/>
      <c r="F716" s="224"/>
    </row>
    <row r="717" spans="1:7" s="223" customFormat="1" x14ac:dyDescent="0.2">
      <c r="A717" s="224" t="s">
        <v>139</v>
      </c>
      <c r="B717" s="225" t="s">
        <v>140</v>
      </c>
      <c r="C717" s="224" t="s">
        <v>141</v>
      </c>
      <c r="D717" s="490"/>
      <c r="E717" s="224">
        <v>34</v>
      </c>
      <c r="F717" s="227">
        <f>+D717*E717</f>
        <v>0</v>
      </c>
    </row>
    <row r="718" spans="1:7" s="223" customFormat="1" x14ac:dyDescent="0.2">
      <c r="A718" s="224" t="s">
        <v>142</v>
      </c>
      <c r="B718" s="225" t="s">
        <v>143</v>
      </c>
      <c r="C718" s="224" t="s">
        <v>141</v>
      </c>
      <c r="D718" s="490"/>
      <c r="E718" s="224">
        <v>34</v>
      </c>
      <c r="F718" s="227">
        <f>+D718*E718</f>
        <v>0</v>
      </c>
    </row>
    <row r="719" spans="1:7" s="223" customFormat="1" x14ac:dyDescent="0.2">
      <c r="A719" s="224" t="s">
        <v>144</v>
      </c>
      <c r="B719" s="225" t="s">
        <v>145</v>
      </c>
      <c r="C719" s="224" t="s">
        <v>69</v>
      </c>
      <c r="D719" s="490"/>
      <c r="E719" s="224">
        <v>5</v>
      </c>
      <c r="F719" s="227">
        <f>+D719*E719</f>
        <v>0</v>
      </c>
    </row>
    <row r="720" spans="1:7" s="223" customFormat="1" hidden="1" x14ac:dyDescent="0.2">
      <c r="A720" s="224"/>
      <c r="B720" s="225"/>
      <c r="C720" s="224"/>
      <c r="D720" s="224"/>
      <c r="E720" s="224"/>
      <c r="F720" s="227"/>
    </row>
    <row r="721" spans="1:6" s="223" customFormat="1" hidden="1" x14ac:dyDescent="0.2">
      <c r="A721" s="224"/>
      <c r="B721" s="225"/>
      <c r="C721" s="224"/>
      <c r="D721" s="224"/>
      <c r="E721" s="224"/>
      <c r="F721" s="227"/>
    </row>
    <row r="722" spans="1:6" s="223" customFormat="1" hidden="1" x14ac:dyDescent="0.2">
      <c r="A722" s="224"/>
      <c r="B722" s="225"/>
      <c r="C722" s="224"/>
      <c r="D722" s="224"/>
      <c r="E722" s="224"/>
      <c r="F722" s="227"/>
    </row>
    <row r="723" spans="1:6" s="223" customFormat="1" x14ac:dyDescent="0.2">
      <c r="A723" s="224"/>
      <c r="B723" s="225" t="s">
        <v>1343</v>
      </c>
      <c r="C723" s="224" t="s">
        <v>141</v>
      </c>
      <c r="D723" s="490"/>
      <c r="E723" s="224">
        <v>14.2</v>
      </c>
      <c r="F723" s="227">
        <f>+D723*E723</f>
        <v>0</v>
      </c>
    </row>
    <row r="724" spans="1:6" s="223" customFormat="1" x14ac:dyDescent="0.2">
      <c r="A724" s="224"/>
      <c r="B724" s="225" t="s">
        <v>146</v>
      </c>
      <c r="C724" s="224" t="s">
        <v>147</v>
      </c>
      <c r="D724" s="490"/>
      <c r="E724" s="224">
        <v>142</v>
      </c>
      <c r="F724" s="227">
        <f>+D724*E724</f>
        <v>0</v>
      </c>
    </row>
    <row r="725" spans="1:6" s="223" customFormat="1" x14ac:dyDescent="0.2">
      <c r="A725" s="224" t="s">
        <v>148</v>
      </c>
      <c r="B725" s="225" t="s">
        <v>149</v>
      </c>
      <c r="C725" s="224" t="s">
        <v>69</v>
      </c>
      <c r="D725" s="490"/>
      <c r="E725" s="224">
        <v>5</v>
      </c>
      <c r="F725" s="227">
        <f>+D725*E725</f>
        <v>0</v>
      </c>
    </row>
    <row r="726" spans="1:6" s="223" customFormat="1" hidden="1" x14ac:dyDescent="0.2">
      <c r="A726" s="224"/>
      <c r="B726" s="225"/>
      <c r="C726" s="224"/>
      <c r="D726" s="224"/>
      <c r="E726" s="224"/>
      <c r="F726" s="227"/>
    </row>
    <row r="727" spans="1:6" s="223" customFormat="1" ht="25.5" x14ac:dyDescent="0.2">
      <c r="A727" s="224"/>
      <c r="B727" s="524" t="s">
        <v>1344</v>
      </c>
      <c r="C727" s="224" t="s">
        <v>69</v>
      </c>
      <c r="D727" s="490"/>
      <c r="E727" s="224">
        <v>5</v>
      </c>
      <c r="F727" s="227">
        <f>+D727*E727</f>
        <v>0</v>
      </c>
    </row>
    <row r="728" spans="1:6" s="223" customFormat="1" x14ac:dyDescent="0.2">
      <c r="A728" s="224" t="s">
        <v>150</v>
      </c>
      <c r="B728" s="225" t="s">
        <v>151</v>
      </c>
      <c r="C728" s="224" t="s">
        <v>69</v>
      </c>
      <c r="D728" s="490"/>
      <c r="E728" s="224">
        <v>5</v>
      </c>
      <c r="F728" s="227">
        <f>+D728*E728</f>
        <v>0</v>
      </c>
    </row>
    <row r="729" spans="1:6" s="223" customFormat="1" hidden="1" x14ac:dyDescent="0.2">
      <c r="A729" s="224"/>
      <c r="B729" s="225"/>
      <c r="C729" s="224"/>
      <c r="D729" s="224"/>
      <c r="E729" s="224"/>
      <c r="F729" s="227"/>
    </row>
    <row r="730" spans="1:6" s="223" customFormat="1" x14ac:dyDescent="0.2">
      <c r="A730" s="224" t="s">
        <v>152</v>
      </c>
      <c r="B730" s="225" t="s">
        <v>153</v>
      </c>
      <c r="C730" s="224" t="s">
        <v>69</v>
      </c>
      <c r="D730" s="490"/>
      <c r="E730" s="224">
        <v>5</v>
      </c>
      <c r="F730" s="227">
        <f>+D730*E730</f>
        <v>0</v>
      </c>
    </row>
    <row r="731" spans="1:6" s="223" customFormat="1" x14ac:dyDescent="0.2">
      <c r="A731" s="224"/>
      <c r="B731" s="225" t="s">
        <v>154</v>
      </c>
      <c r="C731" s="224" t="s">
        <v>138</v>
      </c>
      <c r="D731" s="490"/>
      <c r="E731" s="224">
        <v>10</v>
      </c>
      <c r="F731" s="227">
        <f>+D731*E731</f>
        <v>0</v>
      </c>
    </row>
    <row r="732" spans="1:6" s="223" customFormat="1" x14ac:dyDescent="0.2">
      <c r="A732" s="224" t="s">
        <v>155</v>
      </c>
      <c r="B732" s="225" t="s">
        <v>156</v>
      </c>
      <c r="C732" s="224" t="s">
        <v>69</v>
      </c>
      <c r="D732" s="490"/>
      <c r="E732" s="224">
        <v>5</v>
      </c>
      <c r="F732" s="227">
        <f>+D732*E732</f>
        <v>0</v>
      </c>
    </row>
    <row r="733" spans="1:6" s="223" customFormat="1" x14ac:dyDescent="0.2">
      <c r="A733" s="224" t="s">
        <v>157</v>
      </c>
      <c r="B733" s="225" t="s">
        <v>158</v>
      </c>
      <c r="C733" s="224" t="s">
        <v>69</v>
      </c>
      <c r="D733" s="490"/>
      <c r="E733" s="224">
        <v>5</v>
      </c>
      <c r="F733" s="227">
        <f>+D733*E733</f>
        <v>0</v>
      </c>
    </row>
    <row r="734" spans="1:6" s="223" customFormat="1" hidden="1" x14ac:dyDescent="0.2">
      <c r="A734" s="224"/>
      <c r="B734" s="225"/>
      <c r="C734" s="224"/>
      <c r="D734" s="224"/>
      <c r="E734" s="224"/>
      <c r="F734" s="227">
        <f>SUM(F717:F733)</f>
        <v>0</v>
      </c>
    </row>
    <row r="735" spans="1:6" s="223" customFormat="1" hidden="1" x14ac:dyDescent="0.2">
      <c r="A735" s="224"/>
      <c r="B735" s="225"/>
      <c r="C735" s="224"/>
      <c r="D735" s="224"/>
      <c r="E735" s="224"/>
      <c r="F735" s="227"/>
    </row>
    <row r="736" spans="1:6" s="223" customFormat="1" hidden="1" x14ac:dyDescent="0.2">
      <c r="A736" s="224"/>
      <c r="B736" s="225"/>
      <c r="C736" s="224"/>
      <c r="D736" s="224"/>
      <c r="E736" s="224"/>
      <c r="F736" s="227"/>
    </row>
    <row r="737" spans="1:7" s="223" customFormat="1" hidden="1" x14ac:dyDescent="0.2">
      <c r="A737" s="224"/>
      <c r="B737" s="225"/>
      <c r="C737" s="224"/>
      <c r="D737" s="224"/>
      <c r="E737" s="224"/>
      <c r="F737" s="227"/>
    </row>
    <row r="738" spans="1:7" s="223" customFormat="1" hidden="1" x14ac:dyDescent="0.2">
      <c r="A738" s="224"/>
      <c r="B738" s="225"/>
      <c r="C738" s="224"/>
      <c r="D738" s="224"/>
      <c r="E738" s="224"/>
      <c r="F738" s="227"/>
    </row>
    <row r="739" spans="1:7" s="223" customFormat="1" hidden="1" x14ac:dyDescent="0.2">
      <c r="A739" s="224"/>
      <c r="B739" s="225"/>
      <c r="C739" s="224"/>
      <c r="D739" s="224"/>
      <c r="E739" s="224"/>
      <c r="F739" s="227"/>
    </row>
    <row r="740" spans="1:7" s="223" customFormat="1" hidden="1" x14ac:dyDescent="0.2">
      <c r="A740" s="224" t="s">
        <v>159</v>
      </c>
      <c r="B740" s="225" t="s">
        <v>160</v>
      </c>
      <c r="C740" s="224" t="s">
        <v>141</v>
      </c>
      <c r="D740" s="224">
        <v>494</v>
      </c>
      <c r="E740" s="224"/>
      <c r="F740" s="227">
        <f>+D740*E740</f>
        <v>0</v>
      </c>
    </row>
    <row r="741" spans="1:7" s="223" customFormat="1" hidden="1" x14ac:dyDescent="0.2">
      <c r="A741" s="224"/>
      <c r="B741" s="225"/>
      <c r="C741" s="224"/>
      <c r="D741" s="224"/>
      <c r="E741" s="224"/>
      <c r="F741" s="227">
        <f>SUM(F712:F740)</f>
        <v>0</v>
      </c>
    </row>
    <row r="742" spans="1:7" s="223" customFormat="1" hidden="1" x14ac:dyDescent="0.2">
      <c r="A742" s="224"/>
      <c r="B742" s="225"/>
      <c r="C742" s="224"/>
      <c r="D742" s="224"/>
      <c r="E742" s="224"/>
      <c r="F742" s="227"/>
    </row>
    <row r="743" spans="1:7" s="223" customFormat="1" hidden="1" x14ac:dyDescent="0.2">
      <c r="A743" s="228"/>
      <c r="B743" s="229"/>
      <c r="C743" s="228"/>
      <c r="D743" s="228"/>
      <c r="E743" s="228"/>
      <c r="F743" s="230"/>
    </row>
    <row r="744" spans="1:7" s="223" customFormat="1" hidden="1" x14ac:dyDescent="0.2">
      <c r="A744" s="224"/>
      <c r="B744" s="225"/>
      <c r="C744" s="224"/>
      <c r="D744" s="224"/>
      <c r="E744" s="224"/>
      <c r="F744" s="227"/>
    </row>
    <row r="745" spans="1:7" s="223" customFormat="1" hidden="1" x14ac:dyDescent="0.2">
      <c r="A745" s="224"/>
      <c r="B745" s="225"/>
      <c r="C745" s="224"/>
      <c r="D745" s="224"/>
      <c r="E745" s="224"/>
      <c r="F745" s="227"/>
    </row>
    <row r="746" spans="1:7" s="223" customFormat="1" hidden="1" x14ac:dyDescent="0.2">
      <c r="A746" s="224"/>
      <c r="B746" s="225"/>
      <c r="C746" s="224"/>
      <c r="D746" s="224"/>
      <c r="E746" s="224"/>
      <c r="F746" s="227"/>
    </row>
    <row r="747" spans="1:7" s="223" customFormat="1" hidden="1" x14ac:dyDescent="0.2">
      <c r="A747" s="224"/>
      <c r="B747" s="225"/>
      <c r="C747" s="224"/>
      <c r="D747" s="224"/>
      <c r="E747" s="224"/>
      <c r="F747" s="227"/>
    </row>
    <row r="748" spans="1:7" s="223" customFormat="1" hidden="1" x14ac:dyDescent="0.2">
      <c r="A748" s="224"/>
      <c r="B748" s="225"/>
      <c r="C748" s="224"/>
      <c r="D748" s="224"/>
      <c r="E748" s="224"/>
      <c r="F748" s="227"/>
    </row>
    <row r="749" spans="1:7" hidden="1" x14ac:dyDescent="0.2">
      <c r="A749" s="215"/>
      <c r="B749" s="216"/>
      <c r="C749" s="215"/>
      <c r="D749" s="215"/>
      <c r="E749" s="215"/>
      <c r="F749" s="231"/>
    </row>
    <row r="750" spans="1:7" s="223" customFormat="1" x14ac:dyDescent="0.2">
      <c r="A750" s="224"/>
      <c r="B750" s="225" t="s">
        <v>161</v>
      </c>
      <c r="C750" s="224" t="s">
        <v>69</v>
      </c>
      <c r="D750" s="490"/>
      <c r="E750" s="224">
        <v>5</v>
      </c>
      <c r="F750" s="227">
        <f>+D750*E750</f>
        <v>0</v>
      </c>
    </row>
    <row r="751" spans="1:7" x14ac:dyDescent="0.2">
      <c r="A751" s="215" t="s">
        <v>162</v>
      </c>
      <c r="B751" s="216" t="s">
        <v>163</v>
      </c>
      <c r="C751" s="215" t="s">
        <v>138</v>
      </c>
      <c r="D751" s="491"/>
      <c r="E751" s="215">
        <v>5</v>
      </c>
      <c r="F751" s="231">
        <f>+D751*E751</f>
        <v>0</v>
      </c>
      <c r="G751" s="162"/>
    </row>
    <row r="752" spans="1:7" ht="15" x14ac:dyDescent="0.25">
      <c r="A752" s="215"/>
      <c r="B752" s="216" t="s">
        <v>1345</v>
      </c>
      <c r="C752" s="215" t="s">
        <v>141</v>
      </c>
      <c r="D752" s="491"/>
      <c r="E752" s="215">
        <v>0.75</v>
      </c>
      <c r="F752" s="231">
        <f>+D752*E752</f>
        <v>0</v>
      </c>
    </row>
    <row r="753" spans="1:6" x14ac:dyDescent="0.2">
      <c r="A753" s="215" t="s">
        <v>1354</v>
      </c>
      <c r="B753" s="681" t="s">
        <v>1355</v>
      </c>
      <c r="C753" s="215" t="s">
        <v>141</v>
      </c>
      <c r="D753" s="491"/>
      <c r="E753" s="589">
        <v>1</v>
      </c>
      <c r="F753" s="231">
        <f t="shared" ref="F753:F756" si="0">+D753*E753</f>
        <v>0</v>
      </c>
    </row>
    <row r="754" spans="1:6" x14ac:dyDescent="0.2">
      <c r="A754" s="215" t="s">
        <v>1356</v>
      </c>
      <c r="B754" s="681" t="s">
        <v>1357</v>
      </c>
      <c r="C754" s="215" t="s">
        <v>141</v>
      </c>
      <c r="D754" s="491"/>
      <c r="E754" s="589">
        <v>1</v>
      </c>
      <c r="F754" s="231">
        <f t="shared" si="0"/>
        <v>0</v>
      </c>
    </row>
    <row r="755" spans="1:6" ht="25.5" x14ac:dyDescent="0.2">
      <c r="A755" s="215" t="s">
        <v>1358</v>
      </c>
      <c r="B755" s="682" t="s">
        <v>1359</v>
      </c>
      <c r="C755" s="215" t="s">
        <v>141</v>
      </c>
      <c r="D755" s="491"/>
      <c r="E755" s="589">
        <v>1</v>
      </c>
      <c r="F755" s="231">
        <f t="shared" si="0"/>
        <v>0</v>
      </c>
    </row>
    <row r="756" spans="1:6" x14ac:dyDescent="0.2">
      <c r="A756" s="590" t="s">
        <v>1360</v>
      </c>
      <c r="B756" s="681" t="s">
        <v>1361</v>
      </c>
      <c r="C756" s="215" t="s">
        <v>141</v>
      </c>
      <c r="D756" s="491"/>
      <c r="E756" s="589">
        <v>1</v>
      </c>
      <c r="F756" s="231">
        <f t="shared" si="0"/>
        <v>0</v>
      </c>
    </row>
    <row r="757" spans="1:6" s="223" customFormat="1" ht="16.5" thickBot="1" x14ac:dyDescent="0.3">
      <c r="A757" s="222"/>
      <c r="B757" s="223" t="s">
        <v>164</v>
      </c>
      <c r="C757" s="222"/>
      <c r="D757" s="222"/>
      <c r="E757" s="222"/>
      <c r="F757" s="232">
        <f>+F717+F718+F719+F723+F724+F725+F727+F728+F730+F731+F732+F750+F733+F751+F752+F753+F754+F755+F756</f>
        <v>0</v>
      </c>
    </row>
    <row r="758" spans="1:6" s="585" customFormat="1" ht="15.75" hidden="1" x14ac:dyDescent="0.25"/>
    <row r="759" spans="1:6" s="585" customFormat="1" ht="15.75" hidden="1" x14ac:dyDescent="0.25"/>
    <row r="760" spans="1:6" s="585" customFormat="1" ht="15.75" hidden="1" x14ac:dyDescent="0.25"/>
    <row r="761" spans="1:6" s="585" customFormat="1" ht="15.75" hidden="1" x14ac:dyDescent="0.25"/>
    <row r="762" spans="1:6" s="585" customFormat="1" ht="15.75" hidden="1" x14ac:dyDescent="0.25"/>
    <row r="763" spans="1:6" s="585" customFormat="1" ht="15.75" hidden="1" x14ac:dyDescent="0.25"/>
    <row r="764" spans="1:6" s="585" customFormat="1" ht="15.75" hidden="1" x14ac:dyDescent="0.25"/>
    <row r="765" spans="1:6" s="585" customFormat="1" ht="15.75" hidden="1" x14ac:dyDescent="0.25"/>
    <row r="766" spans="1:6" s="585" customFormat="1" ht="15.75" hidden="1" x14ac:dyDescent="0.25"/>
    <row r="767" spans="1:6" s="585" customFormat="1" ht="15.75" hidden="1" x14ac:dyDescent="0.25"/>
    <row r="768" spans="1:6" s="585" customFormat="1" ht="15.75" hidden="1" x14ac:dyDescent="0.25"/>
    <row r="769" s="585" customFormat="1" ht="15.75" hidden="1" x14ac:dyDescent="0.25"/>
    <row r="770" s="585" customFormat="1" ht="15.75" hidden="1" x14ac:dyDescent="0.25"/>
    <row r="771" s="585" customFormat="1" ht="15.75" hidden="1" x14ac:dyDescent="0.25"/>
    <row r="772" s="585" customFormat="1" ht="15.75" hidden="1" x14ac:dyDescent="0.25"/>
    <row r="773" s="585" customFormat="1" ht="15.75" hidden="1" x14ac:dyDescent="0.25"/>
    <row r="774" s="585" customFormat="1" ht="15.75" hidden="1" x14ac:dyDescent="0.25"/>
    <row r="775" s="585" customFormat="1" ht="15.75" hidden="1" x14ac:dyDescent="0.25"/>
    <row r="776" s="585" customFormat="1" ht="15.75" hidden="1" x14ac:dyDescent="0.25"/>
    <row r="777" s="585" customFormat="1" ht="15.75" hidden="1" x14ac:dyDescent="0.25"/>
    <row r="778" s="585" customFormat="1" ht="15.75" hidden="1" x14ac:dyDescent="0.25"/>
    <row r="779" s="585" customFormat="1" ht="15.75" hidden="1" x14ac:dyDescent="0.25"/>
    <row r="780" s="585" customFormat="1" ht="15.75" hidden="1" x14ac:dyDescent="0.25"/>
    <row r="781" s="585" customFormat="1" ht="15.75" hidden="1" x14ac:dyDescent="0.25"/>
    <row r="782" s="585" customFormat="1" ht="15.75" hidden="1" x14ac:dyDescent="0.25"/>
    <row r="783" s="585" customFormat="1" ht="15.75" hidden="1" x14ac:dyDescent="0.25"/>
    <row r="784" s="585" customFormat="1" ht="15.75" hidden="1" x14ac:dyDescent="0.25"/>
    <row r="785" s="585" customFormat="1" ht="15.75" hidden="1" x14ac:dyDescent="0.25"/>
    <row r="786" s="585" customFormat="1" ht="15.75" hidden="1" x14ac:dyDescent="0.25"/>
    <row r="787" s="585" customFormat="1" ht="15.75" hidden="1" x14ac:dyDescent="0.25"/>
    <row r="788" s="585" customFormat="1" ht="15.75" hidden="1" x14ac:dyDescent="0.25"/>
    <row r="789" s="585" customFormat="1" ht="15.75" hidden="1" x14ac:dyDescent="0.25"/>
    <row r="790" s="585" customFormat="1" ht="15.75" hidden="1" x14ac:dyDescent="0.25"/>
    <row r="791" s="585" customFormat="1" ht="15.75" hidden="1" x14ac:dyDescent="0.25"/>
    <row r="792" s="585" customFormat="1" ht="15.75" hidden="1" x14ac:dyDescent="0.25"/>
    <row r="793" s="585" customFormat="1" ht="15.75" hidden="1" x14ac:dyDescent="0.25"/>
    <row r="794" s="585" customFormat="1" ht="15.75" hidden="1" x14ac:dyDescent="0.25"/>
    <row r="795" s="585" customFormat="1" ht="15.75" hidden="1" x14ac:dyDescent="0.25"/>
    <row r="796" s="585" customFormat="1" ht="15.75" hidden="1" x14ac:dyDescent="0.25"/>
    <row r="797" s="585" customFormat="1" ht="15.75" hidden="1" x14ac:dyDescent="0.25"/>
    <row r="798" s="585" customFormat="1" ht="15.75" hidden="1" x14ac:dyDescent="0.25"/>
    <row r="799" s="585" customFormat="1" ht="15.75" hidden="1" x14ac:dyDescent="0.25"/>
    <row r="800" s="585" customFormat="1" ht="15.75" hidden="1" x14ac:dyDescent="0.25"/>
    <row r="801" s="585" customFormat="1" ht="15.75" hidden="1" x14ac:dyDescent="0.25"/>
    <row r="802" s="585" customFormat="1" ht="15.75" hidden="1" x14ac:dyDescent="0.25"/>
    <row r="803" s="585" customFormat="1" ht="15.75" hidden="1" x14ac:dyDescent="0.25"/>
    <row r="804" s="585" customFormat="1" ht="15.75" hidden="1" x14ac:dyDescent="0.25"/>
    <row r="805" s="585" customFormat="1" ht="15.75" hidden="1" x14ac:dyDescent="0.25"/>
    <row r="806" s="585" customFormat="1" ht="15.75" hidden="1" x14ac:dyDescent="0.25"/>
    <row r="807" s="585" customFormat="1" ht="15.75" hidden="1" x14ac:dyDescent="0.25"/>
    <row r="808" s="585" customFormat="1" ht="15.75" hidden="1" x14ac:dyDescent="0.25"/>
    <row r="809" s="585" customFormat="1" ht="15.75" hidden="1" x14ac:dyDescent="0.25"/>
    <row r="810" s="585" customFormat="1" ht="15.75" hidden="1" x14ac:dyDescent="0.25"/>
    <row r="811" s="585" customFormat="1" ht="15.75" hidden="1" x14ac:dyDescent="0.25"/>
    <row r="812" s="585" customFormat="1" ht="15.75" hidden="1" x14ac:dyDescent="0.25"/>
    <row r="813" s="585" customFormat="1" ht="15.75" hidden="1" x14ac:dyDescent="0.25"/>
    <row r="814" s="585" customFormat="1" ht="15.75" hidden="1" x14ac:dyDescent="0.25"/>
    <row r="815" s="585" customFormat="1" ht="15.75" hidden="1" x14ac:dyDescent="0.25"/>
    <row r="816" s="585" customFormat="1" ht="15.75" hidden="1" x14ac:dyDescent="0.25"/>
    <row r="817" s="585" customFormat="1" ht="15.75" hidden="1" x14ac:dyDescent="0.25"/>
    <row r="818" s="585" customFormat="1" ht="15.75" hidden="1" x14ac:dyDescent="0.25"/>
    <row r="819" s="585" customFormat="1" ht="15.75" hidden="1" x14ac:dyDescent="0.25"/>
    <row r="820" s="585" customFormat="1" ht="15.75" hidden="1" x14ac:dyDescent="0.25"/>
    <row r="821" s="585" customFormat="1" ht="15.75" hidden="1" x14ac:dyDescent="0.25"/>
    <row r="822" s="585" customFormat="1" ht="15.75" hidden="1" x14ac:dyDescent="0.25"/>
    <row r="823" s="585" customFormat="1" ht="15.75" hidden="1" x14ac:dyDescent="0.25"/>
    <row r="824" s="585" customFormat="1" ht="15.75" hidden="1" x14ac:dyDescent="0.25"/>
    <row r="825" s="585" customFormat="1" ht="15.75" hidden="1" x14ac:dyDescent="0.25"/>
    <row r="826" s="585" customFormat="1" ht="15.75" hidden="1" x14ac:dyDescent="0.25"/>
    <row r="827" s="585" customFormat="1" ht="15.75" hidden="1" x14ac:dyDescent="0.25"/>
    <row r="828" s="585" customFormat="1" ht="15.75" hidden="1" x14ac:dyDescent="0.25"/>
    <row r="829" s="585" customFormat="1" ht="15.75" hidden="1" x14ac:dyDescent="0.25"/>
    <row r="830" s="585" customFormat="1" ht="15.75" hidden="1" x14ac:dyDescent="0.25"/>
    <row r="831" s="585" customFormat="1" ht="15.75" hidden="1" x14ac:dyDescent="0.25"/>
    <row r="832" s="585" customFormat="1" ht="15.75" hidden="1" x14ac:dyDescent="0.25"/>
    <row r="833" s="585" customFormat="1" ht="15.75" hidden="1" x14ac:dyDescent="0.25"/>
    <row r="834" s="585" customFormat="1" ht="15.75" hidden="1" x14ac:dyDescent="0.25"/>
    <row r="835" s="585" customFormat="1" ht="15.75" hidden="1" x14ac:dyDescent="0.25"/>
    <row r="836" s="585" customFormat="1" ht="15.75" hidden="1" x14ac:dyDescent="0.25"/>
    <row r="837" s="585" customFormat="1" ht="15.75" hidden="1" x14ac:dyDescent="0.25"/>
    <row r="838" s="585" customFormat="1" ht="15.75" hidden="1" x14ac:dyDescent="0.25"/>
    <row r="839" s="585" customFormat="1" ht="15.75" hidden="1" x14ac:dyDescent="0.25"/>
    <row r="840" s="585" customFormat="1" ht="15.75" hidden="1" x14ac:dyDescent="0.25"/>
    <row r="841" s="585" customFormat="1" ht="15.75" hidden="1" x14ac:dyDescent="0.25"/>
    <row r="842" s="585" customFormat="1" ht="15.75" hidden="1" x14ac:dyDescent="0.25"/>
    <row r="843" s="585" customFormat="1" ht="15.75" hidden="1" x14ac:dyDescent="0.25"/>
    <row r="844" s="585" customFormat="1" ht="15.75" hidden="1" x14ac:dyDescent="0.25"/>
    <row r="845" s="585" customFormat="1" ht="15.75" hidden="1" x14ac:dyDescent="0.25"/>
    <row r="846" s="585" customFormat="1" ht="15.75" hidden="1" x14ac:dyDescent="0.25"/>
    <row r="847" s="585" customFormat="1" ht="15.75" hidden="1" x14ac:dyDescent="0.25"/>
    <row r="848" s="585" customFormat="1" ht="15.75" hidden="1" x14ac:dyDescent="0.25"/>
    <row r="849" s="585" customFormat="1" ht="15.75" hidden="1" x14ac:dyDescent="0.25"/>
    <row r="850" s="585" customFormat="1" ht="15.75" hidden="1" x14ac:dyDescent="0.25"/>
    <row r="851" s="585" customFormat="1" ht="15.75" hidden="1" x14ac:dyDescent="0.25"/>
    <row r="852" s="585" customFormat="1" ht="15.75" hidden="1" x14ac:dyDescent="0.25"/>
    <row r="853" s="585" customFormat="1" ht="15.75" hidden="1" x14ac:dyDescent="0.25"/>
    <row r="854" s="585" customFormat="1" ht="15.75" hidden="1" x14ac:dyDescent="0.25"/>
    <row r="855" s="585" customFormat="1" ht="15.75" hidden="1" x14ac:dyDescent="0.25"/>
    <row r="856" s="585" customFormat="1" ht="15.75" hidden="1" x14ac:dyDescent="0.25"/>
    <row r="857" s="585" customFormat="1" ht="15.75" hidden="1" x14ac:dyDescent="0.25"/>
    <row r="858" s="585" customFormat="1" ht="15.75" hidden="1" x14ac:dyDescent="0.25"/>
    <row r="859" s="585" customFormat="1" ht="15.75" hidden="1" x14ac:dyDescent="0.25"/>
    <row r="860" s="585" customFormat="1" ht="15.75" hidden="1" x14ac:dyDescent="0.25"/>
    <row r="861" s="585" customFormat="1" ht="15.75" hidden="1" x14ac:dyDescent="0.25"/>
    <row r="862" s="585" customFormat="1" ht="15.75" hidden="1" x14ac:dyDescent="0.25"/>
    <row r="863" s="585" customFormat="1" ht="15.75" hidden="1" x14ac:dyDescent="0.25"/>
    <row r="864" s="585" customFormat="1" ht="15.75" hidden="1" x14ac:dyDescent="0.25"/>
    <row r="865" s="585" customFormat="1" ht="15.75" hidden="1" x14ac:dyDescent="0.25"/>
    <row r="866" s="585" customFormat="1" ht="15.75" hidden="1" x14ac:dyDescent="0.25"/>
    <row r="867" s="585" customFormat="1" ht="15.75" hidden="1" x14ac:dyDescent="0.25"/>
    <row r="868" s="585" customFormat="1" ht="15.75" hidden="1" x14ac:dyDescent="0.25"/>
    <row r="869" s="585" customFormat="1" ht="15.75" hidden="1" x14ac:dyDescent="0.25"/>
    <row r="870" s="585" customFormat="1" ht="15.75" hidden="1" x14ac:dyDescent="0.25"/>
    <row r="871" s="585" customFormat="1" ht="15.75" hidden="1" x14ac:dyDescent="0.25"/>
    <row r="872" s="585" customFormat="1" ht="15.75" hidden="1" x14ac:dyDescent="0.25"/>
    <row r="873" s="585" customFormat="1" ht="15.75" hidden="1" x14ac:dyDescent="0.25"/>
    <row r="874" s="585" customFormat="1" ht="15.75" hidden="1" x14ac:dyDescent="0.25"/>
    <row r="875" s="585" customFormat="1" ht="15.75" hidden="1" x14ac:dyDescent="0.25"/>
    <row r="876" s="585" customFormat="1" ht="15.75" hidden="1" x14ac:dyDescent="0.25"/>
    <row r="877" s="585" customFormat="1" ht="15.75" hidden="1" x14ac:dyDescent="0.25"/>
    <row r="878" s="585" customFormat="1" ht="15.75" hidden="1" x14ac:dyDescent="0.25"/>
    <row r="879" s="585" customFormat="1" ht="15.75" hidden="1" x14ac:dyDescent="0.25"/>
    <row r="880" s="585" customFormat="1" ht="15.75" hidden="1" x14ac:dyDescent="0.25"/>
    <row r="881" s="585" customFormat="1" ht="15.75" hidden="1" x14ac:dyDescent="0.25"/>
    <row r="882" s="585" customFormat="1" ht="15.75" hidden="1" x14ac:dyDescent="0.25"/>
    <row r="883" s="585" customFormat="1" ht="15.75" hidden="1" x14ac:dyDescent="0.25"/>
    <row r="884" s="585" customFormat="1" ht="15.75" hidden="1" x14ac:dyDescent="0.25"/>
    <row r="885" s="585" customFormat="1" ht="15.75" hidden="1" x14ac:dyDescent="0.25"/>
    <row r="886" s="585" customFormat="1" ht="15.75" hidden="1" x14ac:dyDescent="0.25"/>
    <row r="887" s="585" customFormat="1" ht="15.75" hidden="1" x14ac:dyDescent="0.25"/>
    <row r="888" s="585" customFormat="1" ht="15.75" hidden="1" x14ac:dyDescent="0.25"/>
    <row r="889" s="585" customFormat="1" ht="15.75" hidden="1" x14ac:dyDescent="0.25"/>
    <row r="890" s="585" customFormat="1" ht="15.75" hidden="1" x14ac:dyDescent="0.25"/>
    <row r="891" s="585" customFormat="1" ht="15.75" hidden="1" x14ac:dyDescent="0.25"/>
    <row r="892" s="585" customFormat="1" ht="15.75" hidden="1" x14ac:dyDescent="0.25"/>
    <row r="893" s="585" customFormat="1" ht="15.75" hidden="1" x14ac:dyDescent="0.25"/>
    <row r="894" s="585" customFormat="1" ht="15.75" hidden="1" x14ac:dyDescent="0.25"/>
    <row r="895" s="585" customFormat="1" ht="15.75" hidden="1" x14ac:dyDescent="0.25"/>
    <row r="896" s="585" customFormat="1" ht="15.75" hidden="1" x14ac:dyDescent="0.25"/>
    <row r="897" s="585" customFormat="1" ht="15.75" hidden="1" x14ac:dyDescent="0.25"/>
    <row r="898" s="585" customFormat="1" ht="15.75" hidden="1" x14ac:dyDescent="0.25"/>
    <row r="899" s="585" customFormat="1" ht="15.75" hidden="1" x14ac:dyDescent="0.25"/>
    <row r="900" s="585" customFormat="1" ht="15.75" hidden="1" x14ac:dyDescent="0.25"/>
    <row r="901" s="585" customFormat="1" ht="15.75" hidden="1" x14ac:dyDescent="0.25"/>
    <row r="902" s="585" customFormat="1" ht="15.75" hidden="1" x14ac:dyDescent="0.25"/>
    <row r="903" s="585" customFormat="1" ht="15.75" hidden="1" x14ac:dyDescent="0.25"/>
    <row r="904" s="585" customFormat="1" ht="15.75" hidden="1" x14ac:dyDescent="0.25"/>
    <row r="905" s="585" customFormat="1" ht="15.75" hidden="1" x14ac:dyDescent="0.25"/>
    <row r="906" s="585" customFormat="1" ht="15.75" hidden="1" x14ac:dyDescent="0.25"/>
    <row r="907" s="585" customFormat="1" ht="15.75" hidden="1" x14ac:dyDescent="0.25"/>
    <row r="908" s="585" customFormat="1" ht="15.75" hidden="1" x14ac:dyDescent="0.25"/>
    <row r="909" s="585" customFormat="1" ht="15.75" hidden="1" x14ac:dyDescent="0.25"/>
    <row r="910" s="585" customFormat="1" ht="15.75" hidden="1" x14ac:dyDescent="0.25"/>
    <row r="911" s="585" customFormat="1" ht="15.75" hidden="1" x14ac:dyDescent="0.25"/>
    <row r="912" s="585" customFormat="1" ht="15.75" hidden="1" x14ac:dyDescent="0.25"/>
    <row r="913" s="585" customFormat="1" ht="15.75" hidden="1" x14ac:dyDescent="0.25"/>
    <row r="914" s="585" customFormat="1" ht="15.75" hidden="1" x14ac:dyDescent="0.25"/>
    <row r="915" s="585" customFormat="1" ht="15.75" hidden="1" x14ac:dyDescent="0.25"/>
    <row r="916" s="585" customFormat="1" ht="15.75" hidden="1" x14ac:dyDescent="0.25"/>
    <row r="917" s="585" customFormat="1" ht="15.75" hidden="1" x14ac:dyDescent="0.25"/>
    <row r="918" s="585" customFormat="1" ht="15.75" hidden="1" x14ac:dyDescent="0.25"/>
    <row r="919" s="585" customFormat="1" ht="15.75" hidden="1" x14ac:dyDescent="0.25"/>
    <row r="920" s="585" customFormat="1" ht="15.75" hidden="1" x14ac:dyDescent="0.25"/>
    <row r="921" s="585" customFormat="1" ht="15.75" hidden="1" x14ac:dyDescent="0.25"/>
    <row r="922" s="585" customFormat="1" ht="15.75" hidden="1" x14ac:dyDescent="0.25"/>
    <row r="923" s="585" customFormat="1" ht="15.75" hidden="1" x14ac:dyDescent="0.25"/>
    <row r="924" s="585" customFormat="1" ht="15.75" hidden="1" x14ac:dyDescent="0.25"/>
    <row r="925" s="585" customFormat="1" ht="15.75" hidden="1" x14ac:dyDescent="0.25"/>
    <row r="926" s="585" customFormat="1" ht="15.75" hidden="1" x14ac:dyDescent="0.25"/>
    <row r="927" s="585" customFormat="1" ht="15.75" hidden="1" x14ac:dyDescent="0.25"/>
    <row r="928" s="585" customFormat="1" ht="15.75" hidden="1" x14ac:dyDescent="0.25"/>
    <row r="929" s="585" customFormat="1" ht="15.75" hidden="1" x14ac:dyDescent="0.25"/>
    <row r="930" s="585" customFormat="1" ht="15.75" hidden="1" x14ac:dyDescent="0.25"/>
    <row r="931" s="585" customFormat="1" ht="15.75" hidden="1" x14ac:dyDescent="0.25"/>
    <row r="932" s="585" customFormat="1" ht="15.75" hidden="1" x14ac:dyDescent="0.25"/>
    <row r="933" s="585" customFormat="1" ht="15.75" hidden="1" x14ac:dyDescent="0.25"/>
    <row r="934" s="585" customFormat="1" ht="15.75" hidden="1" x14ac:dyDescent="0.25"/>
    <row r="935" s="585" customFormat="1" ht="15.75" hidden="1" x14ac:dyDescent="0.25"/>
    <row r="936" s="585" customFormat="1" ht="15.75" hidden="1" x14ac:dyDescent="0.25"/>
    <row r="937" s="585" customFormat="1" ht="15.75" hidden="1" x14ac:dyDescent="0.25"/>
    <row r="938" s="585" customFormat="1" ht="15.75" hidden="1" x14ac:dyDescent="0.25"/>
    <row r="939" s="585" customFormat="1" ht="15.75" hidden="1" x14ac:dyDescent="0.25"/>
    <row r="940" s="585" customFormat="1" ht="15.75" hidden="1" x14ac:dyDescent="0.25"/>
    <row r="941" s="585" customFormat="1" ht="15.75" hidden="1" x14ac:dyDescent="0.25"/>
    <row r="942" s="585" customFormat="1" ht="15.75" hidden="1" x14ac:dyDescent="0.25"/>
    <row r="943" s="585" customFormat="1" ht="15.75" hidden="1" x14ac:dyDescent="0.25"/>
    <row r="944" s="585" customFormat="1" ht="15.75" hidden="1" x14ac:dyDescent="0.25"/>
    <row r="945" s="585" customFormat="1" ht="15.75" hidden="1" x14ac:dyDescent="0.25"/>
    <row r="946" s="585" customFormat="1" ht="15.75" hidden="1" x14ac:dyDescent="0.25"/>
    <row r="947" s="585" customFormat="1" ht="15.75" hidden="1" x14ac:dyDescent="0.25"/>
    <row r="948" s="585" customFormat="1" ht="15.75" hidden="1" x14ac:dyDescent="0.25"/>
    <row r="949" s="585" customFormat="1" ht="15.75" hidden="1" x14ac:dyDescent="0.25"/>
    <row r="950" s="585" customFormat="1" ht="15.75" hidden="1" x14ac:dyDescent="0.25"/>
    <row r="951" s="585" customFormat="1" ht="15.75" hidden="1" x14ac:dyDescent="0.25"/>
    <row r="952" s="585" customFormat="1" ht="15.75" hidden="1" x14ac:dyDescent="0.25"/>
    <row r="953" s="585" customFormat="1" ht="15.75" hidden="1" x14ac:dyDescent="0.25"/>
    <row r="954" s="585" customFormat="1" ht="15.75" hidden="1" x14ac:dyDescent="0.25"/>
    <row r="955" s="585" customFormat="1" ht="15.75" hidden="1" x14ac:dyDescent="0.25"/>
    <row r="956" s="585" customFormat="1" ht="15.75" hidden="1" x14ac:dyDescent="0.25"/>
    <row r="957" s="585" customFormat="1" ht="15.75" hidden="1" x14ac:dyDescent="0.25"/>
    <row r="958" s="585" customFormat="1" ht="15.75" hidden="1" x14ac:dyDescent="0.25"/>
    <row r="959" s="585" customFormat="1" ht="15.75" hidden="1" x14ac:dyDescent="0.25"/>
    <row r="960" s="585" customFormat="1" ht="15.75" hidden="1" x14ac:dyDescent="0.25"/>
    <row r="961" s="585" customFormat="1" ht="15.75" hidden="1" x14ac:dyDescent="0.25"/>
    <row r="962" s="585" customFormat="1" ht="15.75" hidden="1" x14ac:dyDescent="0.25"/>
    <row r="963" s="585" customFormat="1" ht="15.75" hidden="1" x14ac:dyDescent="0.25"/>
    <row r="964" s="585" customFormat="1" ht="15.75" hidden="1" x14ac:dyDescent="0.25"/>
    <row r="965" s="585" customFormat="1" ht="15.75" hidden="1" x14ac:dyDescent="0.25"/>
    <row r="966" s="585" customFormat="1" ht="15.75" hidden="1" x14ac:dyDescent="0.25"/>
    <row r="967" s="585" customFormat="1" ht="15.75" hidden="1" x14ac:dyDescent="0.25"/>
    <row r="968" s="585" customFormat="1" ht="15.75" hidden="1" x14ac:dyDescent="0.25"/>
    <row r="969" s="585" customFormat="1" ht="15.75" hidden="1" x14ac:dyDescent="0.25"/>
    <row r="970" s="585" customFormat="1" ht="15.75" hidden="1" x14ac:dyDescent="0.25"/>
    <row r="971" s="585" customFormat="1" ht="15.75" hidden="1" x14ac:dyDescent="0.25"/>
    <row r="972" s="585" customFormat="1" ht="15.75" hidden="1" x14ac:dyDescent="0.25"/>
    <row r="973" s="585" customFormat="1" ht="15.75" hidden="1" x14ac:dyDescent="0.25"/>
    <row r="974" s="585" customFormat="1" ht="15.75" hidden="1" x14ac:dyDescent="0.25"/>
    <row r="975" s="585" customFormat="1" ht="15.75" hidden="1" x14ac:dyDescent="0.25"/>
    <row r="976" s="585" customFormat="1" ht="15.75" hidden="1" x14ac:dyDescent="0.25"/>
    <row r="977" s="585" customFormat="1" ht="15.75" hidden="1" x14ac:dyDescent="0.25"/>
    <row r="978" s="585" customFormat="1" ht="15.75" hidden="1" x14ac:dyDescent="0.25"/>
    <row r="979" s="585" customFormat="1" ht="15.75" hidden="1" x14ac:dyDescent="0.25"/>
    <row r="980" s="585" customFormat="1" ht="15.75" hidden="1" x14ac:dyDescent="0.25"/>
    <row r="981" s="585" customFormat="1" ht="15.75" hidden="1" x14ac:dyDescent="0.25"/>
    <row r="982" s="585" customFormat="1" ht="15.75" hidden="1" x14ac:dyDescent="0.25"/>
    <row r="983" s="585" customFormat="1" ht="15.75" hidden="1" x14ac:dyDescent="0.25"/>
    <row r="984" s="585" customFormat="1" ht="15.75" hidden="1" x14ac:dyDescent="0.25"/>
    <row r="985" s="585" customFormat="1" ht="15.75" hidden="1" x14ac:dyDescent="0.25"/>
    <row r="986" s="585" customFormat="1" ht="15.75" hidden="1" x14ac:dyDescent="0.25"/>
    <row r="987" s="585" customFormat="1" ht="15.75" hidden="1" x14ac:dyDescent="0.25"/>
    <row r="988" s="585" customFormat="1" ht="15.75" hidden="1" x14ac:dyDescent="0.25"/>
    <row r="989" s="585" customFormat="1" ht="15.75" hidden="1" x14ac:dyDescent="0.25"/>
    <row r="990" s="585" customFormat="1" ht="15.75" hidden="1" x14ac:dyDescent="0.25"/>
    <row r="991" s="585" customFormat="1" ht="15.75" hidden="1" x14ac:dyDescent="0.25"/>
    <row r="992" s="585" customFormat="1" ht="15.75" hidden="1" x14ac:dyDescent="0.25"/>
    <row r="993" s="585" customFormat="1" ht="15.75" hidden="1" x14ac:dyDescent="0.25"/>
    <row r="994" s="585" customFormat="1" ht="15.75" hidden="1" x14ac:dyDescent="0.25"/>
    <row r="995" s="585" customFormat="1" ht="15.75" hidden="1" x14ac:dyDescent="0.25"/>
    <row r="996" s="585" customFormat="1" ht="15.75" hidden="1" x14ac:dyDescent="0.25"/>
    <row r="997" s="585" customFormat="1" ht="15.75" hidden="1" x14ac:dyDescent="0.25"/>
    <row r="998" s="585" customFormat="1" ht="15.75" hidden="1" x14ac:dyDescent="0.25"/>
    <row r="999" s="585" customFormat="1" ht="15.75" hidden="1" x14ac:dyDescent="0.25"/>
    <row r="1000" s="585" customFormat="1" ht="15.75" hidden="1" x14ac:dyDescent="0.25"/>
    <row r="1001" s="585" customFormat="1" ht="15.75" hidden="1" x14ac:dyDescent="0.25"/>
    <row r="1002" s="585" customFormat="1" ht="15.75" hidden="1" x14ac:dyDescent="0.25"/>
    <row r="1003" s="585" customFormat="1" ht="15.75" hidden="1" x14ac:dyDescent="0.25"/>
    <row r="1004" s="585" customFormat="1" ht="15.75" hidden="1" x14ac:dyDescent="0.25"/>
    <row r="1005" s="585" customFormat="1" ht="15.75" hidden="1" x14ac:dyDescent="0.25"/>
    <row r="1006" s="585" customFormat="1" ht="15.75" hidden="1" x14ac:dyDescent="0.25"/>
    <row r="1007" s="585" customFormat="1" ht="15.75" hidden="1" x14ac:dyDescent="0.25"/>
    <row r="1008" s="585" customFormat="1" ht="15.75" hidden="1" x14ac:dyDescent="0.25"/>
    <row r="1009" s="585" customFormat="1" ht="15.75" hidden="1" x14ac:dyDescent="0.25"/>
    <row r="1010" s="585" customFormat="1" ht="15.75" hidden="1" x14ac:dyDescent="0.25"/>
    <row r="1011" s="585" customFormat="1" ht="15.75" hidden="1" x14ac:dyDescent="0.25"/>
    <row r="1012" s="585" customFormat="1" ht="15.75" hidden="1" x14ac:dyDescent="0.25"/>
    <row r="1013" s="585" customFormat="1" ht="15.75" hidden="1" x14ac:dyDescent="0.25"/>
    <row r="1014" s="585" customFormat="1" ht="15.75" hidden="1" x14ac:dyDescent="0.25"/>
    <row r="1015" s="585" customFormat="1" ht="15.75" hidden="1" x14ac:dyDescent="0.25"/>
    <row r="1016" s="585" customFormat="1" ht="15.75" hidden="1" x14ac:dyDescent="0.25"/>
    <row r="1017" s="585" customFormat="1" ht="15.75" hidden="1" x14ac:dyDescent="0.25"/>
    <row r="1018" s="585" customFormat="1" ht="15.75" hidden="1" x14ac:dyDescent="0.25"/>
    <row r="1019" s="585" customFormat="1" ht="15.75" hidden="1" x14ac:dyDescent="0.25"/>
    <row r="1020" s="585" customFormat="1" ht="15.75" hidden="1" x14ac:dyDescent="0.25"/>
    <row r="1021" s="585" customFormat="1" ht="15.75" hidden="1" x14ac:dyDescent="0.25"/>
    <row r="1022" s="585" customFormat="1" ht="15.75" hidden="1" x14ac:dyDescent="0.25"/>
    <row r="1023" s="585" customFormat="1" ht="15.75" hidden="1" x14ac:dyDescent="0.25"/>
    <row r="1024" s="585" customFormat="1" ht="15.75" hidden="1" x14ac:dyDescent="0.25"/>
    <row r="1025" s="585" customFormat="1" ht="15.75" hidden="1" x14ac:dyDescent="0.25"/>
    <row r="1026" s="585" customFormat="1" ht="15.75" hidden="1" x14ac:dyDescent="0.25"/>
    <row r="1027" s="585" customFormat="1" ht="15.75" hidden="1" x14ac:dyDescent="0.25"/>
    <row r="1028" s="585" customFormat="1" ht="15.75" hidden="1" x14ac:dyDescent="0.25"/>
    <row r="1029" s="585" customFormat="1" ht="15.75" hidden="1" x14ac:dyDescent="0.25"/>
    <row r="1030" s="585" customFormat="1" ht="15.75" hidden="1" x14ac:dyDescent="0.25"/>
    <row r="1031" s="585" customFormat="1" ht="15.75" hidden="1" x14ac:dyDescent="0.25"/>
    <row r="1032" s="585" customFormat="1" ht="15.75" hidden="1" x14ac:dyDescent="0.25"/>
    <row r="1033" s="585" customFormat="1" ht="15.75" hidden="1" x14ac:dyDescent="0.25"/>
    <row r="1034" s="585" customFormat="1" ht="15.75" hidden="1" x14ac:dyDescent="0.25"/>
    <row r="1035" s="585" customFormat="1" ht="15.75" hidden="1" x14ac:dyDescent="0.25"/>
    <row r="1036" s="585" customFormat="1" ht="15.75" hidden="1" x14ac:dyDescent="0.25"/>
    <row r="1037" s="585" customFormat="1" ht="15.75" hidden="1" x14ac:dyDescent="0.25"/>
    <row r="1038" s="585" customFormat="1" ht="15.75" hidden="1" x14ac:dyDescent="0.25"/>
    <row r="1039" s="585" customFormat="1" ht="15.75" hidden="1" x14ac:dyDescent="0.25"/>
    <row r="1040" s="585" customFormat="1" ht="15.75" hidden="1" x14ac:dyDescent="0.25"/>
    <row r="1041" s="585" customFormat="1" ht="15.75" hidden="1" x14ac:dyDescent="0.25"/>
    <row r="1042" s="585" customFormat="1" ht="15.75" hidden="1" x14ac:dyDescent="0.25"/>
    <row r="1043" s="585" customFormat="1" ht="15.75" hidden="1" x14ac:dyDescent="0.25"/>
    <row r="1044" s="585" customFormat="1" ht="15.75" hidden="1" x14ac:dyDescent="0.25"/>
    <row r="1045" s="585" customFormat="1" ht="15.75" hidden="1" x14ac:dyDescent="0.25"/>
    <row r="1046" s="585" customFormat="1" ht="15.75" hidden="1" x14ac:dyDescent="0.25"/>
    <row r="1047" s="585" customFormat="1" ht="15.75" hidden="1" x14ac:dyDescent="0.25"/>
    <row r="1048" s="585" customFormat="1" ht="15.75" hidden="1" x14ac:dyDescent="0.25"/>
    <row r="1049" s="585" customFormat="1" ht="15.75" hidden="1" x14ac:dyDescent="0.25"/>
    <row r="1050" s="585" customFormat="1" ht="15.75" hidden="1" x14ac:dyDescent="0.25"/>
    <row r="1051" s="585" customFormat="1" ht="15.75" hidden="1" x14ac:dyDescent="0.25"/>
    <row r="1052" s="585" customFormat="1" ht="15.75" hidden="1" x14ac:dyDescent="0.25"/>
    <row r="1053" s="585" customFormat="1" ht="15.75" hidden="1" x14ac:dyDescent="0.25"/>
    <row r="1054" s="585" customFormat="1" ht="15.75" hidden="1" x14ac:dyDescent="0.25"/>
    <row r="1055" s="585" customFormat="1" ht="15.75" hidden="1" x14ac:dyDescent="0.25"/>
    <row r="1056" s="585" customFormat="1" ht="15.75" hidden="1" x14ac:dyDescent="0.25"/>
    <row r="1057" spans="1:7" s="585" customFormat="1" ht="15.75" hidden="1" x14ac:dyDescent="0.25"/>
    <row r="1058" spans="1:7" s="585" customFormat="1" ht="15.75" hidden="1" x14ac:dyDescent="0.25"/>
    <row r="1059" spans="1:7" s="585" customFormat="1" ht="15.75" hidden="1" x14ac:dyDescent="0.25"/>
    <row r="1060" spans="1:7" s="585" customFormat="1" ht="15.75" hidden="1" x14ac:dyDescent="0.25"/>
    <row r="1061" spans="1:7" s="585" customFormat="1" ht="15.75" hidden="1" x14ac:dyDescent="0.25"/>
    <row r="1062" spans="1:7" s="189" customFormat="1" ht="15.75" hidden="1" x14ac:dyDescent="0.25">
      <c r="C1062" s="213"/>
      <c r="D1062" s="213"/>
      <c r="E1062" s="213"/>
      <c r="F1062" s="213"/>
      <c r="G1062" s="213"/>
    </row>
    <row r="1063" spans="1:7" hidden="1" x14ac:dyDescent="0.2">
      <c r="A1063" s="162"/>
    </row>
    <row r="1064" spans="1:7" hidden="1" x14ac:dyDescent="0.2">
      <c r="A1064" s="162"/>
    </row>
    <row r="1065" spans="1:7" hidden="1" x14ac:dyDescent="0.2">
      <c r="A1065" s="162"/>
    </row>
    <row r="1066" spans="1:7" hidden="1" x14ac:dyDescent="0.2"/>
    <row r="1067" spans="1:7" ht="12" hidden="1" customHeight="1" x14ac:dyDescent="0.2"/>
    <row r="1068" spans="1:7" hidden="1" x14ac:dyDescent="0.2"/>
    <row r="1069" spans="1:7" hidden="1" x14ac:dyDescent="0.2"/>
    <row r="1070" spans="1:7" hidden="1" x14ac:dyDescent="0.2"/>
    <row r="1071" spans="1:7" hidden="1" x14ac:dyDescent="0.2"/>
    <row r="1072" spans="1:7" hidden="1" x14ac:dyDescent="0.2"/>
    <row r="1073" hidden="1" x14ac:dyDescent="0.2"/>
    <row r="1074" hidden="1" x14ac:dyDescent="0.2"/>
    <row r="1075" hidden="1" x14ac:dyDescent="0.2"/>
    <row r="1076" hidden="1" x14ac:dyDescent="0.2"/>
    <row r="1077" ht="12" hidden="1" customHeight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spans="1:7" ht="15" hidden="1" x14ac:dyDescent="0.25">
      <c r="G1089" s="520"/>
    </row>
    <row r="1090" spans="1:7" hidden="1" x14ac:dyDescent="0.2"/>
    <row r="1091" spans="1:7" hidden="1" x14ac:dyDescent="0.2"/>
    <row r="1092" spans="1:7" s="189" customFormat="1" ht="15.75" hidden="1" x14ac:dyDescent="0.25">
      <c r="C1092" s="214"/>
      <c r="D1092" s="213"/>
      <c r="E1092" s="213"/>
      <c r="F1092" s="213"/>
      <c r="G1092" s="213"/>
    </row>
    <row r="1093" spans="1:7" hidden="1" x14ac:dyDescent="0.2">
      <c r="A1093" s="162"/>
    </row>
    <row r="1094" spans="1:7" hidden="1" x14ac:dyDescent="0.2">
      <c r="A1094" s="162"/>
    </row>
    <row r="1095" spans="1:7" hidden="1" x14ac:dyDescent="0.2">
      <c r="A1095" s="162"/>
    </row>
    <row r="1096" spans="1:7" hidden="1" x14ac:dyDescent="0.2"/>
    <row r="1097" spans="1:7" ht="12" hidden="1" customHeight="1" x14ac:dyDescent="0.2"/>
    <row r="1098" spans="1:7" hidden="1" x14ac:dyDescent="0.2"/>
    <row r="1099" spans="1:7" hidden="1" x14ac:dyDescent="0.2"/>
    <row r="1100" spans="1:7" hidden="1" x14ac:dyDescent="0.2"/>
    <row r="1101" spans="1:7" hidden="1" x14ac:dyDescent="0.2"/>
    <row r="1102" spans="1:7" hidden="1" x14ac:dyDescent="0.2"/>
    <row r="1103" spans="1:7" hidden="1" x14ac:dyDescent="0.2"/>
    <row r="1104" spans="1:7" hidden="1" x14ac:dyDescent="0.2"/>
    <row r="1105" spans="1:7" hidden="1" x14ac:dyDescent="0.2"/>
    <row r="1106" spans="1:7" hidden="1" x14ac:dyDescent="0.2"/>
    <row r="1107" spans="1:7" hidden="1" x14ac:dyDescent="0.2"/>
    <row r="1108" spans="1:7" hidden="1" x14ac:dyDescent="0.2"/>
    <row r="1109" spans="1:7" hidden="1" x14ac:dyDescent="0.2"/>
    <row r="1110" spans="1:7" hidden="1" x14ac:dyDescent="0.2"/>
    <row r="1111" spans="1:7" hidden="1" x14ac:dyDescent="0.2"/>
    <row r="1112" spans="1:7" hidden="1" x14ac:dyDescent="0.2"/>
    <row r="1113" spans="1:7" hidden="1" x14ac:dyDescent="0.2"/>
    <row r="1114" spans="1:7" ht="15.75" hidden="1" x14ac:dyDescent="0.25">
      <c r="G1114" s="507"/>
    </row>
    <row r="1115" spans="1:7" hidden="1" x14ac:dyDescent="0.2"/>
    <row r="1116" spans="1:7" hidden="1" x14ac:dyDescent="0.2"/>
    <row r="1117" spans="1:7" s="189" customFormat="1" ht="15.75" hidden="1" x14ac:dyDescent="0.25">
      <c r="C1117" s="214"/>
      <c r="D1117" s="213"/>
      <c r="E1117" s="213"/>
      <c r="F1117" s="213"/>
      <c r="G1117" s="213"/>
    </row>
    <row r="1118" spans="1:7" hidden="1" x14ac:dyDescent="0.2">
      <c r="A1118" s="162"/>
    </row>
    <row r="1119" spans="1:7" hidden="1" x14ac:dyDescent="0.2">
      <c r="A1119" s="162"/>
    </row>
    <row r="1120" spans="1:7" hidden="1" x14ac:dyDescent="0.2">
      <c r="A1120" s="162"/>
    </row>
    <row r="1121" spans="1:1" hidden="1" x14ac:dyDescent="0.2"/>
    <row r="1122" spans="1:1" ht="12" hidden="1" customHeight="1" x14ac:dyDescent="0.2"/>
    <row r="1123" spans="1:1" hidden="1" x14ac:dyDescent="0.2"/>
    <row r="1124" spans="1:1" hidden="1" x14ac:dyDescent="0.2"/>
    <row r="1125" spans="1:1" hidden="1" x14ac:dyDescent="0.2"/>
    <row r="1126" spans="1:1" hidden="1" x14ac:dyDescent="0.2"/>
    <row r="1127" spans="1:1" hidden="1" x14ac:dyDescent="0.2"/>
    <row r="1128" spans="1:1" hidden="1" x14ac:dyDescent="0.2"/>
    <row r="1129" spans="1:1" hidden="1" x14ac:dyDescent="0.2"/>
    <row r="1130" spans="1:1" hidden="1" x14ac:dyDescent="0.2"/>
    <row r="1131" spans="1:1" hidden="1" x14ac:dyDescent="0.2"/>
    <row r="1132" spans="1:1" hidden="1" x14ac:dyDescent="0.2"/>
    <row r="1133" spans="1:1" hidden="1" x14ac:dyDescent="0.2"/>
    <row r="1134" spans="1:1" hidden="1" x14ac:dyDescent="0.2"/>
    <row r="1135" spans="1:1" hidden="1" x14ac:dyDescent="0.2">
      <c r="A1135" s="162"/>
    </row>
    <row r="1136" spans="1:1" hidden="1" x14ac:dyDescent="0.2">
      <c r="A1136" s="162"/>
    </row>
    <row r="1137" spans="1:1" hidden="1" x14ac:dyDescent="0.2">
      <c r="A1137" s="162"/>
    </row>
    <row r="1138" spans="1:1" hidden="1" x14ac:dyDescent="0.2"/>
    <row r="1139" spans="1:1" ht="12" hidden="1" customHeight="1" x14ac:dyDescent="0.2"/>
    <row r="1140" spans="1:1" hidden="1" x14ac:dyDescent="0.2"/>
    <row r="1141" spans="1:1" hidden="1" x14ac:dyDescent="0.2"/>
    <row r="1142" spans="1:1" hidden="1" x14ac:dyDescent="0.2"/>
    <row r="1143" spans="1:1" hidden="1" x14ac:dyDescent="0.2"/>
    <row r="1144" spans="1:1" hidden="1" x14ac:dyDescent="0.2"/>
    <row r="1145" spans="1:1" hidden="1" x14ac:dyDescent="0.2"/>
    <row r="1146" spans="1:1" hidden="1" x14ac:dyDescent="0.2"/>
    <row r="1147" spans="1:1" hidden="1" x14ac:dyDescent="0.2"/>
    <row r="1148" spans="1:1" hidden="1" x14ac:dyDescent="0.2"/>
    <row r="1149" spans="1:1" hidden="1" x14ac:dyDescent="0.2"/>
    <row r="1150" spans="1:1" hidden="1" x14ac:dyDescent="0.2"/>
    <row r="1151" spans="1:1" hidden="1" x14ac:dyDescent="0.2"/>
    <row r="1152" spans="1:1" hidden="1" x14ac:dyDescent="0.2"/>
    <row r="1153" spans="1:7" hidden="1" x14ac:dyDescent="0.2"/>
    <row r="1154" spans="1:7" hidden="1" x14ac:dyDescent="0.2"/>
    <row r="1155" spans="1:7" ht="15.75" hidden="1" x14ac:dyDescent="0.25">
      <c r="G1155" s="507"/>
    </row>
    <row r="1156" spans="1:7" hidden="1" x14ac:dyDescent="0.2"/>
    <row r="1157" spans="1:7" hidden="1" x14ac:dyDescent="0.2"/>
    <row r="1158" spans="1:7" s="189" customFormat="1" ht="15.75" hidden="1" x14ac:dyDescent="0.25">
      <c r="C1158" s="214"/>
      <c r="D1158" s="213"/>
      <c r="E1158" s="213"/>
      <c r="F1158" s="213"/>
      <c r="G1158" s="213"/>
    </row>
    <row r="1159" spans="1:7" hidden="1" x14ac:dyDescent="0.2">
      <c r="A1159" s="162"/>
    </row>
    <row r="1160" spans="1:7" hidden="1" x14ac:dyDescent="0.2">
      <c r="A1160" s="162"/>
    </row>
    <row r="1161" spans="1:7" hidden="1" x14ac:dyDescent="0.2">
      <c r="A1161" s="162"/>
    </row>
    <row r="1162" spans="1:7" hidden="1" x14ac:dyDescent="0.2"/>
    <row r="1163" spans="1:7" ht="12" hidden="1" customHeight="1" x14ac:dyDescent="0.2"/>
    <row r="1164" spans="1:7" hidden="1" x14ac:dyDescent="0.2"/>
    <row r="1165" spans="1:7" hidden="1" x14ac:dyDescent="0.2"/>
    <row r="1166" spans="1:7" hidden="1" x14ac:dyDescent="0.2"/>
    <row r="1167" spans="1:7" ht="15.75" hidden="1" x14ac:dyDescent="0.25">
      <c r="G1167" s="507"/>
    </row>
    <row r="1168" spans="1:7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spans="1:3" hidden="1" x14ac:dyDescent="0.2"/>
    <row r="1266" spans="1:3" hidden="1" x14ac:dyDescent="0.2"/>
    <row r="1267" spans="1:3" s="585" customFormat="1" ht="15.75" hidden="1" x14ac:dyDescent="0.25">
      <c r="C1267" s="214"/>
    </row>
    <row r="1268" spans="1:3" s="585" customFormat="1" ht="15.75" hidden="1" x14ac:dyDescent="0.25">
      <c r="C1268" s="214"/>
    </row>
    <row r="1269" spans="1:3" hidden="1" x14ac:dyDescent="0.2">
      <c r="A1269" s="162"/>
    </row>
    <row r="1270" spans="1:3" hidden="1" x14ac:dyDescent="0.2">
      <c r="A1270" s="162"/>
    </row>
    <row r="1271" spans="1:3" hidden="1" x14ac:dyDescent="0.2"/>
    <row r="1272" spans="1:3" hidden="1" x14ac:dyDescent="0.2"/>
    <row r="1273" spans="1:3" hidden="1" x14ac:dyDescent="0.2"/>
    <row r="1274" spans="1:3" hidden="1" x14ac:dyDescent="0.2"/>
    <row r="1275" spans="1:3" hidden="1" x14ac:dyDescent="0.2"/>
    <row r="1276" spans="1:3" hidden="1" x14ac:dyDescent="0.2"/>
    <row r="1277" spans="1:3" hidden="1" x14ac:dyDescent="0.2"/>
    <row r="1278" spans="1:3" hidden="1" x14ac:dyDescent="0.2"/>
    <row r="1279" spans="1:3" hidden="1" x14ac:dyDescent="0.2"/>
    <row r="1280" spans="1:3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spans="1:1" hidden="1" x14ac:dyDescent="0.2"/>
    <row r="1298" spans="1:1" ht="26.25" hidden="1" x14ac:dyDescent="0.4">
      <c r="A1298" s="498"/>
    </row>
    <row r="1299" spans="1:1" hidden="1" x14ac:dyDescent="0.2"/>
    <row r="1300" spans="1:1" hidden="1" x14ac:dyDescent="0.2"/>
    <row r="1301" spans="1:1" hidden="1" x14ac:dyDescent="0.2"/>
    <row r="1302" spans="1:1" hidden="1" x14ac:dyDescent="0.2"/>
    <row r="1303" spans="1:1" hidden="1" x14ac:dyDescent="0.2"/>
    <row r="1304" spans="1:1" hidden="1" x14ac:dyDescent="0.2"/>
    <row r="1305" spans="1:1" hidden="1" x14ac:dyDescent="0.2"/>
    <row r="1306" spans="1:1" hidden="1" x14ac:dyDescent="0.2"/>
    <row r="1307" spans="1:1" hidden="1" x14ac:dyDescent="0.2"/>
    <row r="1308" spans="1:1" hidden="1" x14ac:dyDescent="0.2"/>
    <row r="1309" spans="1:1" hidden="1" x14ac:dyDescent="0.2"/>
    <row r="1310" spans="1:1" hidden="1" x14ac:dyDescent="0.2"/>
    <row r="1311" spans="1:1" hidden="1" x14ac:dyDescent="0.2"/>
    <row r="1312" spans="1:1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spans="1:1" hidden="1" x14ac:dyDescent="0.2"/>
    <row r="1330" spans="1:1" ht="4.5" hidden="1" customHeight="1" x14ac:dyDescent="0.2"/>
    <row r="1331" spans="1:1" ht="26.25" hidden="1" x14ac:dyDescent="0.4">
      <c r="A1331" s="498"/>
    </row>
    <row r="1332" spans="1:1" hidden="1" x14ac:dyDescent="0.2"/>
    <row r="1333" spans="1:1" hidden="1" x14ac:dyDescent="0.2"/>
    <row r="1334" spans="1:1" hidden="1" x14ac:dyDescent="0.2"/>
    <row r="1335" spans="1:1" hidden="1" x14ac:dyDescent="0.2"/>
    <row r="1336" spans="1:1" hidden="1" x14ac:dyDescent="0.2"/>
    <row r="1337" spans="1:1" hidden="1" x14ac:dyDescent="0.2"/>
    <row r="1338" spans="1:1" hidden="1" x14ac:dyDescent="0.2"/>
    <row r="1339" spans="1:1" hidden="1" x14ac:dyDescent="0.2"/>
    <row r="1340" spans="1:1" hidden="1" x14ac:dyDescent="0.2"/>
    <row r="1341" spans="1:1" hidden="1" x14ac:dyDescent="0.2"/>
    <row r="1342" spans="1:1" hidden="1" x14ac:dyDescent="0.2"/>
    <row r="1343" spans="1:1" hidden="1" x14ac:dyDescent="0.2"/>
    <row r="1344" spans="1:1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spans="7:7" hidden="1" x14ac:dyDescent="0.2"/>
    <row r="1378" spans="7:7" hidden="1" x14ac:dyDescent="0.2"/>
    <row r="1379" spans="7:7" hidden="1" x14ac:dyDescent="0.2"/>
    <row r="1380" spans="7:7" hidden="1" x14ac:dyDescent="0.2"/>
    <row r="1381" spans="7:7" hidden="1" x14ac:dyDescent="0.2"/>
    <row r="1382" spans="7:7" hidden="1" x14ac:dyDescent="0.2"/>
    <row r="1383" spans="7:7" hidden="1" x14ac:dyDescent="0.2"/>
    <row r="1384" spans="7:7" ht="15.75" hidden="1" x14ac:dyDescent="0.25">
      <c r="G1384" s="213"/>
    </row>
    <row r="1385" spans="7:7" hidden="1" x14ac:dyDescent="0.2"/>
    <row r="1386" spans="7:7" hidden="1" x14ac:dyDescent="0.2"/>
    <row r="1387" spans="7:7" ht="15.75" hidden="1" x14ac:dyDescent="0.25">
      <c r="G1387" s="507"/>
    </row>
    <row r="1388" spans="7:7" hidden="1" x14ac:dyDescent="0.2"/>
    <row r="1389" spans="7:7" hidden="1" x14ac:dyDescent="0.2"/>
    <row r="1390" spans="7:7" hidden="1" x14ac:dyDescent="0.2"/>
    <row r="1391" spans="7:7" hidden="1" x14ac:dyDescent="0.2"/>
    <row r="1392" spans="7:7" hidden="1" x14ac:dyDescent="0.2"/>
    <row r="1393" spans="7:7" hidden="1" x14ac:dyDescent="0.2"/>
    <row r="1394" spans="7:7" hidden="1" x14ac:dyDescent="0.2"/>
    <row r="1395" spans="7:7" hidden="1" x14ac:dyDescent="0.2"/>
    <row r="1396" spans="7:7" hidden="1" x14ac:dyDescent="0.2"/>
    <row r="1397" spans="7:7" hidden="1" x14ac:dyDescent="0.2"/>
    <row r="1398" spans="7:7" hidden="1" x14ac:dyDescent="0.2"/>
    <row r="1399" spans="7:7" hidden="1" x14ac:dyDescent="0.2"/>
    <row r="1400" spans="7:7" hidden="1" x14ac:dyDescent="0.2"/>
    <row r="1401" spans="7:7" hidden="1" x14ac:dyDescent="0.2"/>
    <row r="1402" spans="7:7" hidden="1" x14ac:dyDescent="0.2"/>
    <row r="1403" spans="7:7" hidden="1" x14ac:dyDescent="0.2"/>
    <row r="1404" spans="7:7" hidden="1" x14ac:dyDescent="0.2"/>
    <row r="1405" spans="7:7" hidden="1" x14ac:dyDescent="0.2"/>
    <row r="1406" spans="7:7" hidden="1" x14ac:dyDescent="0.2"/>
    <row r="1407" spans="7:7" ht="15.75" hidden="1" x14ac:dyDescent="0.25">
      <c r="G1407" s="507"/>
    </row>
    <row r="1408" spans="7:7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spans="3:7" hidden="1" x14ac:dyDescent="0.2"/>
    <row r="1426" spans="3:7" hidden="1" x14ac:dyDescent="0.2"/>
    <row r="1427" spans="3:7" hidden="1" x14ac:dyDescent="0.2"/>
    <row r="1428" spans="3:7" hidden="1" x14ac:dyDescent="0.2"/>
    <row r="1429" spans="3:7" hidden="1" x14ac:dyDescent="0.2"/>
    <row r="1430" spans="3:7" hidden="1" x14ac:dyDescent="0.2"/>
    <row r="1431" spans="3:7" hidden="1" x14ac:dyDescent="0.2"/>
    <row r="1432" spans="3:7" hidden="1" x14ac:dyDescent="0.2"/>
    <row r="1433" spans="3:7" hidden="1" x14ac:dyDescent="0.2"/>
    <row r="1434" spans="3:7" hidden="1" x14ac:dyDescent="0.2"/>
    <row r="1435" spans="3:7" hidden="1" x14ac:dyDescent="0.2"/>
    <row r="1436" spans="3:7" hidden="1" x14ac:dyDescent="0.2"/>
    <row r="1437" spans="3:7" ht="15" hidden="1" x14ac:dyDescent="0.25">
      <c r="G1437" s="520"/>
    </row>
    <row r="1438" spans="3:7" hidden="1" x14ac:dyDescent="0.2"/>
    <row r="1439" spans="3:7" hidden="1" x14ac:dyDescent="0.2"/>
    <row r="1440" spans="3:7" s="189" customFormat="1" ht="15.75" hidden="1" x14ac:dyDescent="0.25">
      <c r="C1440" s="214"/>
      <c r="D1440" s="213"/>
      <c r="E1440" s="213"/>
      <c r="F1440" s="213"/>
      <c r="G1440" s="213"/>
    </row>
    <row r="1441" spans="1:1" hidden="1" x14ac:dyDescent="0.2">
      <c r="A1441" s="162"/>
    </row>
    <row r="1442" spans="1:1" hidden="1" x14ac:dyDescent="0.2">
      <c r="A1442" s="162"/>
    </row>
    <row r="1443" spans="1:1" hidden="1" x14ac:dyDescent="0.2">
      <c r="A1443" s="162"/>
    </row>
    <row r="1444" spans="1:1" hidden="1" x14ac:dyDescent="0.2"/>
    <row r="1445" spans="1:1" ht="12" hidden="1" customHeight="1" x14ac:dyDescent="0.2"/>
    <row r="1446" spans="1:1" hidden="1" x14ac:dyDescent="0.2"/>
    <row r="1447" spans="1:1" hidden="1" x14ac:dyDescent="0.2"/>
    <row r="1448" spans="1:1" hidden="1" x14ac:dyDescent="0.2"/>
    <row r="1449" spans="1:1" hidden="1" x14ac:dyDescent="0.2"/>
    <row r="1450" spans="1:1" hidden="1" x14ac:dyDescent="0.2"/>
    <row r="1451" spans="1:1" hidden="1" x14ac:dyDescent="0.2"/>
    <row r="1452" spans="1:1" hidden="1" x14ac:dyDescent="0.2"/>
    <row r="1453" spans="1:1" hidden="1" x14ac:dyDescent="0.2"/>
    <row r="1454" spans="1:1" hidden="1" x14ac:dyDescent="0.2"/>
    <row r="1455" spans="1:1" hidden="1" x14ac:dyDescent="0.2"/>
    <row r="1456" spans="1:1" hidden="1" x14ac:dyDescent="0.2"/>
    <row r="1457" spans="1:7" hidden="1" x14ac:dyDescent="0.2"/>
    <row r="1458" spans="1:7" hidden="1" x14ac:dyDescent="0.2"/>
    <row r="1459" spans="1:7" hidden="1" x14ac:dyDescent="0.2"/>
    <row r="1460" spans="1:7" hidden="1" x14ac:dyDescent="0.2"/>
    <row r="1461" spans="1:7" hidden="1" x14ac:dyDescent="0.2"/>
    <row r="1462" spans="1:7" ht="15.75" hidden="1" x14ac:dyDescent="0.25">
      <c r="G1462" s="507"/>
    </row>
    <row r="1463" spans="1:7" hidden="1" x14ac:dyDescent="0.2"/>
    <row r="1464" spans="1:7" hidden="1" x14ac:dyDescent="0.2"/>
    <row r="1465" spans="1:7" s="189" customFormat="1" ht="15.75" hidden="1" x14ac:dyDescent="0.25">
      <c r="C1465" s="214"/>
      <c r="D1465" s="213"/>
      <c r="E1465" s="213"/>
      <c r="F1465" s="213"/>
      <c r="G1465" s="213"/>
    </row>
    <row r="1466" spans="1:7" hidden="1" x14ac:dyDescent="0.2">
      <c r="A1466" s="162"/>
    </row>
    <row r="1467" spans="1:7" hidden="1" x14ac:dyDescent="0.2">
      <c r="A1467" s="162"/>
    </row>
    <row r="1468" spans="1:7" hidden="1" x14ac:dyDescent="0.2">
      <c r="A1468" s="162"/>
    </row>
    <row r="1469" spans="1:7" hidden="1" x14ac:dyDescent="0.2"/>
    <row r="1470" spans="1:7" ht="12" hidden="1" customHeight="1" x14ac:dyDescent="0.2"/>
    <row r="1471" spans="1:7" hidden="1" x14ac:dyDescent="0.2"/>
    <row r="1472" spans="1:7" hidden="1" x14ac:dyDescent="0.2"/>
    <row r="1473" spans="1:1" hidden="1" x14ac:dyDescent="0.2"/>
    <row r="1474" spans="1:1" hidden="1" x14ac:dyDescent="0.2"/>
    <row r="1475" spans="1:1" hidden="1" x14ac:dyDescent="0.2"/>
    <row r="1476" spans="1:1" hidden="1" x14ac:dyDescent="0.2"/>
    <row r="1477" spans="1:1" hidden="1" x14ac:dyDescent="0.2"/>
    <row r="1478" spans="1:1" hidden="1" x14ac:dyDescent="0.2"/>
    <row r="1479" spans="1:1" hidden="1" x14ac:dyDescent="0.2"/>
    <row r="1480" spans="1:1" hidden="1" x14ac:dyDescent="0.2"/>
    <row r="1481" spans="1:1" hidden="1" x14ac:dyDescent="0.2"/>
    <row r="1482" spans="1:1" hidden="1" x14ac:dyDescent="0.2"/>
    <row r="1483" spans="1:1" hidden="1" x14ac:dyDescent="0.2">
      <c r="A1483" s="162"/>
    </row>
    <row r="1484" spans="1:1" hidden="1" x14ac:dyDescent="0.2">
      <c r="A1484" s="162"/>
    </row>
    <row r="1485" spans="1:1" hidden="1" x14ac:dyDescent="0.2">
      <c r="A1485" s="162"/>
    </row>
    <row r="1486" spans="1:1" hidden="1" x14ac:dyDescent="0.2"/>
    <row r="1487" spans="1:1" ht="12" hidden="1" customHeight="1" x14ac:dyDescent="0.2"/>
    <row r="1488" spans="1:1" hidden="1" x14ac:dyDescent="0.2"/>
    <row r="1489" spans="7:7" hidden="1" x14ac:dyDescent="0.2"/>
    <row r="1490" spans="7:7" hidden="1" x14ac:dyDescent="0.2"/>
    <row r="1491" spans="7:7" hidden="1" x14ac:dyDescent="0.2"/>
    <row r="1492" spans="7:7" hidden="1" x14ac:dyDescent="0.2"/>
    <row r="1493" spans="7:7" hidden="1" x14ac:dyDescent="0.2"/>
    <row r="1494" spans="7:7" hidden="1" x14ac:dyDescent="0.2"/>
    <row r="1495" spans="7:7" hidden="1" x14ac:dyDescent="0.2"/>
    <row r="1496" spans="7:7" hidden="1" x14ac:dyDescent="0.2"/>
    <row r="1497" spans="7:7" hidden="1" x14ac:dyDescent="0.2"/>
    <row r="1498" spans="7:7" hidden="1" x14ac:dyDescent="0.2"/>
    <row r="1499" spans="7:7" hidden="1" x14ac:dyDescent="0.2"/>
    <row r="1500" spans="7:7" hidden="1" x14ac:dyDescent="0.2"/>
    <row r="1501" spans="7:7" hidden="1" x14ac:dyDescent="0.2"/>
    <row r="1502" spans="7:7" hidden="1" x14ac:dyDescent="0.2"/>
    <row r="1503" spans="7:7" ht="15.75" hidden="1" x14ac:dyDescent="0.25">
      <c r="G1503" s="507"/>
    </row>
    <row r="1504" spans="7:7" hidden="1" x14ac:dyDescent="0.2"/>
    <row r="1505" spans="1:7" hidden="1" x14ac:dyDescent="0.2"/>
    <row r="1506" spans="1:7" s="189" customFormat="1" ht="15.75" hidden="1" x14ac:dyDescent="0.25">
      <c r="C1506" s="214"/>
      <c r="D1506" s="213"/>
      <c r="E1506" s="213"/>
      <c r="F1506" s="213"/>
      <c r="G1506" s="213"/>
    </row>
    <row r="1507" spans="1:7" hidden="1" x14ac:dyDescent="0.2">
      <c r="A1507" s="162"/>
    </row>
    <row r="1508" spans="1:7" hidden="1" x14ac:dyDescent="0.2">
      <c r="A1508" s="162"/>
    </row>
    <row r="1509" spans="1:7" hidden="1" x14ac:dyDescent="0.2">
      <c r="A1509" s="162"/>
    </row>
    <row r="1510" spans="1:7" hidden="1" x14ac:dyDescent="0.2"/>
    <row r="1511" spans="1:7" ht="12" hidden="1" customHeight="1" x14ac:dyDescent="0.2"/>
    <row r="1512" spans="1:7" hidden="1" x14ac:dyDescent="0.2"/>
    <row r="1513" spans="1:7" hidden="1" x14ac:dyDescent="0.2"/>
    <row r="1514" spans="1:7" hidden="1" x14ac:dyDescent="0.2"/>
    <row r="1515" spans="1:7" ht="15.75" hidden="1" x14ac:dyDescent="0.25">
      <c r="G1515" s="507"/>
    </row>
    <row r="1516" spans="1:7" hidden="1" x14ac:dyDescent="0.2"/>
    <row r="1517" spans="1:7" hidden="1" x14ac:dyDescent="0.2"/>
    <row r="1518" spans="1:7" hidden="1" x14ac:dyDescent="0.2"/>
    <row r="1519" spans="1:7" hidden="1" x14ac:dyDescent="0.2"/>
    <row r="1520" spans="1:7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spans="3:3" hidden="1" x14ac:dyDescent="0.2"/>
    <row r="1602" spans="3:3" hidden="1" x14ac:dyDescent="0.2"/>
    <row r="1603" spans="3:3" hidden="1" x14ac:dyDescent="0.2"/>
    <row r="1604" spans="3:3" hidden="1" x14ac:dyDescent="0.2"/>
    <row r="1605" spans="3:3" hidden="1" x14ac:dyDescent="0.2"/>
    <row r="1606" spans="3:3" hidden="1" x14ac:dyDescent="0.2"/>
    <row r="1607" spans="3:3" hidden="1" x14ac:dyDescent="0.2"/>
    <row r="1608" spans="3:3" hidden="1" x14ac:dyDescent="0.2"/>
    <row r="1609" spans="3:3" hidden="1" x14ac:dyDescent="0.2"/>
    <row r="1610" spans="3:3" hidden="1" x14ac:dyDescent="0.2"/>
    <row r="1611" spans="3:3" hidden="1" x14ac:dyDescent="0.2"/>
    <row r="1612" spans="3:3" hidden="1" x14ac:dyDescent="0.2"/>
    <row r="1613" spans="3:3" hidden="1" x14ac:dyDescent="0.2"/>
    <row r="1614" spans="3:3" hidden="1" x14ac:dyDescent="0.2"/>
    <row r="1615" spans="3:3" s="585" customFormat="1" ht="15.75" hidden="1" x14ac:dyDescent="0.25">
      <c r="C1615" s="214"/>
    </row>
    <row r="1616" spans="3:3" s="585" customFormat="1" ht="15.75" hidden="1" x14ac:dyDescent="0.25">
      <c r="C1616" s="214"/>
    </row>
    <row r="1617" spans="1:1" hidden="1" x14ac:dyDescent="0.2">
      <c r="A1617" s="162"/>
    </row>
    <row r="1618" spans="1:1" hidden="1" x14ac:dyDescent="0.2">
      <c r="A1618" s="162"/>
    </row>
    <row r="1619" spans="1:1" hidden="1" x14ac:dyDescent="0.2"/>
    <row r="1620" spans="1:1" hidden="1" x14ac:dyDescent="0.2"/>
    <row r="1621" spans="1:1" hidden="1" x14ac:dyDescent="0.2"/>
    <row r="1622" spans="1:1" hidden="1" x14ac:dyDescent="0.2"/>
    <row r="1623" spans="1:1" hidden="1" x14ac:dyDescent="0.2"/>
    <row r="1624" spans="1:1" hidden="1" x14ac:dyDescent="0.2"/>
    <row r="1625" spans="1:1" hidden="1" x14ac:dyDescent="0.2"/>
    <row r="1626" spans="1:1" hidden="1" x14ac:dyDescent="0.2"/>
    <row r="1627" spans="1:1" hidden="1" x14ac:dyDescent="0.2"/>
    <row r="1628" spans="1:1" hidden="1" x14ac:dyDescent="0.2"/>
    <row r="1629" spans="1:1" hidden="1" x14ac:dyDescent="0.2"/>
    <row r="1630" spans="1:1" hidden="1" x14ac:dyDescent="0.2"/>
    <row r="1631" spans="1:1" hidden="1" x14ac:dyDescent="0.2"/>
    <row r="1632" spans="1:1" hidden="1" x14ac:dyDescent="0.2"/>
    <row r="1633" spans="1:1" hidden="1" x14ac:dyDescent="0.2"/>
    <row r="1634" spans="1:1" hidden="1" x14ac:dyDescent="0.2"/>
    <row r="1635" spans="1:1" hidden="1" x14ac:dyDescent="0.2"/>
    <row r="1636" spans="1:1" hidden="1" x14ac:dyDescent="0.2"/>
    <row r="1637" spans="1:1" hidden="1" x14ac:dyDescent="0.2"/>
    <row r="1638" spans="1:1" hidden="1" x14ac:dyDescent="0.2"/>
    <row r="1639" spans="1:1" hidden="1" x14ac:dyDescent="0.2"/>
    <row r="1640" spans="1:1" hidden="1" x14ac:dyDescent="0.2"/>
    <row r="1641" spans="1:1" hidden="1" x14ac:dyDescent="0.2"/>
    <row r="1642" spans="1:1" hidden="1" x14ac:dyDescent="0.2"/>
    <row r="1643" spans="1:1" hidden="1" x14ac:dyDescent="0.2"/>
    <row r="1644" spans="1:1" hidden="1" x14ac:dyDescent="0.2"/>
    <row r="1645" spans="1:1" hidden="1" x14ac:dyDescent="0.2"/>
    <row r="1646" spans="1:1" ht="26.25" hidden="1" x14ac:dyDescent="0.4">
      <c r="A1646" s="498"/>
    </row>
    <row r="1647" spans="1:1" hidden="1" x14ac:dyDescent="0.2"/>
    <row r="1648" spans="1:1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spans="1:1" hidden="1" x14ac:dyDescent="0.2"/>
    <row r="1666" spans="1:1" hidden="1" x14ac:dyDescent="0.2"/>
    <row r="1667" spans="1:1" hidden="1" x14ac:dyDescent="0.2"/>
    <row r="1668" spans="1:1" hidden="1" x14ac:dyDescent="0.2"/>
    <row r="1669" spans="1:1" hidden="1" x14ac:dyDescent="0.2"/>
    <row r="1670" spans="1:1" hidden="1" x14ac:dyDescent="0.2"/>
    <row r="1671" spans="1:1" hidden="1" x14ac:dyDescent="0.2"/>
    <row r="1672" spans="1:1" hidden="1" x14ac:dyDescent="0.2"/>
    <row r="1673" spans="1:1" hidden="1" x14ac:dyDescent="0.2"/>
    <row r="1674" spans="1:1" hidden="1" x14ac:dyDescent="0.2"/>
    <row r="1675" spans="1:1" hidden="1" x14ac:dyDescent="0.2"/>
    <row r="1676" spans="1:1" hidden="1" x14ac:dyDescent="0.2"/>
    <row r="1677" spans="1:1" hidden="1" x14ac:dyDescent="0.2"/>
    <row r="1678" spans="1:1" ht="4.5" hidden="1" customHeight="1" x14ac:dyDescent="0.2"/>
    <row r="1679" spans="1:1" ht="26.25" hidden="1" x14ac:dyDescent="0.4">
      <c r="A1679" s="498"/>
    </row>
    <row r="1680" spans="1:1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spans="1:7" hidden="1" x14ac:dyDescent="0.2"/>
    <row r="1730" spans="1:7" hidden="1" x14ac:dyDescent="0.2"/>
    <row r="1731" spans="1:7" hidden="1" x14ac:dyDescent="0.2"/>
    <row r="1732" spans="1:7" ht="15.75" hidden="1" x14ac:dyDescent="0.25">
      <c r="G1732" s="213"/>
    </row>
    <row r="1733" spans="1:7" hidden="1" x14ac:dyDescent="0.2"/>
    <row r="1734" spans="1:7" hidden="1" x14ac:dyDescent="0.2"/>
    <row r="1735" spans="1:7" ht="15.75" hidden="1" x14ac:dyDescent="0.25">
      <c r="G1735" s="507"/>
    </row>
    <row r="1736" spans="1:7" hidden="1" x14ac:dyDescent="0.2"/>
    <row r="1737" spans="1:7" hidden="1" x14ac:dyDescent="0.2"/>
    <row r="1738" spans="1:7" hidden="1" x14ac:dyDescent="0.2"/>
    <row r="1739" spans="1:7" hidden="1" x14ac:dyDescent="0.2"/>
    <row r="1740" spans="1:7" hidden="1" x14ac:dyDescent="0.2"/>
    <row r="1742" spans="1:7" hidden="1" x14ac:dyDescent="0.2"/>
    <row r="1743" spans="1:7" s="189" customFormat="1" ht="15.75" x14ac:dyDescent="0.25">
      <c r="A1743" s="189" t="s">
        <v>127</v>
      </c>
      <c r="C1743" s="213"/>
      <c r="D1743" s="213"/>
      <c r="E1743" s="213"/>
      <c r="F1743" s="213"/>
      <c r="G1743" s="213"/>
    </row>
    <row r="1744" spans="1:7" hidden="1" x14ac:dyDescent="0.2"/>
    <row r="1745" spans="1:7" x14ac:dyDescent="0.2">
      <c r="A1745" s="214" t="s">
        <v>130</v>
      </c>
      <c r="B1745" s="162" t="s">
        <v>131</v>
      </c>
      <c r="C1745" s="214" t="s">
        <v>132</v>
      </c>
      <c r="D1745" s="214" t="s">
        <v>133</v>
      </c>
      <c r="E1745" s="214" t="s">
        <v>134</v>
      </c>
      <c r="F1745" s="214" t="s">
        <v>135</v>
      </c>
    </row>
    <row r="1746" spans="1:7" x14ac:dyDescent="0.2">
      <c r="A1746" s="215" t="s">
        <v>165</v>
      </c>
      <c r="B1746" s="216" t="s">
        <v>166</v>
      </c>
      <c r="C1746" s="215" t="s">
        <v>138</v>
      </c>
      <c r="D1746" s="491"/>
      <c r="E1746" s="215">
        <v>81</v>
      </c>
      <c r="F1746" s="231">
        <f>+D1746*E1746</f>
        <v>0</v>
      </c>
    </row>
    <row r="1747" spans="1:7" hidden="1" x14ac:dyDescent="0.2">
      <c r="A1747" s="215"/>
      <c r="B1747" s="216"/>
      <c r="C1747" s="215"/>
      <c r="D1747" s="215"/>
      <c r="E1747" s="215"/>
      <c r="F1747" s="231"/>
    </row>
    <row r="1748" spans="1:7" hidden="1" x14ac:dyDescent="0.2">
      <c r="A1748" s="215"/>
      <c r="B1748" s="216"/>
      <c r="C1748" s="215"/>
      <c r="D1748" s="215"/>
      <c r="E1748" s="215"/>
      <c r="F1748" s="231"/>
    </row>
    <row r="1749" spans="1:7" hidden="1" x14ac:dyDescent="0.2">
      <c r="A1749" s="215"/>
      <c r="B1749" s="216"/>
      <c r="C1749" s="215"/>
      <c r="D1749" s="215"/>
      <c r="E1749" s="215"/>
      <c r="F1749" s="231"/>
    </row>
    <row r="1750" spans="1:7" hidden="1" x14ac:dyDescent="0.2">
      <c r="A1750" s="215"/>
      <c r="B1750" s="216"/>
      <c r="C1750" s="215"/>
      <c r="D1750" s="215"/>
      <c r="E1750" s="215"/>
      <c r="F1750" s="231"/>
    </row>
    <row r="1751" spans="1:7" hidden="1" x14ac:dyDescent="0.2">
      <c r="A1751" s="215"/>
      <c r="B1751" s="216"/>
      <c r="C1751" s="215"/>
      <c r="D1751" s="215"/>
      <c r="E1751" s="215"/>
      <c r="F1751" s="231"/>
    </row>
    <row r="1752" spans="1:7" hidden="1" x14ac:dyDescent="0.2">
      <c r="A1752" s="215"/>
      <c r="B1752" s="216"/>
      <c r="C1752" s="215"/>
      <c r="D1752" s="215"/>
      <c r="E1752" s="215"/>
      <c r="F1752" s="231"/>
      <c r="G1752" s="162"/>
    </row>
    <row r="1753" spans="1:7" x14ac:dyDescent="0.2">
      <c r="A1753" s="215" t="s">
        <v>167</v>
      </c>
      <c r="B1753" s="216" t="s">
        <v>168</v>
      </c>
      <c r="C1753" s="215" t="s">
        <v>138</v>
      </c>
      <c r="D1753" s="491"/>
      <c r="E1753" s="215">
        <v>162</v>
      </c>
      <c r="F1753" s="231">
        <f>+D1753*E1753</f>
        <v>0</v>
      </c>
    </row>
    <row r="1754" spans="1:7" x14ac:dyDescent="0.2">
      <c r="A1754" s="215"/>
      <c r="B1754" s="216" t="s">
        <v>169</v>
      </c>
      <c r="C1754" s="215" t="s">
        <v>170</v>
      </c>
      <c r="D1754" s="491"/>
      <c r="E1754" s="215">
        <v>0.16200000000000001</v>
      </c>
      <c r="F1754" s="231">
        <f>+D1754*E1754</f>
        <v>0</v>
      </c>
    </row>
    <row r="1755" spans="1:7" s="237" customFormat="1" x14ac:dyDescent="0.2">
      <c r="A1755" s="233" t="s">
        <v>171</v>
      </c>
      <c r="B1755" s="234" t="s">
        <v>172</v>
      </c>
      <c r="C1755" s="235" t="s">
        <v>69</v>
      </c>
      <c r="D1755" s="492"/>
      <c r="E1755" s="235">
        <v>379</v>
      </c>
      <c r="F1755" s="236">
        <f>+D1755*E1755</f>
        <v>0</v>
      </c>
      <c r="G1755" s="233"/>
    </row>
    <row r="1756" spans="1:7" hidden="1" x14ac:dyDescent="0.2">
      <c r="A1756" s="215"/>
      <c r="B1756" s="216"/>
      <c r="C1756" s="215"/>
      <c r="D1756" s="215"/>
      <c r="E1756" s="215"/>
      <c r="F1756" s="231"/>
    </row>
    <row r="1757" spans="1:7" hidden="1" x14ac:dyDescent="0.2">
      <c r="A1757" s="215"/>
      <c r="B1757" s="216"/>
      <c r="C1757" s="215"/>
      <c r="D1757" s="215"/>
      <c r="E1757" s="215"/>
      <c r="F1757" s="231"/>
      <c r="G1757" s="162"/>
    </row>
    <row r="1758" spans="1:7" hidden="1" x14ac:dyDescent="0.2">
      <c r="A1758" s="215"/>
      <c r="B1758" s="216"/>
      <c r="C1758" s="215"/>
      <c r="D1758" s="215"/>
      <c r="E1758" s="215"/>
      <c r="F1758" s="231"/>
    </row>
    <row r="1759" spans="1:7" hidden="1" x14ac:dyDescent="0.2">
      <c r="A1759" s="215"/>
      <c r="B1759" s="216"/>
      <c r="C1759" s="215"/>
      <c r="D1759" s="215"/>
      <c r="E1759" s="215"/>
      <c r="F1759" s="231"/>
    </row>
    <row r="1760" spans="1:7" hidden="1" x14ac:dyDescent="0.2">
      <c r="A1760" s="215"/>
      <c r="B1760" s="216"/>
      <c r="C1760" s="215"/>
      <c r="D1760" s="215"/>
      <c r="E1760" s="215"/>
      <c r="F1760" s="231"/>
    </row>
    <row r="1761" spans="1:7" hidden="1" x14ac:dyDescent="0.2">
      <c r="A1761" s="215"/>
      <c r="B1761" s="216"/>
      <c r="C1761" s="215"/>
      <c r="D1761" s="215"/>
      <c r="E1761" s="215"/>
      <c r="F1761" s="231"/>
    </row>
    <row r="1762" spans="1:7" hidden="1" x14ac:dyDescent="0.2">
      <c r="A1762" s="215"/>
      <c r="B1762" s="216"/>
      <c r="C1762" s="215"/>
      <c r="D1762" s="215"/>
      <c r="E1762" s="215"/>
      <c r="F1762" s="231"/>
    </row>
    <row r="1763" spans="1:7" hidden="1" x14ac:dyDescent="0.2">
      <c r="A1763" s="215"/>
      <c r="B1763" s="216"/>
      <c r="C1763" s="215"/>
      <c r="D1763" s="215"/>
      <c r="E1763" s="215"/>
      <c r="F1763" s="231"/>
    </row>
    <row r="1764" spans="1:7" hidden="1" x14ac:dyDescent="0.2">
      <c r="A1764" s="215"/>
      <c r="B1764" s="216"/>
      <c r="C1764" s="215"/>
      <c r="D1764" s="215"/>
      <c r="E1764" s="215"/>
      <c r="F1764" s="231"/>
    </row>
    <row r="1765" spans="1:7" hidden="1" x14ac:dyDescent="0.2">
      <c r="A1765" s="215"/>
      <c r="B1765" s="216"/>
      <c r="C1765" s="215"/>
      <c r="D1765" s="215"/>
      <c r="E1765" s="215"/>
      <c r="F1765" s="231"/>
    </row>
    <row r="1766" spans="1:7" hidden="1" x14ac:dyDescent="0.2">
      <c r="A1766" s="215"/>
      <c r="B1766" s="216"/>
      <c r="C1766" s="215"/>
      <c r="D1766" s="215"/>
      <c r="E1766" s="215"/>
      <c r="F1766" s="231"/>
    </row>
    <row r="1767" spans="1:7" hidden="1" x14ac:dyDescent="0.2">
      <c r="A1767" s="215"/>
      <c r="B1767" s="216"/>
      <c r="C1767" s="215"/>
      <c r="D1767" s="215"/>
      <c r="E1767" s="215"/>
      <c r="F1767" s="231"/>
    </row>
    <row r="1768" spans="1:7" x14ac:dyDescent="0.2">
      <c r="A1768" s="215" t="s">
        <v>173</v>
      </c>
      <c r="B1768" s="216" t="s">
        <v>174</v>
      </c>
      <c r="C1768" s="215" t="s">
        <v>69</v>
      </c>
      <c r="D1768" s="491"/>
      <c r="E1768" s="215">
        <v>107</v>
      </c>
      <c r="F1768" s="231">
        <f t="shared" ref="F1768:F1773" si="1">+D1768*E1768</f>
        <v>0</v>
      </c>
    </row>
    <row r="1769" spans="1:7" s="223" customFormat="1" x14ac:dyDescent="0.2">
      <c r="A1769" s="224"/>
      <c r="B1769" s="225" t="s">
        <v>175</v>
      </c>
      <c r="C1769" s="224" t="s">
        <v>141</v>
      </c>
      <c r="D1769" s="490"/>
      <c r="E1769" s="224">
        <v>20.25</v>
      </c>
      <c r="F1769" s="227">
        <f t="shared" si="1"/>
        <v>0</v>
      </c>
    </row>
    <row r="1770" spans="1:7" s="223" customFormat="1" x14ac:dyDescent="0.2">
      <c r="A1770" s="224"/>
      <c r="B1770" s="225" t="s">
        <v>146</v>
      </c>
      <c r="C1770" s="224" t="s">
        <v>147</v>
      </c>
      <c r="D1770" s="490"/>
      <c r="E1770" s="224">
        <v>202.5</v>
      </c>
      <c r="F1770" s="227">
        <f t="shared" si="1"/>
        <v>0</v>
      </c>
    </row>
    <row r="1771" spans="1:7" s="223" customFormat="1" x14ac:dyDescent="0.2">
      <c r="A1771" s="224" t="s">
        <v>176</v>
      </c>
      <c r="B1771" s="225" t="s">
        <v>177</v>
      </c>
      <c r="C1771" s="224" t="s">
        <v>69</v>
      </c>
      <c r="D1771" s="490"/>
      <c r="E1771" s="224">
        <v>379</v>
      </c>
      <c r="F1771" s="227">
        <f t="shared" si="1"/>
        <v>0</v>
      </c>
    </row>
    <row r="1772" spans="1:7" s="223" customFormat="1" x14ac:dyDescent="0.2">
      <c r="A1772" s="224" t="s">
        <v>178</v>
      </c>
      <c r="B1772" s="225" t="s">
        <v>179</v>
      </c>
      <c r="C1772" s="224" t="s">
        <v>69</v>
      </c>
      <c r="D1772" s="490"/>
      <c r="E1772" s="224">
        <v>270</v>
      </c>
      <c r="F1772" s="227">
        <f t="shared" si="1"/>
        <v>0</v>
      </c>
    </row>
    <row r="1773" spans="1:7" x14ac:dyDescent="0.2">
      <c r="A1773" s="215" t="s">
        <v>180</v>
      </c>
      <c r="B1773" s="216" t="s">
        <v>181</v>
      </c>
      <c r="C1773" s="215" t="s">
        <v>69</v>
      </c>
      <c r="D1773" s="491"/>
      <c r="E1773" s="215">
        <v>107</v>
      </c>
      <c r="F1773" s="231">
        <f t="shared" si="1"/>
        <v>0</v>
      </c>
    </row>
    <row r="1774" spans="1:7" hidden="1" x14ac:dyDescent="0.2">
      <c r="A1774" s="215"/>
      <c r="B1774" s="216"/>
      <c r="C1774" s="215"/>
      <c r="D1774" s="215"/>
      <c r="E1774" s="215"/>
      <c r="F1774" s="231"/>
    </row>
    <row r="1775" spans="1:7" hidden="1" x14ac:dyDescent="0.2">
      <c r="A1775" s="215"/>
      <c r="B1775" s="216"/>
      <c r="C1775" s="215"/>
      <c r="D1775" s="215"/>
      <c r="E1775" s="215"/>
      <c r="F1775" s="231"/>
      <c r="G1775" s="162"/>
    </row>
    <row r="1776" spans="1:7" x14ac:dyDescent="0.2">
      <c r="A1776" s="215" t="s">
        <v>182</v>
      </c>
      <c r="B1776" s="216" t="s">
        <v>183</v>
      </c>
      <c r="C1776" s="215" t="s">
        <v>138</v>
      </c>
      <c r="D1776" s="491"/>
      <c r="E1776" s="215">
        <v>81</v>
      </c>
      <c r="F1776" s="231">
        <f>+D1776*E1776</f>
        <v>0</v>
      </c>
    </row>
    <row r="1777" spans="1:7" hidden="1" x14ac:dyDescent="0.2">
      <c r="A1777" s="215"/>
      <c r="B1777" s="216"/>
      <c r="C1777" s="215"/>
      <c r="D1777" s="215"/>
      <c r="E1777" s="215"/>
      <c r="F1777" s="231"/>
    </row>
    <row r="1778" spans="1:7" hidden="1" x14ac:dyDescent="0.2">
      <c r="A1778" s="215"/>
      <c r="B1778" s="216"/>
      <c r="C1778" s="215"/>
      <c r="D1778" s="215"/>
      <c r="E1778" s="215"/>
      <c r="F1778" s="231"/>
      <c r="G1778" s="162"/>
    </row>
    <row r="1779" spans="1:7" x14ac:dyDescent="0.2">
      <c r="A1779" s="215"/>
      <c r="B1779" s="216" t="s">
        <v>184</v>
      </c>
      <c r="C1779" s="215" t="s">
        <v>69</v>
      </c>
      <c r="D1779" s="491"/>
      <c r="E1779" s="215">
        <v>471</v>
      </c>
      <c r="F1779" s="231">
        <f>+D1779*E1779</f>
        <v>0</v>
      </c>
    </row>
    <row r="1780" spans="1:7" hidden="1" x14ac:dyDescent="0.2">
      <c r="A1780" s="215"/>
      <c r="B1780" s="216"/>
      <c r="C1780" s="215"/>
      <c r="D1780" s="215"/>
      <c r="E1780" s="215"/>
      <c r="F1780" s="231"/>
    </row>
    <row r="1781" spans="1:7" x14ac:dyDescent="0.2">
      <c r="A1781" s="215" t="s">
        <v>185</v>
      </c>
      <c r="B1781" s="216" t="s">
        <v>158</v>
      </c>
      <c r="C1781" s="215" t="s">
        <v>69</v>
      </c>
      <c r="D1781" s="491"/>
      <c r="E1781" s="215">
        <v>471</v>
      </c>
      <c r="F1781" s="231">
        <f>+D1781*E1781</f>
        <v>0</v>
      </c>
    </row>
    <row r="1782" spans="1:7" x14ac:dyDescent="0.2">
      <c r="A1782" s="215" t="s">
        <v>162</v>
      </c>
      <c r="B1782" s="216" t="s">
        <v>163</v>
      </c>
      <c r="C1782" s="215" t="s">
        <v>138</v>
      </c>
      <c r="D1782" s="491"/>
      <c r="E1782" s="215">
        <v>81</v>
      </c>
      <c r="F1782" s="231">
        <f>+D1782*E1782</f>
        <v>0</v>
      </c>
      <c r="G1782" s="162"/>
    </row>
    <row r="1783" spans="1:7" hidden="1" x14ac:dyDescent="0.2">
      <c r="A1783" s="215"/>
      <c r="B1783" s="216"/>
      <c r="C1783" s="215"/>
      <c r="D1783" s="215"/>
      <c r="E1783" s="215"/>
      <c r="F1783" s="231"/>
      <c r="G1783" s="162"/>
    </row>
    <row r="1784" spans="1:7" hidden="1" x14ac:dyDescent="0.2">
      <c r="A1784" s="215"/>
      <c r="B1784" s="216"/>
      <c r="C1784" s="215"/>
      <c r="D1784" s="215"/>
      <c r="E1784" s="215"/>
      <c r="F1784" s="231"/>
    </row>
    <row r="1785" spans="1:7" hidden="1" x14ac:dyDescent="0.2">
      <c r="A1785" s="215"/>
      <c r="B1785" s="216"/>
      <c r="C1785" s="215"/>
      <c r="D1785" s="215"/>
      <c r="E1785" s="215"/>
      <c r="F1785" s="231"/>
    </row>
    <row r="1786" spans="1:7" hidden="1" x14ac:dyDescent="0.2">
      <c r="A1786" s="215"/>
      <c r="B1786" s="216"/>
      <c r="C1786" s="215"/>
      <c r="D1786" s="215"/>
      <c r="E1786" s="215"/>
      <c r="F1786" s="231"/>
    </row>
    <row r="1787" spans="1:7" x14ac:dyDescent="0.2">
      <c r="A1787" s="215"/>
      <c r="B1787" s="216" t="s">
        <v>186</v>
      </c>
      <c r="C1787" s="215" t="s">
        <v>141</v>
      </c>
      <c r="D1787" s="491"/>
      <c r="E1787" s="215">
        <v>0.435</v>
      </c>
      <c r="F1787" s="231">
        <f>+D1787*E1787</f>
        <v>0</v>
      </c>
    </row>
    <row r="1788" spans="1:7" x14ac:dyDescent="0.2">
      <c r="A1788" s="215"/>
      <c r="B1788" s="216" t="s">
        <v>187</v>
      </c>
      <c r="C1788" s="215" t="s">
        <v>141</v>
      </c>
      <c r="D1788" s="491"/>
      <c r="E1788" s="215">
        <v>1.4</v>
      </c>
      <c r="F1788" s="231">
        <f>+D1788*E1788</f>
        <v>0</v>
      </c>
    </row>
    <row r="1789" spans="1:7" x14ac:dyDescent="0.2">
      <c r="A1789" s="215"/>
      <c r="B1789" s="216" t="s">
        <v>188</v>
      </c>
      <c r="C1789" s="215" t="s">
        <v>141</v>
      </c>
      <c r="D1789" s="491"/>
      <c r="E1789" s="215">
        <v>3.8</v>
      </c>
      <c r="F1789" s="231">
        <f>+D1789*E1789</f>
        <v>0</v>
      </c>
    </row>
    <row r="1790" spans="1:7" x14ac:dyDescent="0.2">
      <c r="A1790" s="215" t="s">
        <v>1354</v>
      </c>
      <c r="B1790" s="681" t="s">
        <v>1355</v>
      </c>
      <c r="C1790" s="215" t="s">
        <v>141</v>
      </c>
      <c r="D1790" s="491"/>
      <c r="E1790" s="589">
        <v>2</v>
      </c>
      <c r="F1790" s="231">
        <f t="shared" ref="F1790:F1793" si="2">+D1790*E1790</f>
        <v>0</v>
      </c>
    </row>
    <row r="1791" spans="1:7" x14ac:dyDescent="0.2">
      <c r="A1791" s="215" t="s">
        <v>1356</v>
      </c>
      <c r="B1791" s="681" t="s">
        <v>1357</v>
      </c>
      <c r="C1791" s="215" t="s">
        <v>141</v>
      </c>
      <c r="D1791" s="491"/>
      <c r="E1791" s="589">
        <v>2</v>
      </c>
      <c r="F1791" s="231">
        <f t="shared" si="2"/>
        <v>0</v>
      </c>
    </row>
    <row r="1792" spans="1:7" ht="25.5" x14ac:dyDescent="0.2">
      <c r="A1792" s="215" t="s">
        <v>1358</v>
      </c>
      <c r="B1792" s="682" t="s">
        <v>1359</v>
      </c>
      <c r="C1792" s="215" t="s">
        <v>141</v>
      </c>
      <c r="D1792" s="491"/>
      <c r="E1792" s="589">
        <v>2</v>
      </c>
      <c r="F1792" s="231">
        <f t="shared" si="2"/>
        <v>0</v>
      </c>
    </row>
    <row r="1793" spans="1:7" x14ac:dyDescent="0.2">
      <c r="A1793" s="590" t="s">
        <v>1360</v>
      </c>
      <c r="B1793" s="681" t="s">
        <v>1361</v>
      </c>
      <c r="C1793" s="215" t="s">
        <v>141</v>
      </c>
      <c r="D1793" s="491"/>
      <c r="E1793" s="589">
        <v>2</v>
      </c>
      <c r="F1793" s="231">
        <f t="shared" si="2"/>
        <v>0</v>
      </c>
    </row>
    <row r="1794" spans="1:7" ht="16.5" thickBot="1" x14ac:dyDescent="0.3">
      <c r="B1794" s="162" t="s">
        <v>164</v>
      </c>
      <c r="F1794" s="239">
        <f>SUM(F1746:F1793)</f>
        <v>0</v>
      </c>
    </row>
    <row r="1796" spans="1:7" hidden="1" x14ac:dyDescent="0.2"/>
    <row r="1797" spans="1:7" s="189" customFormat="1" ht="15.75" hidden="1" x14ac:dyDescent="0.25">
      <c r="A1797" s="585"/>
      <c r="C1797" s="213"/>
      <c r="D1797" s="213"/>
      <c r="E1797" s="213"/>
      <c r="F1797" s="213"/>
      <c r="G1797" s="213"/>
    </row>
    <row r="1798" spans="1:7" s="526" customFormat="1" ht="11.25" hidden="1" x14ac:dyDescent="0.2">
      <c r="A1798" s="525"/>
      <c r="C1798" s="527"/>
      <c r="D1798" s="527"/>
      <c r="E1798" s="527"/>
      <c r="F1798" s="527"/>
      <c r="G1798" s="527"/>
    </row>
    <row r="1799" spans="1:7" ht="23.25" hidden="1" customHeight="1" x14ac:dyDescent="0.2">
      <c r="A1799" s="244"/>
    </row>
    <row r="1800" spans="1:7" hidden="1" x14ac:dyDescent="0.2">
      <c r="A1800" s="215"/>
      <c r="B1800" s="216"/>
      <c r="C1800" s="215"/>
      <c r="D1800" s="215"/>
      <c r="E1800" s="215"/>
      <c r="F1800" s="215"/>
      <c r="G1800" s="231"/>
    </row>
    <row r="1801" spans="1:7" s="223" customFormat="1" hidden="1" x14ac:dyDescent="0.2">
      <c r="A1801" s="224"/>
      <c r="B1801" s="225"/>
      <c r="C1801" s="224"/>
      <c r="D1801" s="224"/>
      <c r="E1801" s="224"/>
      <c r="F1801" s="224"/>
      <c r="G1801" s="227"/>
    </row>
    <row r="1802" spans="1:7" hidden="1" x14ac:dyDescent="0.2">
      <c r="A1802" s="215"/>
      <c r="B1802" s="216"/>
      <c r="C1802" s="215"/>
      <c r="D1802" s="215"/>
      <c r="E1802" s="215"/>
      <c r="F1802" s="215"/>
      <c r="G1802" s="231"/>
    </row>
    <row r="1803" spans="1:7" s="244" customFormat="1" hidden="1" x14ac:dyDescent="0.2">
      <c r="A1803" s="215"/>
      <c r="B1803" s="528"/>
      <c r="C1803" s="215"/>
      <c r="D1803" s="215"/>
      <c r="E1803" s="215"/>
      <c r="F1803" s="215"/>
      <c r="G1803" s="231"/>
    </row>
    <row r="1804" spans="1:7" hidden="1" x14ac:dyDescent="0.2">
      <c r="A1804" s="215"/>
      <c r="B1804" s="216"/>
      <c r="C1804" s="215"/>
      <c r="D1804" s="215"/>
      <c r="E1804" s="215"/>
      <c r="F1804" s="215"/>
      <c r="G1804" s="231"/>
    </row>
    <row r="1805" spans="1:7" hidden="1" x14ac:dyDescent="0.2">
      <c r="A1805" s="215"/>
      <c r="B1805" s="216"/>
      <c r="C1805" s="215"/>
      <c r="D1805" s="215"/>
      <c r="E1805" s="215"/>
      <c r="F1805" s="215"/>
      <c r="G1805" s="231"/>
    </row>
    <row r="1806" spans="1:7" hidden="1" x14ac:dyDescent="0.2">
      <c r="A1806" s="215"/>
      <c r="B1806" s="216"/>
      <c r="C1806" s="215"/>
      <c r="D1806" s="215"/>
      <c r="E1806" s="215"/>
      <c r="F1806" s="215"/>
      <c r="G1806" s="231"/>
    </row>
    <row r="1807" spans="1:7" hidden="1" x14ac:dyDescent="0.2">
      <c r="A1807" s="215"/>
      <c r="B1807" s="216"/>
      <c r="C1807" s="215"/>
      <c r="D1807" s="215"/>
      <c r="E1807" s="215"/>
      <c r="F1807" s="215"/>
      <c r="G1807" s="231"/>
    </row>
    <row r="1808" spans="1:7" ht="16.5" hidden="1" thickBot="1" x14ac:dyDescent="0.3">
      <c r="A1808" s="162"/>
      <c r="D1808" s="242"/>
      <c r="G1808" s="240"/>
    </row>
    <row r="1809" spans="1:7" hidden="1" x14ac:dyDescent="0.2"/>
    <row r="1810" spans="1:7" hidden="1" x14ac:dyDescent="0.2"/>
    <row r="1811" spans="1:7" s="189" customFormat="1" ht="15.75" hidden="1" x14ac:dyDescent="0.25">
      <c r="C1811" s="213"/>
      <c r="D1811" s="517"/>
      <c r="E1811" s="585"/>
      <c r="F1811" s="585"/>
      <c r="G1811" s="213"/>
    </row>
    <row r="1812" spans="1:7" s="189" customFormat="1" ht="15.75" hidden="1" x14ac:dyDescent="0.25">
      <c r="C1812" s="213"/>
      <c r="D1812" s="517"/>
      <c r="E1812" s="585"/>
      <c r="F1812" s="585"/>
      <c r="G1812" s="213"/>
    </row>
    <row r="1813" spans="1:7" s="244" customFormat="1" hidden="1" x14ac:dyDescent="0.2">
      <c r="D1813" s="242"/>
    </row>
    <row r="1814" spans="1:7" hidden="1" x14ac:dyDescent="0.2">
      <c r="A1814" s="215"/>
      <c r="B1814" s="216"/>
      <c r="C1814" s="215"/>
      <c r="D1814" s="215"/>
      <c r="E1814" s="215"/>
      <c r="F1814" s="215"/>
      <c r="G1814" s="231"/>
    </row>
    <row r="1815" spans="1:7" hidden="1" x14ac:dyDescent="0.2">
      <c r="A1815" s="215"/>
      <c r="B1815" s="216"/>
      <c r="C1815" s="215"/>
      <c r="D1815" s="215"/>
      <c r="E1815" s="215"/>
      <c r="F1815" s="215"/>
      <c r="G1815" s="231"/>
    </row>
    <row r="1816" spans="1:7" ht="12.75" hidden="1" customHeight="1" thickBot="1" x14ac:dyDescent="0.25">
      <c r="A1816" s="215"/>
      <c r="B1816" s="216"/>
      <c r="C1816" s="215"/>
      <c r="D1816" s="215"/>
      <c r="E1816" s="215"/>
      <c r="F1816" s="215"/>
      <c r="G1816" s="231"/>
    </row>
    <row r="1817" spans="1:7" ht="12.75" hidden="1" customHeight="1" thickBot="1" x14ac:dyDescent="0.25">
      <c r="A1817" s="215"/>
      <c r="B1817" s="216"/>
      <c r="C1817" s="215"/>
      <c r="D1817" s="215"/>
      <c r="E1817" s="215"/>
      <c r="F1817" s="217"/>
      <c r="G1817" s="238"/>
    </row>
    <row r="1818" spans="1:7" ht="16.5" hidden="1" thickBot="1" x14ac:dyDescent="0.3">
      <c r="G1818" s="241"/>
    </row>
    <row r="1819" spans="1:7" hidden="1" x14ac:dyDescent="0.2">
      <c r="G1819" s="242"/>
    </row>
    <row r="1820" spans="1:7" hidden="1" x14ac:dyDescent="0.2"/>
    <row r="1821" spans="1:7" s="189" customFormat="1" ht="15.75" hidden="1" x14ac:dyDescent="0.25">
      <c r="A1821" s="585"/>
      <c r="C1821" s="213"/>
      <c r="D1821" s="213"/>
      <c r="E1821" s="213"/>
      <c r="F1821" s="213"/>
      <c r="G1821" s="213"/>
    </row>
    <row r="1822" spans="1:7" s="526" customFormat="1" ht="11.25" hidden="1" x14ac:dyDescent="0.2">
      <c r="A1822" s="525"/>
      <c r="C1822" s="527"/>
      <c r="D1822" s="527"/>
      <c r="E1822" s="527"/>
      <c r="F1822" s="527"/>
      <c r="G1822" s="527"/>
    </row>
    <row r="1823" spans="1:7" ht="23.25" hidden="1" customHeight="1" x14ac:dyDescent="0.2">
      <c r="A1823" s="244"/>
    </row>
    <row r="1824" spans="1:7" hidden="1" x14ac:dyDescent="0.2">
      <c r="A1824" s="215"/>
      <c r="B1824" s="216"/>
      <c r="C1824" s="215"/>
      <c r="D1824" s="215"/>
      <c r="E1824" s="215"/>
      <c r="F1824" s="215"/>
      <c r="G1824" s="231"/>
    </row>
    <row r="1825" spans="1:7" hidden="1" x14ac:dyDescent="0.2">
      <c r="A1825" s="215"/>
      <c r="B1825" s="216"/>
      <c r="C1825" s="215"/>
      <c r="D1825" s="215"/>
      <c r="E1825" s="215"/>
      <c r="F1825" s="215"/>
      <c r="G1825" s="231"/>
    </row>
    <row r="1826" spans="1:7" hidden="1" x14ac:dyDescent="0.2">
      <c r="A1826" s="215"/>
      <c r="B1826" s="216"/>
      <c r="C1826" s="215"/>
      <c r="D1826" s="215"/>
      <c r="E1826" s="215"/>
      <c r="F1826" s="215"/>
      <c r="G1826" s="231"/>
    </row>
    <row r="1827" spans="1:7" hidden="1" x14ac:dyDescent="0.2">
      <c r="A1827" s="215"/>
      <c r="B1827" s="216"/>
      <c r="C1827" s="215"/>
      <c r="D1827" s="215"/>
      <c r="E1827" s="215"/>
      <c r="F1827" s="215"/>
      <c r="G1827" s="231"/>
    </row>
    <row r="1828" spans="1:7" s="223" customFormat="1" hidden="1" x14ac:dyDescent="0.2">
      <c r="A1828" s="224"/>
      <c r="B1828" s="225"/>
      <c r="C1828" s="224"/>
      <c r="D1828" s="224"/>
      <c r="E1828" s="224"/>
      <c r="F1828" s="224"/>
      <c r="G1828" s="227"/>
    </row>
    <row r="1829" spans="1:7" hidden="1" x14ac:dyDescent="0.2">
      <c r="A1829" s="215"/>
      <c r="B1829" s="216"/>
      <c r="C1829" s="215"/>
      <c r="D1829" s="215"/>
      <c r="E1829" s="215"/>
      <c r="F1829" s="215"/>
      <c r="G1829" s="231"/>
    </row>
    <row r="1830" spans="1:7" s="244" customFormat="1" hidden="1" x14ac:dyDescent="0.2">
      <c r="A1830" s="215"/>
      <c r="B1830" s="528"/>
      <c r="C1830" s="215"/>
      <c r="D1830" s="215"/>
      <c r="E1830" s="215"/>
      <c r="F1830" s="215"/>
      <c r="G1830" s="231"/>
    </row>
    <row r="1831" spans="1:7" hidden="1" x14ac:dyDescent="0.2">
      <c r="A1831" s="215"/>
      <c r="B1831" s="216"/>
      <c r="C1831" s="215"/>
      <c r="D1831" s="215"/>
      <c r="E1831" s="215"/>
      <c r="F1831" s="215"/>
      <c r="G1831" s="231"/>
    </row>
    <row r="1832" spans="1:7" hidden="1" x14ac:dyDescent="0.2">
      <c r="A1832" s="215"/>
      <c r="B1832" s="216"/>
      <c r="C1832" s="215"/>
      <c r="D1832" s="215"/>
      <c r="E1832" s="215"/>
      <c r="F1832" s="215"/>
      <c r="G1832" s="231"/>
    </row>
    <row r="1833" spans="1:7" hidden="1" x14ac:dyDescent="0.2">
      <c r="A1833" s="215"/>
      <c r="B1833" s="216"/>
      <c r="C1833" s="215"/>
      <c r="D1833" s="215"/>
      <c r="E1833" s="215"/>
      <c r="F1833" s="215"/>
      <c r="G1833" s="231"/>
    </row>
    <row r="1834" spans="1:7" hidden="1" x14ac:dyDescent="0.2">
      <c r="A1834" s="215"/>
      <c r="B1834" s="216"/>
      <c r="C1834" s="215"/>
      <c r="D1834" s="215"/>
      <c r="E1834" s="215"/>
      <c r="F1834" s="215"/>
      <c r="G1834" s="231"/>
    </row>
    <row r="1835" spans="1:7" hidden="1" x14ac:dyDescent="0.2">
      <c r="A1835" s="215"/>
      <c r="B1835" s="216"/>
      <c r="C1835" s="215"/>
      <c r="D1835" s="215"/>
      <c r="E1835" s="215"/>
      <c r="F1835" s="215"/>
      <c r="G1835" s="231"/>
    </row>
    <row r="1836" spans="1:7" hidden="1" x14ac:dyDescent="0.2">
      <c r="A1836" s="215"/>
      <c r="B1836" s="216"/>
      <c r="C1836" s="215"/>
      <c r="D1836" s="215"/>
      <c r="E1836" s="215"/>
      <c r="F1836" s="215"/>
      <c r="G1836" s="231"/>
    </row>
    <row r="1837" spans="1:7" hidden="1" x14ac:dyDescent="0.2">
      <c r="A1837" s="215"/>
      <c r="B1837" s="216"/>
      <c r="C1837" s="215"/>
      <c r="D1837" s="215"/>
      <c r="E1837" s="215"/>
      <c r="F1837" s="215"/>
      <c r="G1837" s="231"/>
    </row>
    <row r="1838" spans="1:7" hidden="1" x14ac:dyDescent="0.2">
      <c r="A1838" s="215"/>
      <c r="B1838" s="216"/>
      <c r="C1838" s="215"/>
      <c r="D1838" s="215"/>
      <c r="E1838" s="215"/>
      <c r="F1838" s="215"/>
      <c r="G1838" s="231"/>
    </row>
    <row r="1839" spans="1:7" hidden="1" x14ac:dyDescent="0.2">
      <c r="A1839" s="215"/>
      <c r="B1839" s="216"/>
      <c r="C1839" s="215"/>
      <c r="D1839" s="215"/>
      <c r="E1839" s="215"/>
      <c r="F1839" s="215"/>
      <c r="G1839" s="231"/>
    </row>
    <row r="1840" spans="1:7" hidden="1" x14ac:dyDescent="0.2">
      <c r="A1840" s="215"/>
      <c r="B1840" s="216"/>
      <c r="C1840" s="215"/>
      <c r="D1840" s="215"/>
      <c r="E1840" s="215"/>
      <c r="F1840" s="217"/>
      <c r="G1840" s="238"/>
    </row>
    <row r="1841" spans="1:7" s="182" customFormat="1" ht="16.5" hidden="1" thickBot="1" x14ac:dyDescent="0.3">
      <c r="A1841" s="167"/>
      <c r="C1841" s="167"/>
      <c r="D1841" s="167"/>
      <c r="E1841" s="167"/>
      <c r="F1841" s="167"/>
      <c r="G1841" s="241"/>
    </row>
    <row r="1842" spans="1:7" hidden="1" x14ac:dyDescent="0.2"/>
    <row r="1843" spans="1:7" hidden="1" x14ac:dyDescent="0.2"/>
    <row r="1844" spans="1:7" hidden="1" x14ac:dyDescent="0.2"/>
    <row r="1845" spans="1:7" hidden="1" x14ac:dyDescent="0.2"/>
    <row r="1846" spans="1:7" s="189" customFormat="1" ht="15.75" x14ac:dyDescent="0.25">
      <c r="A1846" s="189" t="s">
        <v>128</v>
      </c>
      <c r="C1846" s="213"/>
      <c r="D1846" s="213"/>
      <c r="E1846" s="213"/>
      <c r="F1846" s="213"/>
      <c r="G1846" s="213"/>
    </row>
    <row r="1847" spans="1:7" hidden="1" x14ac:dyDescent="0.2"/>
    <row r="1848" spans="1:7" x14ac:dyDescent="0.2">
      <c r="A1848" s="214" t="s">
        <v>130</v>
      </c>
      <c r="B1848" s="162" t="s">
        <v>131</v>
      </c>
      <c r="C1848" s="214" t="s">
        <v>132</v>
      </c>
      <c r="D1848" s="214" t="s">
        <v>133</v>
      </c>
      <c r="E1848" s="214" t="s">
        <v>134</v>
      </c>
      <c r="F1848" s="214" t="s">
        <v>135</v>
      </c>
    </row>
    <row r="1849" spans="1:7" x14ac:dyDescent="0.2">
      <c r="A1849" s="215"/>
      <c r="B1849" s="216" t="s">
        <v>189</v>
      </c>
      <c r="C1849" s="215" t="s">
        <v>70</v>
      </c>
      <c r="D1849" s="491"/>
      <c r="E1849" s="215">
        <v>1</v>
      </c>
      <c r="F1849" s="603">
        <f>+D1849*E1849</f>
        <v>0</v>
      </c>
    </row>
    <row r="1850" spans="1:7" hidden="1" x14ac:dyDescent="0.2">
      <c r="A1850" s="215"/>
      <c r="B1850" s="216"/>
      <c r="C1850" s="215"/>
      <c r="D1850" s="589"/>
      <c r="E1850" s="215"/>
      <c r="F1850" s="603">
        <f t="shared" ref="F1850:F1857" si="3">+D1850*E1850</f>
        <v>0</v>
      </c>
    </row>
    <row r="1851" spans="1:7" hidden="1" x14ac:dyDescent="0.2">
      <c r="A1851" s="215"/>
      <c r="B1851" s="216"/>
      <c r="C1851" s="215"/>
      <c r="D1851" s="589"/>
      <c r="E1851" s="215"/>
      <c r="F1851" s="603">
        <f t="shared" si="3"/>
        <v>0</v>
      </c>
    </row>
    <row r="1852" spans="1:7" hidden="1" x14ac:dyDescent="0.2">
      <c r="A1852" s="215"/>
      <c r="B1852" s="216"/>
      <c r="C1852" s="215"/>
      <c r="D1852" s="589"/>
      <c r="E1852" s="215"/>
      <c r="F1852" s="603">
        <f t="shared" si="3"/>
        <v>0</v>
      </c>
    </row>
    <row r="1853" spans="1:7" hidden="1" x14ac:dyDescent="0.2">
      <c r="A1853" s="215"/>
      <c r="B1853" s="216"/>
      <c r="C1853" s="215"/>
      <c r="D1853" s="589"/>
      <c r="E1853" s="215"/>
      <c r="F1853" s="603">
        <f t="shared" si="3"/>
        <v>0</v>
      </c>
    </row>
    <row r="1854" spans="1:7" hidden="1" x14ac:dyDescent="0.2">
      <c r="A1854" s="215"/>
      <c r="B1854" s="216"/>
      <c r="C1854" s="215"/>
      <c r="D1854" s="589"/>
      <c r="E1854" s="215"/>
      <c r="F1854" s="603">
        <f t="shared" si="3"/>
        <v>0</v>
      </c>
    </row>
    <row r="1855" spans="1:7" hidden="1" x14ac:dyDescent="0.2">
      <c r="A1855" s="215"/>
      <c r="B1855" s="216"/>
      <c r="C1855" s="215"/>
      <c r="D1855" s="589"/>
      <c r="E1855" s="215"/>
      <c r="F1855" s="603">
        <f t="shared" si="3"/>
        <v>0</v>
      </c>
      <c r="G1855" s="162"/>
    </row>
    <row r="1856" spans="1:7" x14ac:dyDescent="0.2">
      <c r="A1856" s="215"/>
      <c r="B1856" s="216" t="s">
        <v>190</v>
      </c>
      <c r="C1856" s="215" t="s">
        <v>70</v>
      </c>
      <c r="D1856" s="491"/>
      <c r="E1856" s="215">
        <v>1</v>
      </c>
      <c r="F1856" s="603">
        <f>+D1856*E1856</f>
        <v>0</v>
      </c>
    </row>
    <row r="1857" spans="1:6" x14ac:dyDescent="0.2">
      <c r="A1857" s="215"/>
      <c r="B1857" s="216" t="s">
        <v>191</v>
      </c>
      <c r="C1857" s="215" t="s">
        <v>70</v>
      </c>
      <c r="D1857" s="491"/>
      <c r="E1857" s="215">
        <v>1</v>
      </c>
      <c r="F1857" s="603">
        <f t="shared" si="3"/>
        <v>0</v>
      </c>
    </row>
    <row r="1858" spans="1:6" hidden="1" x14ac:dyDescent="0.2">
      <c r="A1858" s="215"/>
      <c r="B1858" s="216"/>
      <c r="C1858" s="215"/>
      <c r="D1858" s="215"/>
      <c r="E1858" s="215"/>
      <c r="F1858" s="231"/>
    </row>
    <row r="1859" spans="1:6" hidden="1" x14ac:dyDescent="0.2">
      <c r="A1859" s="215"/>
      <c r="B1859" s="216"/>
      <c r="C1859" s="215"/>
      <c r="D1859" s="215"/>
      <c r="E1859" s="215"/>
      <c r="F1859" s="231"/>
    </row>
    <row r="1860" spans="1:6" hidden="1" x14ac:dyDescent="0.2">
      <c r="A1860" s="215"/>
      <c r="B1860" s="216"/>
      <c r="C1860" s="215"/>
      <c r="D1860" s="215"/>
      <c r="E1860" s="215"/>
      <c r="F1860" s="231"/>
    </row>
    <row r="1861" spans="1:6" hidden="1" x14ac:dyDescent="0.2">
      <c r="A1861" s="217"/>
      <c r="B1861" s="218"/>
      <c r="C1861" s="217"/>
      <c r="D1861" s="217"/>
      <c r="E1861" s="217"/>
      <c r="F1861" s="238"/>
    </row>
    <row r="1862" spans="1:6" hidden="1" x14ac:dyDescent="0.2">
      <c r="A1862" s="215"/>
      <c r="B1862" s="216"/>
      <c r="C1862" s="215"/>
      <c r="D1862" s="215"/>
      <c r="E1862" s="215"/>
      <c r="F1862" s="231"/>
    </row>
    <row r="1863" spans="1:6" hidden="1" x14ac:dyDescent="0.2">
      <c r="A1863" s="215"/>
      <c r="B1863" s="216"/>
      <c r="C1863" s="215"/>
      <c r="D1863" s="215"/>
      <c r="E1863" s="215"/>
      <c r="F1863" s="238"/>
    </row>
    <row r="1864" spans="1:6" hidden="1" x14ac:dyDescent="0.2">
      <c r="A1864" s="215"/>
      <c r="B1864" s="216"/>
      <c r="C1864" s="215"/>
      <c r="D1864" s="215"/>
      <c r="E1864" s="215"/>
      <c r="F1864" s="231"/>
    </row>
    <row r="1865" spans="1:6" hidden="1" x14ac:dyDescent="0.2">
      <c r="A1865" s="215"/>
      <c r="B1865" s="216"/>
      <c r="C1865" s="215"/>
      <c r="D1865" s="215"/>
      <c r="E1865" s="215"/>
      <c r="F1865" s="231"/>
    </row>
    <row r="1866" spans="1:6" ht="16.5" thickBot="1" x14ac:dyDescent="0.3">
      <c r="B1866" s="162" t="s">
        <v>164</v>
      </c>
      <c r="F1866" s="239">
        <f>SUM(F1849:F1864)</f>
        <v>0</v>
      </c>
    </row>
    <row r="1867" spans="1:6" hidden="1" x14ac:dyDescent="0.2">
      <c r="F1867" s="242"/>
    </row>
    <row r="1868" spans="1:6" hidden="1" x14ac:dyDescent="0.2">
      <c r="F1868" s="242"/>
    </row>
    <row r="1869" spans="1:6" hidden="1" x14ac:dyDescent="0.2">
      <c r="F1869" s="242"/>
    </row>
    <row r="1870" spans="1:6" hidden="1" x14ac:dyDescent="0.2">
      <c r="F1870" s="242"/>
    </row>
    <row r="1871" spans="1:6" hidden="1" x14ac:dyDescent="0.2">
      <c r="F1871" s="242"/>
    </row>
    <row r="1872" spans="1:6" hidden="1" x14ac:dyDescent="0.2">
      <c r="F1872" s="242"/>
    </row>
    <row r="1873" spans="1:6" hidden="1" x14ac:dyDescent="0.2">
      <c r="F1873" s="242"/>
    </row>
    <row r="1874" spans="1:6" hidden="1" x14ac:dyDescent="0.2">
      <c r="F1874" s="242"/>
    </row>
    <row r="1875" spans="1:6" hidden="1" x14ac:dyDescent="0.2">
      <c r="F1875" s="242"/>
    </row>
    <row r="1876" spans="1:6" hidden="1" x14ac:dyDescent="0.2">
      <c r="F1876" s="242"/>
    </row>
    <row r="1877" spans="1:6" s="223" customFormat="1" hidden="1" x14ac:dyDescent="0.2">
      <c r="A1877" s="222"/>
      <c r="C1877" s="222"/>
      <c r="D1877" s="222"/>
      <c r="E1877" s="222"/>
      <c r="F1877" s="529"/>
    </row>
    <row r="1878" spans="1:6" s="223" customFormat="1" x14ac:dyDescent="0.2">
      <c r="A1878" s="222"/>
      <c r="B1878" s="162"/>
      <c r="C1878" s="222"/>
      <c r="D1878" s="222"/>
      <c r="E1878" s="222"/>
      <c r="F1878" s="529"/>
    </row>
    <row r="1879" spans="1:6" ht="15.75" x14ac:dyDescent="0.25">
      <c r="A1879" s="189" t="s">
        <v>1353</v>
      </c>
      <c r="B1879" s="189"/>
      <c r="C1879" s="213"/>
      <c r="D1879" s="213"/>
      <c r="E1879" s="213"/>
      <c r="F1879" s="213"/>
    </row>
    <row r="1880" spans="1:6" hidden="1" x14ac:dyDescent="0.2"/>
    <row r="1881" spans="1:6" x14ac:dyDescent="0.2">
      <c r="A1881" s="214" t="s">
        <v>130</v>
      </c>
      <c r="B1881" s="162" t="s">
        <v>131</v>
      </c>
      <c r="C1881" s="214" t="s">
        <v>132</v>
      </c>
      <c r="D1881" s="214" t="s">
        <v>133</v>
      </c>
      <c r="E1881" s="214" t="s">
        <v>134</v>
      </c>
      <c r="F1881" s="214" t="s">
        <v>135</v>
      </c>
    </row>
    <row r="1882" spans="1:6" x14ac:dyDescent="0.2">
      <c r="A1882" s="215" t="s">
        <v>1362</v>
      </c>
      <c r="B1882" s="681" t="s">
        <v>1363</v>
      </c>
      <c r="C1882" s="215" t="s">
        <v>138</v>
      </c>
      <c r="D1882" s="491"/>
      <c r="E1882" s="589">
        <v>312</v>
      </c>
      <c r="F1882" s="231">
        <f>+D1882*E1882</f>
        <v>0</v>
      </c>
    </row>
    <row r="1883" spans="1:6" x14ac:dyDescent="0.2">
      <c r="A1883" s="215" t="s">
        <v>1364</v>
      </c>
      <c r="B1883" s="681" t="s">
        <v>1365</v>
      </c>
      <c r="C1883" s="215" t="s">
        <v>138</v>
      </c>
      <c r="D1883" s="491"/>
      <c r="E1883" s="589">
        <v>174</v>
      </c>
      <c r="F1883" s="231">
        <f>+D1883*E1883</f>
        <v>0</v>
      </c>
    </row>
    <row r="1884" spans="1:6" x14ac:dyDescent="0.2">
      <c r="A1884" s="215" t="s">
        <v>1354</v>
      </c>
      <c r="B1884" s="681" t="s">
        <v>1355</v>
      </c>
      <c r="C1884" s="215" t="s">
        <v>141</v>
      </c>
      <c r="D1884" s="491"/>
      <c r="E1884" s="589">
        <v>13</v>
      </c>
      <c r="F1884" s="231">
        <f>+D1884*E1884</f>
        <v>0</v>
      </c>
    </row>
    <row r="1885" spans="1:6" x14ac:dyDescent="0.2">
      <c r="A1885" s="591"/>
      <c r="B1885" s="683" t="s">
        <v>1366</v>
      </c>
      <c r="C1885" s="592"/>
      <c r="D1885" s="593"/>
      <c r="E1885" s="593"/>
      <c r="F1885" s="594"/>
    </row>
    <row r="1886" spans="1:6" x14ac:dyDescent="0.2">
      <c r="A1886" s="595"/>
      <c r="B1886" s="684" t="s">
        <v>1367</v>
      </c>
      <c r="C1886" s="596"/>
      <c r="D1886" s="597"/>
      <c r="E1886" s="597"/>
      <c r="F1886" s="598"/>
    </row>
    <row r="1887" spans="1:6" x14ac:dyDescent="0.2">
      <c r="A1887" s="215" t="s">
        <v>1356</v>
      </c>
      <c r="B1887" s="681" t="s">
        <v>1357</v>
      </c>
      <c r="C1887" s="215" t="s">
        <v>141</v>
      </c>
      <c r="D1887" s="491"/>
      <c r="E1887" s="589">
        <v>13</v>
      </c>
      <c r="F1887" s="231">
        <f>+D1887*E1887</f>
        <v>0</v>
      </c>
    </row>
    <row r="1888" spans="1:6" ht="25.5" x14ac:dyDescent="0.2">
      <c r="A1888" s="215" t="s">
        <v>1358</v>
      </c>
      <c r="B1888" s="682" t="s">
        <v>1359</v>
      </c>
      <c r="C1888" s="215" t="s">
        <v>141</v>
      </c>
      <c r="D1888" s="491"/>
      <c r="E1888" s="589">
        <v>13</v>
      </c>
      <c r="F1888" s="231">
        <f>+D1888*E1888</f>
        <v>0</v>
      </c>
    </row>
    <row r="1889" spans="1:7" x14ac:dyDescent="0.2">
      <c r="A1889" s="590" t="s">
        <v>1360</v>
      </c>
      <c r="B1889" s="681" t="s">
        <v>1361</v>
      </c>
      <c r="C1889" s="215" t="s">
        <v>141</v>
      </c>
      <c r="D1889" s="491"/>
      <c r="E1889" s="589">
        <v>13</v>
      </c>
      <c r="F1889" s="231">
        <f>+D1889*E1889</f>
        <v>0</v>
      </c>
    </row>
    <row r="1890" spans="1:7" ht="25.5" x14ac:dyDescent="0.2">
      <c r="A1890" s="215" t="s">
        <v>1368</v>
      </c>
      <c r="B1890" s="682" t="s">
        <v>1369</v>
      </c>
      <c r="C1890" s="215" t="s">
        <v>138</v>
      </c>
      <c r="D1890" s="491"/>
      <c r="E1890" s="589">
        <v>486</v>
      </c>
      <c r="F1890" s="231">
        <f t="shared" ref="F1890" si="4">+D1890*E1890</f>
        <v>0</v>
      </c>
    </row>
    <row r="1891" spans="1:7" s="189" customFormat="1" ht="12.75" customHeight="1" x14ac:dyDescent="0.25">
      <c r="A1891" s="215" t="s">
        <v>1370</v>
      </c>
      <c r="B1891" s="681" t="s">
        <v>1371</v>
      </c>
      <c r="C1891" s="215" t="s">
        <v>141</v>
      </c>
      <c r="D1891" s="491"/>
      <c r="E1891" s="589">
        <v>81</v>
      </c>
      <c r="F1891" s="231">
        <f>+D1891*E1891</f>
        <v>0</v>
      </c>
    </row>
    <row r="1892" spans="1:7" ht="16.5" thickBot="1" x14ac:dyDescent="0.3">
      <c r="B1892" s="162" t="s">
        <v>164</v>
      </c>
      <c r="F1892" s="239">
        <f>SUM(F1882:F1891)</f>
        <v>0</v>
      </c>
    </row>
    <row r="1893" spans="1:7" x14ac:dyDescent="0.2">
      <c r="F1893" s="242"/>
      <c r="G1893" s="162"/>
    </row>
    <row r="1894" spans="1:7" x14ac:dyDescent="0.2">
      <c r="F1894" s="242"/>
      <c r="G1894" s="162"/>
    </row>
    <row r="1895" spans="1:7" x14ac:dyDescent="0.2">
      <c r="F1895" s="242"/>
      <c r="G1895" s="162"/>
    </row>
    <row r="1896" spans="1:7" x14ac:dyDescent="0.2">
      <c r="F1896" s="242"/>
      <c r="G1896" s="162"/>
    </row>
    <row r="1897" spans="1:7" x14ac:dyDescent="0.2">
      <c r="F1897" s="242"/>
    </row>
    <row r="1898" spans="1:7" x14ac:dyDescent="0.2">
      <c r="F1898" s="242"/>
    </row>
    <row r="1899" spans="1:7" ht="12.75" customHeight="1" x14ac:dyDescent="0.2">
      <c r="F1899" s="242"/>
      <c r="G1899" s="162"/>
    </row>
    <row r="1900" spans="1:7" ht="15.75" x14ac:dyDescent="0.25">
      <c r="F1900" s="530"/>
      <c r="G1900" s="162"/>
    </row>
    <row r="1933" hidden="1" x14ac:dyDescent="0.2"/>
  </sheetData>
  <mergeCells count="15">
    <mergeCell ref="A585:B585"/>
    <mergeCell ref="A85:B85"/>
    <mergeCell ref="A86:B86"/>
    <mergeCell ref="D57:E57"/>
    <mergeCell ref="D58:E58"/>
    <mergeCell ref="D59:E59"/>
    <mergeCell ref="D60:E60"/>
    <mergeCell ref="D61:E61"/>
    <mergeCell ref="A80:B80"/>
    <mergeCell ref="D56:E56"/>
    <mergeCell ref="E3:G3"/>
    <mergeCell ref="E5:G5"/>
    <mergeCell ref="E6:G6"/>
    <mergeCell ref="D54:E54"/>
    <mergeCell ref="D55:E55"/>
  </mergeCells>
  <pageMargins left="0.96" right="0.23622047244094491" top="0.56999999999999995" bottom="0.95" header="0.51181102362204722" footer="0.51181102362204722"/>
  <pageSetup paperSize="9"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169"/>
  <sheetViews>
    <sheetView workbookViewId="0">
      <selection activeCell="B116" sqref="B116"/>
    </sheetView>
  </sheetViews>
  <sheetFormatPr defaultRowHeight="12.75" x14ac:dyDescent="0.2"/>
  <cols>
    <col min="1" max="1" width="9.7109375" style="550" customWidth="1"/>
    <col min="2" max="2" width="49.28515625" style="550" customWidth="1"/>
    <col min="3" max="3" width="13.85546875" style="550" customWidth="1"/>
    <col min="4" max="4" width="10" style="550" customWidth="1"/>
    <col min="5" max="256" width="8.85546875" style="550"/>
    <col min="257" max="257" width="9.7109375" style="550" customWidth="1"/>
    <col min="258" max="258" width="49.28515625" style="550" customWidth="1"/>
    <col min="259" max="259" width="13.85546875" style="550" customWidth="1"/>
    <col min="260" max="260" width="10" style="550" customWidth="1"/>
    <col min="261" max="512" width="8.85546875" style="550"/>
    <col min="513" max="513" width="9.7109375" style="550" customWidth="1"/>
    <col min="514" max="514" width="49.28515625" style="550" customWidth="1"/>
    <col min="515" max="515" width="13.85546875" style="550" customWidth="1"/>
    <col min="516" max="516" width="10" style="550" customWidth="1"/>
    <col min="517" max="768" width="8.85546875" style="550"/>
    <col min="769" max="769" width="9.7109375" style="550" customWidth="1"/>
    <col min="770" max="770" width="49.28515625" style="550" customWidth="1"/>
    <col min="771" max="771" width="13.85546875" style="550" customWidth="1"/>
    <col min="772" max="772" width="10" style="550" customWidth="1"/>
    <col min="773" max="1024" width="8.85546875" style="550"/>
    <col min="1025" max="1025" width="9.7109375" style="550" customWidth="1"/>
    <col min="1026" max="1026" width="49.28515625" style="550" customWidth="1"/>
    <col min="1027" max="1027" width="13.85546875" style="550" customWidth="1"/>
    <col min="1028" max="1028" width="10" style="550" customWidth="1"/>
    <col min="1029" max="1280" width="8.85546875" style="550"/>
    <col min="1281" max="1281" width="9.7109375" style="550" customWidth="1"/>
    <col min="1282" max="1282" width="49.28515625" style="550" customWidth="1"/>
    <col min="1283" max="1283" width="13.85546875" style="550" customWidth="1"/>
    <col min="1284" max="1284" width="10" style="550" customWidth="1"/>
    <col min="1285" max="1536" width="8.85546875" style="550"/>
    <col min="1537" max="1537" width="9.7109375" style="550" customWidth="1"/>
    <col min="1538" max="1538" width="49.28515625" style="550" customWidth="1"/>
    <col min="1539" max="1539" width="13.85546875" style="550" customWidth="1"/>
    <col min="1540" max="1540" width="10" style="550" customWidth="1"/>
    <col min="1541" max="1792" width="8.85546875" style="550"/>
    <col min="1793" max="1793" width="9.7109375" style="550" customWidth="1"/>
    <col min="1794" max="1794" width="49.28515625" style="550" customWidth="1"/>
    <col min="1795" max="1795" width="13.85546875" style="550" customWidth="1"/>
    <col min="1796" max="1796" width="10" style="550" customWidth="1"/>
    <col min="1797" max="2048" width="8.85546875" style="550"/>
    <col min="2049" max="2049" width="9.7109375" style="550" customWidth="1"/>
    <col min="2050" max="2050" width="49.28515625" style="550" customWidth="1"/>
    <col min="2051" max="2051" width="13.85546875" style="550" customWidth="1"/>
    <col min="2052" max="2052" width="10" style="550" customWidth="1"/>
    <col min="2053" max="2304" width="8.85546875" style="550"/>
    <col min="2305" max="2305" width="9.7109375" style="550" customWidth="1"/>
    <col min="2306" max="2306" width="49.28515625" style="550" customWidth="1"/>
    <col min="2307" max="2307" width="13.85546875" style="550" customWidth="1"/>
    <col min="2308" max="2308" width="10" style="550" customWidth="1"/>
    <col min="2309" max="2560" width="8.85546875" style="550"/>
    <col min="2561" max="2561" width="9.7109375" style="550" customWidth="1"/>
    <col min="2562" max="2562" width="49.28515625" style="550" customWidth="1"/>
    <col min="2563" max="2563" width="13.85546875" style="550" customWidth="1"/>
    <col min="2564" max="2564" width="10" style="550" customWidth="1"/>
    <col min="2565" max="2816" width="8.85546875" style="550"/>
    <col min="2817" max="2817" width="9.7109375" style="550" customWidth="1"/>
    <col min="2818" max="2818" width="49.28515625" style="550" customWidth="1"/>
    <col min="2819" max="2819" width="13.85546875" style="550" customWidth="1"/>
    <col min="2820" max="2820" width="10" style="550" customWidth="1"/>
    <col min="2821" max="3072" width="8.85546875" style="550"/>
    <col min="3073" max="3073" width="9.7109375" style="550" customWidth="1"/>
    <col min="3074" max="3074" width="49.28515625" style="550" customWidth="1"/>
    <col min="3075" max="3075" width="13.85546875" style="550" customWidth="1"/>
    <col min="3076" max="3076" width="10" style="550" customWidth="1"/>
    <col min="3077" max="3328" width="8.85546875" style="550"/>
    <col min="3329" max="3329" width="9.7109375" style="550" customWidth="1"/>
    <col min="3330" max="3330" width="49.28515625" style="550" customWidth="1"/>
    <col min="3331" max="3331" width="13.85546875" style="550" customWidth="1"/>
    <col min="3332" max="3332" width="10" style="550" customWidth="1"/>
    <col min="3333" max="3584" width="8.85546875" style="550"/>
    <col min="3585" max="3585" width="9.7109375" style="550" customWidth="1"/>
    <col min="3586" max="3586" width="49.28515625" style="550" customWidth="1"/>
    <col min="3587" max="3587" width="13.85546875" style="550" customWidth="1"/>
    <col min="3588" max="3588" width="10" style="550" customWidth="1"/>
    <col min="3589" max="3840" width="8.85546875" style="550"/>
    <col min="3841" max="3841" width="9.7109375" style="550" customWidth="1"/>
    <col min="3842" max="3842" width="49.28515625" style="550" customWidth="1"/>
    <col min="3843" max="3843" width="13.85546875" style="550" customWidth="1"/>
    <col min="3844" max="3844" width="10" style="550" customWidth="1"/>
    <col min="3845" max="4096" width="8.85546875" style="550"/>
    <col min="4097" max="4097" width="9.7109375" style="550" customWidth="1"/>
    <col min="4098" max="4098" width="49.28515625" style="550" customWidth="1"/>
    <col min="4099" max="4099" width="13.85546875" style="550" customWidth="1"/>
    <col min="4100" max="4100" width="10" style="550" customWidth="1"/>
    <col min="4101" max="4352" width="8.85546875" style="550"/>
    <col min="4353" max="4353" width="9.7109375" style="550" customWidth="1"/>
    <col min="4354" max="4354" width="49.28515625" style="550" customWidth="1"/>
    <col min="4355" max="4355" width="13.85546875" style="550" customWidth="1"/>
    <col min="4356" max="4356" width="10" style="550" customWidth="1"/>
    <col min="4357" max="4608" width="8.85546875" style="550"/>
    <col min="4609" max="4609" width="9.7109375" style="550" customWidth="1"/>
    <col min="4610" max="4610" width="49.28515625" style="550" customWidth="1"/>
    <col min="4611" max="4611" width="13.85546875" style="550" customWidth="1"/>
    <col min="4612" max="4612" width="10" style="550" customWidth="1"/>
    <col min="4613" max="4864" width="8.85546875" style="550"/>
    <col min="4865" max="4865" width="9.7109375" style="550" customWidth="1"/>
    <col min="4866" max="4866" width="49.28515625" style="550" customWidth="1"/>
    <col min="4867" max="4867" width="13.85546875" style="550" customWidth="1"/>
    <col min="4868" max="4868" width="10" style="550" customWidth="1"/>
    <col min="4869" max="5120" width="8.85546875" style="550"/>
    <col min="5121" max="5121" width="9.7109375" style="550" customWidth="1"/>
    <col min="5122" max="5122" width="49.28515625" style="550" customWidth="1"/>
    <col min="5123" max="5123" width="13.85546875" style="550" customWidth="1"/>
    <col min="5124" max="5124" width="10" style="550" customWidth="1"/>
    <col min="5125" max="5376" width="8.85546875" style="550"/>
    <col min="5377" max="5377" width="9.7109375" style="550" customWidth="1"/>
    <col min="5378" max="5378" width="49.28515625" style="550" customWidth="1"/>
    <col min="5379" max="5379" width="13.85546875" style="550" customWidth="1"/>
    <col min="5380" max="5380" width="10" style="550" customWidth="1"/>
    <col min="5381" max="5632" width="8.85546875" style="550"/>
    <col min="5633" max="5633" width="9.7109375" style="550" customWidth="1"/>
    <col min="5634" max="5634" width="49.28515625" style="550" customWidth="1"/>
    <col min="5635" max="5635" width="13.85546875" style="550" customWidth="1"/>
    <col min="5636" max="5636" width="10" style="550" customWidth="1"/>
    <col min="5637" max="5888" width="8.85546875" style="550"/>
    <col min="5889" max="5889" width="9.7109375" style="550" customWidth="1"/>
    <col min="5890" max="5890" width="49.28515625" style="550" customWidth="1"/>
    <col min="5891" max="5891" width="13.85546875" style="550" customWidth="1"/>
    <col min="5892" max="5892" width="10" style="550" customWidth="1"/>
    <col min="5893" max="6144" width="8.85546875" style="550"/>
    <col min="6145" max="6145" width="9.7109375" style="550" customWidth="1"/>
    <col min="6146" max="6146" width="49.28515625" style="550" customWidth="1"/>
    <col min="6147" max="6147" width="13.85546875" style="550" customWidth="1"/>
    <col min="6148" max="6148" width="10" style="550" customWidth="1"/>
    <col min="6149" max="6400" width="8.85546875" style="550"/>
    <col min="6401" max="6401" width="9.7109375" style="550" customWidth="1"/>
    <col min="6402" max="6402" width="49.28515625" style="550" customWidth="1"/>
    <col min="6403" max="6403" width="13.85546875" style="550" customWidth="1"/>
    <col min="6404" max="6404" width="10" style="550" customWidth="1"/>
    <col min="6405" max="6656" width="8.85546875" style="550"/>
    <col min="6657" max="6657" width="9.7109375" style="550" customWidth="1"/>
    <col min="6658" max="6658" width="49.28515625" style="550" customWidth="1"/>
    <col min="6659" max="6659" width="13.85546875" style="550" customWidth="1"/>
    <col min="6660" max="6660" width="10" style="550" customWidth="1"/>
    <col min="6661" max="6912" width="8.85546875" style="550"/>
    <col min="6913" max="6913" width="9.7109375" style="550" customWidth="1"/>
    <col min="6914" max="6914" width="49.28515625" style="550" customWidth="1"/>
    <col min="6915" max="6915" width="13.85546875" style="550" customWidth="1"/>
    <col min="6916" max="6916" width="10" style="550" customWidth="1"/>
    <col min="6917" max="7168" width="8.85546875" style="550"/>
    <col min="7169" max="7169" width="9.7109375" style="550" customWidth="1"/>
    <col min="7170" max="7170" width="49.28515625" style="550" customWidth="1"/>
    <col min="7171" max="7171" width="13.85546875" style="550" customWidth="1"/>
    <col min="7172" max="7172" width="10" style="550" customWidth="1"/>
    <col min="7173" max="7424" width="8.85546875" style="550"/>
    <col min="7425" max="7425" width="9.7109375" style="550" customWidth="1"/>
    <col min="7426" max="7426" width="49.28515625" style="550" customWidth="1"/>
    <col min="7427" max="7427" width="13.85546875" style="550" customWidth="1"/>
    <col min="7428" max="7428" width="10" style="550" customWidth="1"/>
    <col min="7429" max="7680" width="8.85546875" style="550"/>
    <col min="7681" max="7681" width="9.7109375" style="550" customWidth="1"/>
    <col min="7682" max="7682" width="49.28515625" style="550" customWidth="1"/>
    <col min="7683" max="7683" width="13.85546875" style="550" customWidth="1"/>
    <col min="7684" max="7684" width="10" style="550" customWidth="1"/>
    <col min="7685" max="7936" width="8.85546875" style="550"/>
    <col min="7937" max="7937" width="9.7109375" style="550" customWidth="1"/>
    <col min="7938" max="7938" width="49.28515625" style="550" customWidth="1"/>
    <col min="7939" max="7939" width="13.85546875" style="550" customWidth="1"/>
    <col min="7940" max="7940" width="10" style="550" customWidth="1"/>
    <col min="7941" max="8192" width="8.85546875" style="550"/>
    <col min="8193" max="8193" width="9.7109375" style="550" customWidth="1"/>
    <col min="8194" max="8194" width="49.28515625" style="550" customWidth="1"/>
    <col min="8195" max="8195" width="13.85546875" style="550" customWidth="1"/>
    <col min="8196" max="8196" width="10" style="550" customWidth="1"/>
    <col min="8197" max="8448" width="8.85546875" style="550"/>
    <col min="8449" max="8449" width="9.7109375" style="550" customWidth="1"/>
    <col min="8450" max="8450" width="49.28515625" style="550" customWidth="1"/>
    <col min="8451" max="8451" width="13.85546875" style="550" customWidth="1"/>
    <col min="8452" max="8452" width="10" style="550" customWidth="1"/>
    <col min="8453" max="8704" width="8.85546875" style="550"/>
    <col min="8705" max="8705" width="9.7109375" style="550" customWidth="1"/>
    <col min="8706" max="8706" width="49.28515625" style="550" customWidth="1"/>
    <col min="8707" max="8707" width="13.85546875" style="550" customWidth="1"/>
    <col min="8708" max="8708" width="10" style="550" customWidth="1"/>
    <col min="8709" max="8960" width="8.85546875" style="550"/>
    <col min="8961" max="8961" width="9.7109375" style="550" customWidth="1"/>
    <col min="8962" max="8962" width="49.28515625" style="550" customWidth="1"/>
    <col min="8963" max="8963" width="13.85546875" style="550" customWidth="1"/>
    <col min="8964" max="8964" width="10" style="550" customWidth="1"/>
    <col min="8965" max="9216" width="8.85546875" style="550"/>
    <col min="9217" max="9217" width="9.7109375" style="550" customWidth="1"/>
    <col min="9218" max="9218" width="49.28515625" style="550" customWidth="1"/>
    <col min="9219" max="9219" width="13.85546875" style="550" customWidth="1"/>
    <col min="9220" max="9220" width="10" style="550" customWidth="1"/>
    <col min="9221" max="9472" width="8.85546875" style="550"/>
    <col min="9473" max="9473" width="9.7109375" style="550" customWidth="1"/>
    <col min="9474" max="9474" width="49.28515625" style="550" customWidth="1"/>
    <col min="9475" max="9475" width="13.85546875" style="550" customWidth="1"/>
    <col min="9476" max="9476" width="10" style="550" customWidth="1"/>
    <col min="9477" max="9728" width="8.85546875" style="550"/>
    <col min="9729" max="9729" width="9.7109375" style="550" customWidth="1"/>
    <col min="9730" max="9730" width="49.28515625" style="550" customWidth="1"/>
    <col min="9731" max="9731" width="13.85546875" style="550" customWidth="1"/>
    <col min="9732" max="9732" width="10" style="550" customWidth="1"/>
    <col min="9733" max="9984" width="8.85546875" style="550"/>
    <col min="9985" max="9985" width="9.7109375" style="550" customWidth="1"/>
    <col min="9986" max="9986" width="49.28515625" style="550" customWidth="1"/>
    <col min="9987" max="9987" width="13.85546875" style="550" customWidth="1"/>
    <col min="9988" max="9988" width="10" style="550" customWidth="1"/>
    <col min="9989" max="10240" width="8.85546875" style="550"/>
    <col min="10241" max="10241" width="9.7109375" style="550" customWidth="1"/>
    <col min="10242" max="10242" width="49.28515625" style="550" customWidth="1"/>
    <col min="10243" max="10243" width="13.85546875" style="550" customWidth="1"/>
    <col min="10244" max="10244" width="10" style="550" customWidth="1"/>
    <col min="10245" max="10496" width="8.85546875" style="550"/>
    <col min="10497" max="10497" width="9.7109375" style="550" customWidth="1"/>
    <col min="10498" max="10498" width="49.28515625" style="550" customWidth="1"/>
    <col min="10499" max="10499" width="13.85546875" style="550" customWidth="1"/>
    <col min="10500" max="10500" width="10" style="550" customWidth="1"/>
    <col min="10501" max="10752" width="8.85546875" style="550"/>
    <col min="10753" max="10753" width="9.7109375" style="550" customWidth="1"/>
    <col min="10754" max="10754" width="49.28515625" style="550" customWidth="1"/>
    <col min="10755" max="10755" width="13.85546875" style="550" customWidth="1"/>
    <col min="10756" max="10756" width="10" style="550" customWidth="1"/>
    <col min="10757" max="11008" width="8.85546875" style="550"/>
    <col min="11009" max="11009" width="9.7109375" style="550" customWidth="1"/>
    <col min="11010" max="11010" width="49.28515625" style="550" customWidth="1"/>
    <col min="11011" max="11011" width="13.85546875" style="550" customWidth="1"/>
    <col min="11012" max="11012" width="10" style="550" customWidth="1"/>
    <col min="11013" max="11264" width="8.85546875" style="550"/>
    <col min="11265" max="11265" width="9.7109375" style="550" customWidth="1"/>
    <col min="11266" max="11266" width="49.28515625" style="550" customWidth="1"/>
    <col min="11267" max="11267" width="13.85546875" style="550" customWidth="1"/>
    <col min="11268" max="11268" width="10" style="550" customWidth="1"/>
    <col min="11269" max="11520" width="8.85546875" style="550"/>
    <col min="11521" max="11521" width="9.7109375" style="550" customWidth="1"/>
    <col min="11522" max="11522" width="49.28515625" style="550" customWidth="1"/>
    <col min="11523" max="11523" width="13.85546875" style="550" customWidth="1"/>
    <col min="11524" max="11524" width="10" style="550" customWidth="1"/>
    <col min="11525" max="11776" width="8.85546875" style="550"/>
    <col min="11777" max="11777" width="9.7109375" style="550" customWidth="1"/>
    <col min="11778" max="11778" width="49.28515625" style="550" customWidth="1"/>
    <col min="11779" max="11779" width="13.85546875" style="550" customWidth="1"/>
    <col min="11780" max="11780" width="10" style="550" customWidth="1"/>
    <col min="11781" max="12032" width="8.85546875" style="550"/>
    <col min="12033" max="12033" width="9.7109375" style="550" customWidth="1"/>
    <col min="12034" max="12034" width="49.28515625" style="550" customWidth="1"/>
    <col min="12035" max="12035" width="13.85546875" style="550" customWidth="1"/>
    <col min="12036" max="12036" width="10" style="550" customWidth="1"/>
    <col min="12037" max="12288" width="8.85546875" style="550"/>
    <col min="12289" max="12289" width="9.7109375" style="550" customWidth="1"/>
    <col min="12290" max="12290" width="49.28515625" style="550" customWidth="1"/>
    <col min="12291" max="12291" width="13.85546875" style="550" customWidth="1"/>
    <col min="12292" max="12292" width="10" style="550" customWidth="1"/>
    <col min="12293" max="12544" width="8.85546875" style="550"/>
    <col min="12545" max="12545" width="9.7109375" style="550" customWidth="1"/>
    <col min="12546" max="12546" width="49.28515625" style="550" customWidth="1"/>
    <col min="12547" max="12547" width="13.85546875" style="550" customWidth="1"/>
    <col min="12548" max="12548" width="10" style="550" customWidth="1"/>
    <col min="12549" max="12800" width="8.85546875" style="550"/>
    <col min="12801" max="12801" width="9.7109375" style="550" customWidth="1"/>
    <col min="12802" max="12802" width="49.28515625" style="550" customWidth="1"/>
    <col min="12803" max="12803" width="13.85546875" style="550" customWidth="1"/>
    <col min="12804" max="12804" width="10" style="550" customWidth="1"/>
    <col min="12805" max="13056" width="8.85546875" style="550"/>
    <col min="13057" max="13057" width="9.7109375" style="550" customWidth="1"/>
    <col min="13058" max="13058" width="49.28515625" style="550" customWidth="1"/>
    <col min="13059" max="13059" width="13.85546875" style="550" customWidth="1"/>
    <col min="13060" max="13060" width="10" style="550" customWidth="1"/>
    <col min="13061" max="13312" width="8.85546875" style="550"/>
    <col min="13313" max="13313" width="9.7109375" style="550" customWidth="1"/>
    <col min="13314" max="13314" width="49.28515625" style="550" customWidth="1"/>
    <col min="13315" max="13315" width="13.85546875" style="550" customWidth="1"/>
    <col min="13316" max="13316" width="10" style="550" customWidth="1"/>
    <col min="13317" max="13568" width="8.85546875" style="550"/>
    <col min="13569" max="13569" width="9.7109375" style="550" customWidth="1"/>
    <col min="13570" max="13570" width="49.28515625" style="550" customWidth="1"/>
    <col min="13571" max="13571" width="13.85546875" style="550" customWidth="1"/>
    <col min="13572" max="13572" width="10" style="550" customWidth="1"/>
    <col min="13573" max="13824" width="8.85546875" style="550"/>
    <col min="13825" max="13825" width="9.7109375" style="550" customWidth="1"/>
    <col min="13826" max="13826" width="49.28515625" style="550" customWidth="1"/>
    <col min="13827" max="13827" width="13.85546875" style="550" customWidth="1"/>
    <col min="13828" max="13828" width="10" style="550" customWidth="1"/>
    <col min="13829" max="14080" width="8.85546875" style="550"/>
    <col min="14081" max="14081" width="9.7109375" style="550" customWidth="1"/>
    <col min="14082" max="14082" width="49.28515625" style="550" customWidth="1"/>
    <col min="14083" max="14083" width="13.85546875" style="550" customWidth="1"/>
    <col min="14084" max="14084" width="10" style="550" customWidth="1"/>
    <col min="14085" max="14336" width="8.85546875" style="550"/>
    <col min="14337" max="14337" width="9.7109375" style="550" customWidth="1"/>
    <col min="14338" max="14338" width="49.28515625" style="550" customWidth="1"/>
    <col min="14339" max="14339" width="13.85546875" style="550" customWidth="1"/>
    <col min="14340" max="14340" width="10" style="550" customWidth="1"/>
    <col min="14341" max="14592" width="8.85546875" style="550"/>
    <col min="14593" max="14593" width="9.7109375" style="550" customWidth="1"/>
    <col min="14594" max="14594" width="49.28515625" style="550" customWidth="1"/>
    <col min="14595" max="14595" width="13.85546875" style="550" customWidth="1"/>
    <col min="14596" max="14596" width="10" style="550" customWidth="1"/>
    <col min="14597" max="14848" width="8.85546875" style="550"/>
    <col min="14849" max="14849" width="9.7109375" style="550" customWidth="1"/>
    <col min="14850" max="14850" width="49.28515625" style="550" customWidth="1"/>
    <col min="14851" max="14851" width="13.85546875" style="550" customWidth="1"/>
    <col min="14852" max="14852" width="10" style="550" customWidth="1"/>
    <col min="14853" max="15104" width="8.85546875" style="550"/>
    <col min="15105" max="15105" width="9.7109375" style="550" customWidth="1"/>
    <col min="15106" max="15106" width="49.28515625" style="550" customWidth="1"/>
    <col min="15107" max="15107" width="13.85546875" style="550" customWidth="1"/>
    <col min="15108" max="15108" width="10" style="550" customWidth="1"/>
    <col min="15109" max="15360" width="8.85546875" style="550"/>
    <col min="15361" max="15361" width="9.7109375" style="550" customWidth="1"/>
    <col min="15362" max="15362" width="49.28515625" style="550" customWidth="1"/>
    <col min="15363" max="15363" width="13.85546875" style="550" customWidth="1"/>
    <col min="15364" max="15364" width="10" style="550" customWidth="1"/>
    <col min="15365" max="15616" width="8.85546875" style="550"/>
    <col min="15617" max="15617" width="9.7109375" style="550" customWidth="1"/>
    <col min="15618" max="15618" width="49.28515625" style="550" customWidth="1"/>
    <col min="15619" max="15619" width="13.85546875" style="550" customWidth="1"/>
    <col min="15620" max="15620" width="10" style="550" customWidth="1"/>
    <col min="15621" max="15872" width="8.85546875" style="550"/>
    <col min="15873" max="15873" width="9.7109375" style="550" customWidth="1"/>
    <col min="15874" max="15874" width="49.28515625" style="550" customWidth="1"/>
    <col min="15875" max="15875" width="13.85546875" style="550" customWidth="1"/>
    <col min="15876" max="15876" width="10" style="550" customWidth="1"/>
    <col min="15877" max="16128" width="8.85546875" style="550"/>
    <col min="16129" max="16129" width="9.7109375" style="550" customWidth="1"/>
    <col min="16130" max="16130" width="49.28515625" style="550" customWidth="1"/>
    <col min="16131" max="16131" width="13.85546875" style="550" customWidth="1"/>
    <col min="16132" max="16132" width="10" style="550" customWidth="1"/>
    <col min="16133" max="16384" width="8.85546875" style="550"/>
  </cols>
  <sheetData>
    <row r="1" spans="1:8" s="531" customFormat="1" ht="26.25" x14ac:dyDescent="0.4">
      <c r="A1" s="531" t="s">
        <v>192</v>
      </c>
      <c r="C1" s="532"/>
      <c r="D1" s="532"/>
    </row>
    <row r="2" spans="1:8" s="533" customFormat="1" ht="15" thickBot="1" x14ac:dyDescent="0.25">
      <c r="C2" s="534"/>
      <c r="D2" s="534"/>
    </row>
    <row r="3" spans="1:8" s="535" customFormat="1" ht="27" thickBot="1" x14ac:dyDescent="0.45">
      <c r="B3" s="536" t="s">
        <v>193</v>
      </c>
      <c r="C3" s="582">
        <f>+C5+C6+C9</f>
        <v>0</v>
      </c>
      <c r="D3" s="583"/>
    </row>
    <row r="4" spans="1:8" s="537" customFormat="1" ht="20.25" x14ac:dyDescent="0.3">
      <c r="B4" s="537" t="s">
        <v>194</v>
      </c>
    </row>
    <row r="5" spans="1:8" s="538" customFormat="1" ht="18" x14ac:dyDescent="0.25">
      <c r="B5" s="539" t="s">
        <v>195</v>
      </c>
      <c r="C5" s="540">
        <f>F16</f>
        <v>0</v>
      </c>
      <c r="D5" s="541" t="s">
        <v>196</v>
      </c>
      <c r="E5" s="538" t="s">
        <v>1346</v>
      </c>
    </row>
    <row r="6" spans="1:8" s="538" customFormat="1" ht="18" x14ac:dyDescent="0.25">
      <c r="B6" s="539" t="s">
        <v>197</v>
      </c>
      <c r="C6" s="540">
        <f>F31</f>
        <v>0</v>
      </c>
      <c r="D6" s="541" t="s">
        <v>196</v>
      </c>
      <c r="E6" s="538" t="s">
        <v>198</v>
      </c>
    </row>
    <row r="7" spans="1:8" s="538" customFormat="1" ht="18" hidden="1" x14ac:dyDescent="0.25">
      <c r="B7" s="539"/>
      <c r="C7" s="540"/>
      <c r="D7" s="541"/>
    </row>
    <row r="8" spans="1:8" s="537" customFormat="1" ht="20.25" hidden="1" x14ac:dyDescent="0.3"/>
    <row r="9" spans="1:8" s="538" customFormat="1" ht="18" x14ac:dyDescent="0.25">
      <c r="B9" s="539" t="s">
        <v>199</v>
      </c>
      <c r="C9" s="540">
        <f>F115</f>
        <v>0</v>
      </c>
      <c r="D9" s="541" t="s">
        <v>196</v>
      </c>
      <c r="E9" s="538" t="s">
        <v>1347</v>
      </c>
    </row>
    <row r="10" spans="1:8" s="542" customFormat="1" ht="23.25" x14ac:dyDescent="0.35">
      <c r="G10" s="543"/>
      <c r="H10" s="533"/>
    </row>
    <row r="11" spans="1:8" s="537" customFormat="1" ht="20.25" x14ac:dyDescent="0.3">
      <c r="A11" s="537" t="s">
        <v>195</v>
      </c>
      <c r="G11" s="543"/>
      <c r="H11" s="533"/>
    </row>
    <row r="12" spans="1:8" s="543" customFormat="1" ht="11.25" x14ac:dyDescent="0.2">
      <c r="A12" s="544" t="s">
        <v>200</v>
      </c>
      <c r="B12" s="544" t="s">
        <v>201</v>
      </c>
      <c r="C12" s="545" t="s">
        <v>202</v>
      </c>
      <c r="D12" s="544" t="s">
        <v>203</v>
      </c>
      <c r="E12" s="544" t="s">
        <v>204</v>
      </c>
      <c r="F12" s="544" t="s">
        <v>135</v>
      </c>
    </row>
    <row r="13" spans="1:8" x14ac:dyDescent="0.2">
      <c r="A13" s="546" t="s">
        <v>205</v>
      </c>
      <c r="B13" s="547" t="s">
        <v>206</v>
      </c>
      <c r="C13" s="548" t="s">
        <v>207</v>
      </c>
      <c r="D13" s="549">
        <v>1</v>
      </c>
      <c r="E13" s="577"/>
      <c r="F13" s="547">
        <f>+D13*E13</f>
        <v>0</v>
      </c>
    </row>
    <row r="14" spans="1:8" s="555" customFormat="1" ht="25.5" customHeight="1" x14ac:dyDescent="0.2">
      <c r="A14" s="551" t="s">
        <v>208</v>
      </c>
      <c r="B14" s="552" t="s">
        <v>1348</v>
      </c>
      <c r="C14" s="548" t="s">
        <v>207</v>
      </c>
      <c r="D14" s="553">
        <v>2</v>
      </c>
      <c r="E14" s="581"/>
      <c r="F14" s="554">
        <f>+D14*E14</f>
        <v>0</v>
      </c>
    </row>
    <row r="15" spans="1:8" x14ac:dyDescent="0.2">
      <c r="A15" s="546" t="s">
        <v>209</v>
      </c>
      <c r="B15" s="547" t="s">
        <v>210</v>
      </c>
      <c r="C15" s="548" t="s">
        <v>207</v>
      </c>
      <c r="D15" s="549">
        <v>2</v>
      </c>
      <c r="E15" s="577"/>
      <c r="F15" s="547">
        <f>+D15*E15</f>
        <v>0</v>
      </c>
    </row>
    <row r="16" spans="1:8" ht="16.5" thickBot="1" x14ac:dyDescent="0.3">
      <c r="F16" s="556">
        <f>SUM(F13:F15)</f>
        <v>0</v>
      </c>
    </row>
    <row r="17" spans="1:8" ht="15" x14ac:dyDescent="0.25">
      <c r="A17"/>
      <c r="B17"/>
      <c r="C17"/>
      <c r="D17"/>
      <c r="E17"/>
      <c r="F17"/>
      <c r="G17"/>
      <c r="H17"/>
    </row>
    <row r="18" spans="1:8" hidden="1" x14ac:dyDescent="0.2"/>
    <row r="19" spans="1:8" s="537" customFormat="1" ht="20.25" x14ac:dyDescent="0.3">
      <c r="A19" s="537" t="s">
        <v>211</v>
      </c>
    </row>
    <row r="20" spans="1:8" s="543" customFormat="1" ht="11.25" x14ac:dyDescent="0.2">
      <c r="A20" s="544"/>
      <c r="B20" s="544" t="s">
        <v>201</v>
      </c>
      <c r="C20" s="545" t="s">
        <v>202</v>
      </c>
      <c r="D20" s="544" t="s">
        <v>203</v>
      </c>
      <c r="E20" s="544" t="s">
        <v>204</v>
      </c>
      <c r="F20" s="544" t="s">
        <v>135</v>
      </c>
    </row>
    <row r="21" spans="1:8" s="555" customFormat="1" ht="12.75" customHeight="1" x14ac:dyDescent="0.25">
      <c r="A21" s="557" t="s">
        <v>212</v>
      </c>
      <c r="B21" s="558" t="s">
        <v>213</v>
      </c>
      <c r="C21" s="559" t="s">
        <v>214</v>
      </c>
      <c r="D21" s="559">
        <v>18</v>
      </c>
      <c r="E21" s="579"/>
      <c r="F21" s="560">
        <f t="shared" ref="F21:F30" si="0">+D21*E21</f>
        <v>0</v>
      </c>
    </row>
    <row r="22" spans="1:8" s="555" customFormat="1" ht="12.75" customHeight="1" x14ac:dyDescent="0.25">
      <c r="A22" s="557" t="s">
        <v>215</v>
      </c>
      <c r="B22" s="558" t="s">
        <v>216</v>
      </c>
      <c r="C22" s="559" t="s">
        <v>217</v>
      </c>
      <c r="D22" s="559">
        <v>3</v>
      </c>
      <c r="E22" s="579"/>
      <c r="F22" s="560">
        <f t="shared" si="0"/>
        <v>0</v>
      </c>
    </row>
    <row r="23" spans="1:8" s="555" customFormat="1" ht="12.75" customHeight="1" x14ac:dyDescent="0.25">
      <c r="A23" s="557" t="s">
        <v>218</v>
      </c>
      <c r="B23" s="558" t="s">
        <v>219</v>
      </c>
      <c r="C23" s="559" t="s">
        <v>217</v>
      </c>
      <c r="D23" s="559">
        <v>10</v>
      </c>
      <c r="E23" s="579"/>
      <c r="F23" s="560">
        <f t="shared" si="0"/>
        <v>0</v>
      </c>
      <c r="G23" s="561"/>
      <c r="H23" s="561"/>
    </row>
    <row r="24" spans="1:8" s="555" customFormat="1" ht="12.75" customHeight="1" x14ac:dyDescent="0.25">
      <c r="A24" s="557" t="s">
        <v>220</v>
      </c>
      <c r="B24" s="558" t="s">
        <v>221</v>
      </c>
      <c r="C24" s="559" t="s">
        <v>214</v>
      </c>
      <c r="D24" s="559">
        <v>13</v>
      </c>
      <c r="E24" s="580"/>
      <c r="F24" s="560">
        <f t="shared" si="0"/>
        <v>0</v>
      </c>
    </row>
    <row r="25" spans="1:8" s="555" customFormat="1" ht="12.75" customHeight="1" x14ac:dyDescent="0.25">
      <c r="A25" s="557" t="s">
        <v>222</v>
      </c>
      <c r="B25" s="558" t="s">
        <v>223</v>
      </c>
      <c r="C25" s="553" t="s">
        <v>214</v>
      </c>
      <c r="D25" s="559">
        <v>8</v>
      </c>
      <c r="E25" s="581"/>
      <c r="F25" s="554">
        <f t="shared" si="0"/>
        <v>0</v>
      </c>
      <c r="G25" s="561"/>
      <c r="H25" s="561"/>
    </row>
    <row r="26" spans="1:8" s="561" customFormat="1" ht="12.75" customHeight="1" x14ac:dyDescent="0.25">
      <c r="A26" s="557" t="s">
        <v>224</v>
      </c>
      <c r="B26" s="558" t="s">
        <v>225</v>
      </c>
      <c r="C26" s="559" t="s">
        <v>214</v>
      </c>
      <c r="D26" s="559">
        <v>28</v>
      </c>
      <c r="E26" s="580"/>
      <c r="F26" s="560">
        <f t="shared" si="0"/>
        <v>0</v>
      </c>
    </row>
    <row r="27" spans="1:8" s="561" customFormat="1" ht="12.75" customHeight="1" x14ac:dyDescent="0.25">
      <c r="A27" s="557" t="s">
        <v>226</v>
      </c>
      <c r="B27" s="558" t="s">
        <v>227</v>
      </c>
      <c r="C27" s="559" t="s">
        <v>217</v>
      </c>
      <c r="D27" s="559">
        <v>5</v>
      </c>
      <c r="E27" s="580"/>
      <c r="F27" s="560">
        <f t="shared" si="0"/>
        <v>0</v>
      </c>
    </row>
    <row r="28" spans="1:8" s="561" customFormat="1" ht="12.75" customHeight="1" x14ac:dyDescent="0.25">
      <c r="A28" s="557" t="s">
        <v>228</v>
      </c>
      <c r="B28" s="558" t="s">
        <v>229</v>
      </c>
      <c r="C28" s="559" t="s">
        <v>214</v>
      </c>
      <c r="D28" s="559">
        <v>10</v>
      </c>
      <c r="E28" s="580"/>
      <c r="F28" s="560">
        <f t="shared" si="0"/>
        <v>0</v>
      </c>
      <c r="G28" s="555"/>
      <c r="H28" s="555"/>
    </row>
    <row r="29" spans="1:8" s="561" customFormat="1" ht="12.75" customHeight="1" x14ac:dyDescent="0.25">
      <c r="A29" s="557" t="s">
        <v>230</v>
      </c>
      <c r="B29" s="558" t="s">
        <v>231</v>
      </c>
      <c r="C29" s="559" t="s">
        <v>214</v>
      </c>
      <c r="D29" s="559">
        <v>10</v>
      </c>
      <c r="E29" s="580"/>
      <c r="F29" s="560">
        <f t="shared" si="0"/>
        <v>0</v>
      </c>
    </row>
    <row r="30" spans="1:8" s="561" customFormat="1" ht="12.75" customHeight="1" thickBot="1" x14ac:dyDescent="0.3">
      <c r="A30" s="557" t="s">
        <v>232</v>
      </c>
      <c r="B30" s="558" t="s">
        <v>233</v>
      </c>
      <c r="C30" s="559" t="s">
        <v>217</v>
      </c>
      <c r="D30" s="559">
        <v>2</v>
      </c>
      <c r="E30" s="580"/>
      <c r="F30" s="560">
        <f t="shared" si="0"/>
        <v>0</v>
      </c>
    </row>
    <row r="31" spans="1:8" ht="16.5" thickBot="1" x14ac:dyDescent="0.3">
      <c r="C31" s="562"/>
      <c r="D31" s="562">
        <f>SUM(D21:D30)</f>
        <v>107</v>
      </c>
      <c r="F31" s="563">
        <f>SUM(F21:F30)</f>
        <v>0</v>
      </c>
    </row>
    <row r="32" spans="1:8" s="537" customFormat="1" ht="20.25" x14ac:dyDescent="0.3"/>
    <row r="33" spans="1:8" s="537" customFormat="1" ht="20.25" x14ac:dyDescent="0.3">
      <c r="A33" s="537" t="s">
        <v>234</v>
      </c>
    </row>
    <row r="34" spans="1:8" s="543" customFormat="1" ht="11.25" x14ac:dyDescent="0.2">
      <c r="A34" s="544"/>
      <c r="B34" s="544" t="s">
        <v>201</v>
      </c>
      <c r="C34" s="545"/>
      <c r="D34" s="544" t="s">
        <v>203</v>
      </c>
      <c r="E34" s="544" t="s">
        <v>204</v>
      </c>
      <c r="F34" s="544" t="s">
        <v>135</v>
      </c>
    </row>
    <row r="35" spans="1:8" x14ac:dyDescent="0.2">
      <c r="A35" s="564" t="s">
        <v>1349</v>
      </c>
      <c r="B35" s="565" t="s">
        <v>1350</v>
      </c>
      <c r="C35" s="565"/>
      <c r="D35" s="548">
        <v>15</v>
      </c>
      <c r="E35" s="577"/>
      <c r="F35" s="547">
        <f>+D35*E35</f>
        <v>0</v>
      </c>
    </row>
    <row r="36" spans="1:8" s="543" customFormat="1" ht="11.25" x14ac:dyDescent="0.2">
      <c r="A36" s="544"/>
      <c r="B36" s="544"/>
      <c r="C36" s="545"/>
      <c r="D36" s="544"/>
      <c r="E36" s="544"/>
      <c r="F36" s="544"/>
    </row>
    <row r="37" spans="1:8" x14ac:dyDescent="0.2">
      <c r="A37" s="564" t="s">
        <v>235</v>
      </c>
      <c r="B37" s="566"/>
      <c r="C37" s="567"/>
      <c r="D37" s="567"/>
    </row>
    <row r="38" spans="1:8" x14ac:dyDescent="0.2">
      <c r="A38" s="568" t="s">
        <v>236</v>
      </c>
      <c r="B38" s="565" t="s">
        <v>237</v>
      </c>
      <c r="C38" s="565"/>
      <c r="D38" s="548">
        <v>10</v>
      </c>
      <c r="E38" s="577"/>
      <c r="F38" s="547">
        <f t="shared" ref="F38:F57" si="1">+D38*E38</f>
        <v>0</v>
      </c>
    </row>
    <row r="39" spans="1:8" x14ac:dyDescent="0.2">
      <c r="A39" s="564"/>
      <c r="B39" s="569" t="s">
        <v>238</v>
      </c>
      <c r="C39" s="565"/>
      <c r="D39" s="548">
        <v>10</v>
      </c>
      <c r="E39" s="577"/>
      <c r="F39" s="547">
        <f t="shared" si="1"/>
        <v>0</v>
      </c>
    </row>
    <row r="40" spans="1:8" ht="25.5" x14ac:dyDescent="0.2">
      <c r="A40" s="564"/>
      <c r="B40" s="570" t="s">
        <v>239</v>
      </c>
      <c r="C40" s="565"/>
      <c r="D40" s="548">
        <v>30</v>
      </c>
      <c r="E40" s="577"/>
      <c r="F40" s="547">
        <f t="shared" si="1"/>
        <v>0</v>
      </c>
    </row>
    <row r="41" spans="1:8" x14ac:dyDescent="0.2">
      <c r="A41" s="564"/>
      <c r="B41" s="569" t="s">
        <v>240</v>
      </c>
      <c r="C41" s="565"/>
      <c r="D41" s="548">
        <v>10</v>
      </c>
      <c r="E41" s="577"/>
      <c r="F41" s="547">
        <f t="shared" si="1"/>
        <v>0</v>
      </c>
    </row>
    <row r="42" spans="1:8" x14ac:dyDescent="0.2">
      <c r="A42" s="568" t="s">
        <v>241</v>
      </c>
      <c r="B42" s="569" t="s">
        <v>242</v>
      </c>
      <c r="C42" s="565"/>
      <c r="D42" s="548">
        <v>10</v>
      </c>
      <c r="E42" s="577"/>
      <c r="F42" s="547">
        <f t="shared" si="1"/>
        <v>0</v>
      </c>
    </row>
    <row r="43" spans="1:8" ht="13.5" customHeight="1" x14ac:dyDescent="0.2">
      <c r="A43" s="564"/>
      <c r="B43" s="569" t="s">
        <v>243</v>
      </c>
      <c r="C43" s="565"/>
      <c r="D43" s="548">
        <v>20</v>
      </c>
      <c r="E43" s="577"/>
      <c r="F43" s="547">
        <f t="shared" si="1"/>
        <v>0</v>
      </c>
    </row>
    <row r="44" spans="1:8" x14ac:dyDescent="0.2">
      <c r="A44" s="564"/>
      <c r="B44" s="569" t="s">
        <v>244</v>
      </c>
      <c r="C44" s="548"/>
      <c r="D44" s="548">
        <v>20</v>
      </c>
      <c r="E44" s="578"/>
      <c r="F44" s="571">
        <f t="shared" si="1"/>
        <v>0</v>
      </c>
    </row>
    <row r="45" spans="1:8" s="572" customFormat="1" x14ac:dyDescent="0.2">
      <c r="A45" s="564"/>
      <c r="B45" s="569" t="s">
        <v>245</v>
      </c>
      <c r="C45" s="548"/>
      <c r="D45" s="548">
        <v>10</v>
      </c>
      <c r="E45" s="577"/>
      <c r="F45" s="571">
        <f t="shared" si="1"/>
        <v>0</v>
      </c>
      <c r="G45" s="550"/>
      <c r="H45" s="550"/>
    </row>
    <row r="46" spans="1:8" s="572" customFormat="1" x14ac:dyDescent="0.2">
      <c r="A46" s="564"/>
      <c r="B46" s="569" t="s">
        <v>246</v>
      </c>
      <c r="C46" s="565"/>
      <c r="D46" s="548">
        <v>10</v>
      </c>
      <c r="E46" s="577"/>
      <c r="F46" s="571">
        <f t="shared" si="1"/>
        <v>0</v>
      </c>
      <c r="G46" s="550"/>
      <c r="H46" s="550"/>
    </row>
    <row r="47" spans="1:8" s="572" customFormat="1" x14ac:dyDescent="0.2">
      <c r="A47" s="564"/>
      <c r="B47" s="569" t="s">
        <v>247</v>
      </c>
      <c r="C47" s="565"/>
      <c r="D47" s="548">
        <v>10</v>
      </c>
      <c r="E47" s="577"/>
      <c r="F47" s="571">
        <f t="shared" si="1"/>
        <v>0</v>
      </c>
      <c r="G47" s="550"/>
      <c r="H47" s="550"/>
    </row>
    <row r="48" spans="1:8" s="572" customFormat="1" x14ac:dyDescent="0.2">
      <c r="A48" s="564"/>
      <c r="B48" s="569" t="s">
        <v>248</v>
      </c>
      <c r="C48" s="565"/>
      <c r="D48" s="548">
        <v>20</v>
      </c>
      <c r="E48" s="577"/>
      <c r="F48" s="571">
        <f t="shared" si="1"/>
        <v>0</v>
      </c>
      <c r="G48" s="550"/>
      <c r="H48" s="550"/>
    </row>
    <row r="49" spans="1:8" s="572" customFormat="1" x14ac:dyDescent="0.2">
      <c r="A49" s="564"/>
      <c r="B49" s="569" t="s">
        <v>249</v>
      </c>
      <c r="C49" s="565"/>
      <c r="D49" s="548">
        <v>10</v>
      </c>
      <c r="E49" s="577"/>
      <c r="F49" s="571">
        <f t="shared" si="1"/>
        <v>0</v>
      </c>
      <c r="G49" s="550"/>
      <c r="H49" s="550"/>
    </row>
    <row r="50" spans="1:8" x14ac:dyDescent="0.2">
      <c r="A50" s="573" t="s">
        <v>250</v>
      </c>
      <c r="B50" s="569" t="s">
        <v>251</v>
      </c>
      <c r="C50" s="565"/>
      <c r="D50" s="548">
        <v>20</v>
      </c>
      <c r="E50" s="577"/>
      <c r="F50" s="547">
        <f t="shared" si="1"/>
        <v>0</v>
      </c>
    </row>
    <row r="51" spans="1:8" x14ac:dyDescent="0.2">
      <c r="B51" s="569" t="s">
        <v>252</v>
      </c>
      <c r="C51" s="547"/>
      <c r="D51" s="548">
        <v>20</v>
      </c>
      <c r="E51" s="577"/>
      <c r="F51" s="565">
        <f t="shared" si="1"/>
        <v>0</v>
      </c>
    </row>
    <row r="52" spans="1:8" x14ac:dyDescent="0.2">
      <c r="B52" s="569" t="s">
        <v>253</v>
      </c>
      <c r="C52" s="547"/>
      <c r="D52" s="548">
        <v>20</v>
      </c>
      <c r="E52" s="577"/>
      <c r="F52" s="547">
        <f t="shared" si="1"/>
        <v>0</v>
      </c>
    </row>
    <row r="53" spans="1:8" x14ac:dyDescent="0.2">
      <c r="B53" s="569" t="s">
        <v>254</v>
      </c>
      <c r="C53" s="547"/>
      <c r="D53" s="548">
        <v>20</v>
      </c>
      <c r="E53" s="577"/>
      <c r="F53" s="547">
        <f t="shared" si="1"/>
        <v>0</v>
      </c>
    </row>
    <row r="54" spans="1:8" x14ac:dyDescent="0.2">
      <c r="A54" s="568" t="s">
        <v>255</v>
      </c>
      <c r="B54" s="569" t="s">
        <v>256</v>
      </c>
      <c r="C54" s="548"/>
      <c r="D54" s="548">
        <v>50</v>
      </c>
      <c r="E54" s="577"/>
      <c r="F54" s="547">
        <f t="shared" si="1"/>
        <v>0</v>
      </c>
    </row>
    <row r="55" spans="1:8" x14ac:dyDescent="0.2">
      <c r="A55" s="568"/>
      <c r="B55" s="569" t="s">
        <v>257</v>
      </c>
      <c r="C55" s="547"/>
      <c r="D55" s="548">
        <v>50</v>
      </c>
      <c r="E55" s="577"/>
      <c r="F55" s="571">
        <f t="shared" si="1"/>
        <v>0</v>
      </c>
    </row>
    <row r="56" spans="1:8" x14ac:dyDescent="0.2">
      <c r="A56" s="568"/>
      <c r="B56" s="569" t="s">
        <v>258</v>
      </c>
      <c r="C56" s="547"/>
      <c r="D56" s="548">
        <v>50</v>
      </c>
      <c r="E56" s="577"/>
      <c r="F56" s="571">
        <f t="shared" si="1"/>
        <v>0</v>
      </c>
    </row>
    <row r="57" spans="1:8" x14ac:dyDescent="0.2">
      <c r="A57" s="568"/>
      <c r="B57" s="569" t="s">
        <v>259</v>
      </c>
      <c r="C57" s="547"/>
      <c r="D57" s="548">
        <v>20</v>
      </c>
      <c r="E57" s="577"/>
      <c r="F57" s="571">
        <f t="shared" si="1"/>
        <v>0</v>
      </c>
    </row>
    <row r="58" spans="1:8" ht="15.75" x14ac:dyDescent="0.25">
      <c r="B58" s="566"/>
      <c r="F58" s="574"/>
    </row>
    <row r="59" spans="1:8" x14ac:dyDescent="0.2">
      <c r="A59" s="564" t="s">
        <v>260</v>
      </c>
      <c r="B59" s="566"/>
      <c r="C59" s="567"/>
      <c r="D59" s="567"/>
    </row>
    <row r="60" spans="1:8" x14ac:dyDescent="0.2">
      <c r="A60" s="568" t="s">
        <v>236</v>
      </c>
      <c r="B60" s="569" t="s">
        <v>261</v>
      </c>
      <c r="C60" s="547"/>
      <c r="D60" s="548">
        <v>8</v>
      </c>
      <c r="E60" s="577"/>
      <c r="F60" s="547">
        <f t="shared" ref="F60:F71" si="2">+D60*E60</f>
        <v>0</v>
      </c>
    </row>
    <row r="61" spans="1:8" x14ac:dyDescent="0.2">
      <c r="A61" s="568"/>
      <c r="B61" s="569" t="s">
        <v>262</v>
      </c>
      <c r="C61" s="547"/>
      <c r="D61" s="548">
        <v>12</v>
      </c>
      <c r="E61" s="577"/>
      <c r="F61" s="547">
        <f t="shared" si="2"/>
        <v>0</v>
      </c>
    </row>
    <row r="62" spans="1:8" x14ac:dyDescent="0.2">
      <c r="A62" s="568"/>
      <c r="B62" s="569" t="s">
        <v>263</v>
      </c>
      <c r="C62" s="547"/>
      <c r="D62" s="548">
        <v>12</v>
      </c>
      <c r="E62" s="577"/>
      <c r="F62" s="547">
        <f t="shared" si="2"/>
        <v>0</v>
      </c>
    </row>
    <row r="63" spans="1:8" x14ac:dyDescent="0.2">
      <c r="A63" s="568"/>
      <c r="B63" s="569" t="s">
        <v>264</v>
      </c>
      <c r="C63" s="547"/>
      <c r="D63" s="548">
        <v>8</v>
      </c>
      <c r="E63" s="577"/>
      <c r="F63" s="547">
        <f t="shared" si="2"/>
        <v>0</v>
      </c>
    </row>
    <row r="64" spans="1:8" x14ac:dyDescent="0.2">
      <c r="A64" s="568"/>
      <c r="B64" s="569" t="s">
        <v>265</v>
      </c>
      <c r="C64" s="548"/>
      <c r="D64" s="548">
        <v>8</v>
      </c>
      <c r="E64" s="577"/>
      <c r="F64" s="547">
        <f t="shared" si="2"/>
        <v>0</v>
      </c>
    </row>
    <row r="65" spans="1:8" x14ac:dyDescent="0.2">
      <c r="A65" s="568" t="s">
        <v>241</v>
      </c>
      <c r="B65" s="570" t="s">
        <v>266</v>
      </c>
      <c r="C65" s="548"/>
      <c r="D65" s="548">
        <v>12</v>
      </c>
      <c r="E65" s="577"/>
      <c r="F65" s="547">
        <f t="shared" si="2"/>
        <v>0</v>
      </c>
    </row>
    <row r="66" spans="1:8" ht="14.25" customHeight="1" x14ac:dyDescent="0.3">
      <c r="A66" s="568"/>
      <c r="B66" s="569" t="s">
        <v>249</v>
      </c>
      <c r="C66" s="565"/>
      <c r="D66" s="548">
        <v>12</v>
      </c>
      <c r="E66" s="577"/>
      <c r="F66" s="547">
        <f t="shared" si="2"/>
        <v>0</v>
      </c>
      <c r="G66" s="537"/>
      <c r="H66" s="537"/>
    </row>
    <row r="67" spans="1:8" x14ac:dyDescent="0.2">
      <c r="A67" s="568"/>
      <c r="B67" s="569" t="s">
        <v>267</v>
      </c>
      <c r="C67" s="565"/>
      <c r="D67" s="548">
        <v>12</v>
      </c>
      <c r="E67" s="577"/>
      <c r="F67" s="547">
        <f t="shared" si="2"/>
        <v>0</v>
      </c>
      <c r="G67" s="543"/>
      <c r="H67" s="543"/>
    </row>
    <row r="68" spans="1:8" s="537" customFormat="1" ht="14.25" customHeight="1" x14ac:dyDescent="0.3">
      <c r="A68" s="573" t="s">
        <v>250</v>
      </c>
      <c r="B68" s="565" t="s">
        <v>268</v>
      </c>
      <c r="C68" s="565"/>
      <c r="D68" s="548">
        <v>15</v>
      </c>
      <c r="E68" s="577"/>
      <c r="F68" s="547">
        <f t="shared" si="2"/>
        <v>0</v>
      </c>
      <c r="G68" s="550"/>
      <c r="H68" s="550"/>
    </row>
    <row r="69" spans="1:8" s="543" customFormat="1" x14ac:dyDescent="0.2">
      <c r="B69" s="565" t="s">
        <v>269</v>
      </c>
      <c r="C69" s="548"/>
      <c r="D69" s="548">
        <v>15</v>
      </c>
      <c r="E69" s="578"/>
      <c r="F69" s="571">
        <f t="shared" si="2"/>
        <v>0</v>
      </c>
      <c r="G69" s="550"/>
      <c r="H69" s="550"/>
    </row>
    <row r="70" spans="1:8" x14ac:dyDescent="0.2">
      <c r="A70" s="568" t="s">
        <v>255</v>
      </c>
      <c r="B70" s="569" t="s">
        <v>270</v>
      </c>
      <c r="C70" s="548"/>
      <c r="D70" s="548">
        <v>40</v>
      </c>
      <c r="E70" s="577"/>
      <c r="F70" s="547">
        <f t="shared" si="2"/>
        <v>0</v>
      </c>
    </row>
    <row r="71" spans="1:8" ht="13.5" thickBot="1" x14ac:dyDescent="0.25">
      <c r="A71" s="568"/>
      <c r="B71" s="569" t="s">
        <v>271</v>
      </c>
      <c r="C71" s="547"/>
      <c r="D71" s="548">
        <v>60</v>
      </c>
      <c r="E71" s="577"/>
      <c r="F71" s="571">
        <f t="shared" si="2"/>
        <v>0</v>
      </c>
    </row>
    <row r="72" spans="1:8" ht="13.5" hidden="1" thickBot="1" x14ac:dyDescent="0.25">
      <c r="A72" s="564"/>
      <c r="B72" s="566"/>
      <c r="C72" s="567"/>
      <c r="D72" s="567">
        <f>SUM(D35:D71)</f>
        <v>649</v>
      </c>
    </row>
    <row r="73" spans="1:8" ht="13.5" hidden="1" thickBot="1" x14ac:dyDescent="0.25">
      <c r="A73" s="564"/>
      <c r="B73" s="566"/>
      <c r="C73" s="567"/>
      <c r="D73" s="567"/>
    </row>
    <row r="74" spans="1:8" ht="13.5" hidden="1" thickBot="1" x14ac:dyDescent="0.25">
      <c r="A74" s="564"/>
      <c r="B74" s="566"/>
      <c r="C74" s="567"/>
      <c r="D74" s="567"/>
    </row>
    <row r="75" spans="1:8" ht="13.5" hidden="1" thickBot="1" x14ac:dyDescent="0.25">
      <c r="A75" s="564"/>
      <c r="B75" s="566"/>
      <c r="C75" s="567"/>
      <c r="D75" s="567"/>
    </row>
    <row r="76" spans="1:8" ht="13.5" hidden="1" thickBot="1" x14ac:dyDescent="0.25">
      <c r="A76" s="564"/>
      <c r="B76" s="566"/>
      <c r="C76" s="567"/>
      <c r="D76" s="567"/>
    </row>
    <row r="77" spans="1:8" ht="13.5" hidden="1" thickBot="1" x14ac:dyDescent="0.25">
      <c r="A77" s="564"/>
      <c r="B77" s="566"/>
      <c r="C77" s="567"/>
      <c r="D77" s="567"/>
    </row>
    <row r="78" spans="1:8" ht="13.5" hidden="1" thickBot="1" x14ac:dyDescent="0.25">
      <c r="A78" s="564"/>
      <c r="B78" s="566"/>
      <c r="C78" s="567"/>
      <c r="D78" s="567"/>
    </row>
    <row r="79" spans="1:8" ht="13.5" hidden="1" thickBot="1" x14ac:dyDescent="0.25">
      <c r="A79" s="564"/>
      <c r="B79" s="566"/>
      <c r="C79" s="567"/>
      <c r="D79" s="567"/>
    </row>
    <row r="80" spans="1:8" ht="13.5" hidden="1" thickBot="1" x14ac:dyDescent="0.25">
      <c r="A80" s="564"/>
      <c r="B80" s="566"/>
      <c r="C80" s="567"/>
      <c r="D80" s="567"/>
    </row>
    <row r="81" spans="1:4" ht="13.5" hidden="1" thickBot="1" x14ac:dyDescent="0.25">
      <c r="A81" s="564"/>
      <c r="B81" s="566"/>
      <c r="C81" s="567"/>
      <c r="D81" s="567"/>
    </row>
    <row r="82" spans="1:4" ht="13.5" hidden="1" thickBot="1" x14ac:dyDescent="0.25">
      <c r="A82" s="564"/>
      <c r="B82" s="566"/>
      <c r="C82" s="567"/>
      <c r="D82" s="567"/>
    </row>
    <row r="83" spans="1:4" ht="13.5" hidden="1" thickBot="1" x14ac:dyDescent="0.25">
      <c r="A83" s="564"/>
      <c r="B83" s="566"/>
      <c r="C83" s="567"/>
      <c r="D83" s="567"/>
    </row>
    <row r="84" spans="1:4" ht="13.5" hidden="1" thickBot="1" x14ac:dyDescent="0.25">
      <c r="A84" s="564"/>
      <c r="B84" s="566"/>
      <c r="C84" s="567"/>
      <c r="D84" s="567"/>
    </row>
    <row r="85" spans="1:4" ht="13.5" hidden="1" thickBot="1" x14ac:dyDescent="0.25">
      <c r="A85" s="564"/>
      <c r="B85" s="566"/>
      <c r="C85" s="567"/>
      <c r="D85" s="567"/>
    </row>
    <row r="86" spans="1:4" ht="13.5" hidden="1" thickBot="1" x14ac:dyDescent="0.25">
      <c r="A86" s="564"/>
      <c r="B86" s="566"/>
      <c r="C86" s="567"/>
      <c r="D86" s="567"/>
    </row>
    <row r="87" spans="1:4" ht="13.5" hidden="1" thickBot="1" x14ac:dyDescent="0.25">
      <c r="A87" s="564"/>
      <c r="B87" s="566"/>
      <c r="C87" s="567"/>
      <c r="D87" s="567"/>
    </row>
    <row r="88" spans="1:4" ht="13.5" hidden="1" thickBot="1" x14ac:dyDescent="0.25">
      <c r="A88" s="564"/>
      <c r="B88" s="566"/>
      <c r="C88" s="567"/>
      <c r="D88" s="567"/>
    </row>
    <row r="89" spans="1:4" ht="13.5" hidden="1" thickBot="1" x14ac:dyDescent="0.25">
      <c r="A89" s="564"/>
      <c r="B89" s="566"/>
      <c r="C89" s="567"/>
      <c r="D89" s="567"/>
    </row>
    <row r="90" spans="1:4" ht="13.5" hidden="1" thickBot="1" x14ac:dyDescent="0.25">
      <c r="A90" s="564"/>
      <c r="B90" s="566"/>
      <c r="C90" s="567"/>
      <c r="D90" s="567"/>
    </row>
    <row r="91" spans="1:4" ht="13.5" hidden="1" thickBot="1" x14ac:dyDescent="0.25">
      <c r="A91" s="564"/>
      <c r="B91" s="566"/>
      <c r="C91" s="567"/>
      <c r="D91" s="567"/>
    </row>
    <row r="92" spans="1:4" ht="13.5" hidden="1" thickBot="1" x14ac:dyDescent="0.25">
      <c r="A92" s="564"/>
      <c r="B92" s="566"/>
      <c r="C92" s="567"/>
      <c r="D92" s="567"/>
    </row>
    <row r="93" spans="1:4" ht="13.5" hidden="1" thickBot="1" x14ac:dyDescent="0.25">
      <c r="A93" s="564"/>
      <c r="B93" s="566"/>
      <c r="C93" s="567"/>
      <c r="D93" s="567"/>
    </row>
    <row r="94" spans="1:4" ht="13.5" hidden="1" thickBot="1" x14ac:dyDescent="0.25">
      <c r="A94" s="564"/>
      <c r="B94" s="566"/>
      <c r="C94" s="567"/>
      <c r="D94" s="567"/>
    </row>
    <row r="95" spans="1:4" ht="13.5" hidden="1" thickBot="1" x14ac:dyDescent="0.25">
      <c r="A95" s="564"/>
      <c r="B95" s="566"/>
      <c r="C95" s="567"/>
      <c r="D95" s="567"/>
    </row>
    <row r="96" spans="1:4" ht="13.5" hidden="1" thickBot="1" x14ac:dyDescent="0.25">
      <c r="A96" s="564"/>
      <c r="B96" s="566"/>
      <c r="C96" s="567"/>
      <c r="D96" s="567"/>
    </row>
    <row r="97" spans="1:4" ht="13.5" hidden="1" thickBot="1" x14ac:dyDescent="0.25">
      <c r="A97" s="564"/>
      <c r="B97" s="566"/>
      <c r="C97" s="567"/>
      <c r="D97" s="567"/>
    </row>
    <row r="98" spans="1:4" ht="13.5" hidden="1" thickBot="1" x14ac:dyDescent="0.25">
      <c r="A98" s="564"/>
      <c r="B98" s="566"/>
      <c r="C98" s="567"/>
      <c r="D98" s="567"/>
    </row>
    <row r="99" spans="1:4" ht="13.5" hidden="1" thickBot="1" x14ac:dyDescent="0.25">
      <c r="A99" s="564"/>
      <c r="B99" s="566"/>
      <c r="C99" s="567"/>
      <c r="D99" s="567"/>
    </row>
    <row r="100" spans="1:4" ht="13.5" hidden="1" thickBot="1" x14ac:dyDescent="0.25">
      <c r="A100" s="564"/>
      <c r="B100" s="566"/>
      <c r="C100" s="567"/>
      <c r="D100" s="567"/>
    </row>
    <row r="101" spans="1:4" ht="13.5" hidden="1" thickBot="1" x14ac:dyDescent="0.25">
      <c r="A101" s="564"/>
      <c r="B101" s="566"/>
      <c r="C101" s="567"/>
      <c r="D101" s="567"/>
    </row>
    <row r="102" spans="1:4" ht="13.5" hidden="1" thickBot="1" x14ac:dyDescent="0.25">
      <c r="A102" s="564"/>
      <c r="B102" s="566"/>
      <c r="C102" s="567"/>
      <c r="D102" s="567"/>
    </row>
    <row r="103" spans="1:4" ht="13.5" hidden="1" thickBot="1" x14ac:dyDescent="0.25">
      <c r="A103" s="564"/>
      <c r="B103" s="566"/>
      <c r="C103" s="567"/>
      <c r="D103" s="567"/>
    </row>
    <row r="104" spans="1:4" ht="13.5" hidden="1" thickBot="1" x14ac:dyDescent="0.25">
      <c r="A104" s="564"/>
      <c r="B104" s="566"/>
      <c r="C104" s="567"/>
      <c r="D104" s="567"/>
    </row>
    <row r="105" spans="1:4" ht="13.5" hidden="1" thickBot="1" x14ac:dyDescent="0.25">
      <c r="A105" s="564"/>
      <c r="B105" s="566"/>
      <c r="C105" s="567"/>
      <c r="D105" s="567"/>
    </row>
    <row r="106" spans="1:4" ht="13.5" hidden="1" thickBot="1" x14ac:dyDescent="0.25">
      <c r="A106" s="564"/>
      <c r="B106" s="566"/>
      <c r="C106" s="567"/>
      <c r="D106" s="567"/>
    </row>
    <row r="107" spans="1:4" ht="13.5" hidden="1" thickBot="1" x14ac:dyDescent="0.25">
      <c r="A107" s="564"/>
      <c r="B107" s="566"/>
      <c r="C107" s="567"/>
      <c r="D107" s="567"/>
    </row>
    <row r="108" spans="1:4" ht="13.5" hidden="1" thickBot="1" x14ac:dyDescent="0.25">
      <c r="A108" s="564"/>
      <c r="B108" s="566"/>
      <c r="C108" s="567"/>
      <c r="D108" s="567"/>
    </row>
    <row r="109" spans="1:4" ht="13.5" hidden="1" thickBot="1" x14ac:dyDescent="0.25">
      <c r="A109" s="564"/>
      <c r="B109" s="566"/>
      <c r="C109" s="567"/>
      <c r="D109" s="567"/>
    </row>
    <row r="110" spans="1:4" ht="13.5" hidden="1" thickBot="1" x14ac:dyDescent="0.25">
      <c r="A110" s="564"/>
      <c r="B110" s="566"/>
      <c r="C110" s="567"/>
      <c r="D110" s="567"/>
    </row>
    <row r="111" spans="1:4" ht="13.5" hidden="1" thickBot="1" x14ac:dyDescent="0.25">
      <c r="A111" s="564"/>
      <c r="B111" s="566"/>
      <c r="C111" s="567"/>
      <c r="D111" s="567"/>
    </row>
    <row r="112" spans="1:4" ht="13.5" hidden="1" thickBot="1" x14ac:dyDescent="0.25">
      <c r="A112" s="564"/>
      <c r="B112" s="566"/>
      <c r="C112" s="567"/>
      <c r="D112" s="567"/>
    </row>
    <row r="113" spans="1:8" ht="13.5" hidden="1" thickBot="1" x14ac:dyDescent="0.25">
      <c r="A113" s="564"/>
      <c r="B113" s="566"/>
      <c r="C113" s="567"/>
      <c r="D113" s="567"/>
    </row>
    <row r="114" spans="1:8" ht="13.5" hidden="1" thickBot="1" x14ac:dyDescent="0.25">
      <c r="A114" s="564"/>
      <c r="B114" s="566"/>
      <c r="C114" s="567"/>
      <c r="D114" s="567"/>
    </row>
    <row r="115" spans="1:8" ht="14.25" customHeight="1" thickBot="1" x14ac:dyDescent="0.35">
      <c r="A115" s="564"/>
      <c r="B115" s="572"/>
      <c r="C115" s="572"/>
      <c r="D115" s="567">
        <f>SUM(D72)</f>
        <v>649</v>
      </c>
      <c r="F115" s="575">
        <f>SUM(F35:F114)</f>
        <v>0</v>
      </c>
      <c r="G115" s="537"/>
      <c r="H115" s="537"/>
    </row>
    <row r="116" spans="1:8" x14ac:dyDescent="0.2">
      <c r="B116" s="566"/>
      <c r="D116" s="562"/>
    </row>
    <row r="117" spans="1:8" s="533" customFormat="1" ht="15" x14ac:dyDescent="0.25">
      <c r="A117" s="576"/>
      <c r="B117" s="564"/>
      <c r="D117" s="534"/>
    </row>
    <row r="118" spans="1:8" x14ac:dyDescent="0.2">
      <c r="A118" s="564"/>
      <c r="B118" s="566"/>
      <c r="D118" s="567"/>
    </row>
    <row r="119" spans="1:8" s="533" customFormat="1" ht="15" x14ac:dyDescent="0.25">
      <c r="A119" s="576"/>
      <c r="B119" s="564"/>
      <c r="D119" s="534"/>
    </row>
    <row r="120" spans="1:8" x14ac:dyDescent="0.2">
      <c r="A120" s="564"/>
      <c r="B120" s="566"/>
      <c r="C120" s="572"/>
      <c r="D120" s="567"/>
    </row>
    <row r="121" spans="1:8" hidden="1" x14ac:dyDescent="0.2">
      <c r="A121" s="564"/>
      <c r="B121" s="566"/>
      <c r="C121" s="567"/>
      <c r="D121" s="567"/>
    </row>
    <row r="122" spans="1:8" hidden="1" x14ac:dyDescent="0.2">
      <c r="A122" s="564"/>
      <c r="B122" s="566"/>
      <c r="C122" s="567"/>
      <c r="D122" s="567"/>
    </row>
    <row r="123" spans="1:8" hidden="1" x14ac:dyDescent="0.2">
      <c r="A123" s="564"/>
      <c r="B123" s="566"/>
      <c r="C123" s="567"/>
      <c r="D123" s="567"/>
    </row>
    <row r="124" spans="1:8" hidden="1" x14ac:dyDescent="0.2">
      <c r="A124" s="564"/>
      <c r="B124" s="566"/>
      <c r="C124" s="567"/>
      <c r="D124" s="567"/>
    </row>
    <row r="125" spans="1:8" hidden="1" x14ac:dyDescent="0.2">
      <c r="A125" s="564"/>
      <c r="B125" s="566"/>
      <c r="C125" s="567"/>
      <c r="D125" s="567"/>
    </row>
    <row r="126" spans="1:8" hidden="1" x14ac:dyDescent="0.2">
      <c r="A126" s="564"/>
      <c r="B126" s="566"/>
      <c r="C126" s="567"/>
      <c r="D126" s="567"/>
    </row>
    <row r="127" spans="1:8" hidden="1" x14ac:dyDescent="0.2">
      <c r="A127" s="564"/>
      <c r="B127" s="566"/>
      <c r="C127" s="567"/>
      <c r="D127" s="567"/>
    </row>
    <row r="128" spans="1:8" hidden="1" x14ac:dyDescent="0.2">
      <c r="A128" s="564"/>
      <c r="B128" s="566"/>
      <c r="C128" s="567"/>
      <c r="D128" s="567"/>
    </row>
    <row r="129" spans="1:4" hidden="1" x14ac:dyDescent="0.2">
      <c r="A129" s="564"/>
      <c r="B129" s="566"/>
      <c r="C129" s="567"/>
      <c r="D129" s="567"/>
    </row>
    <row r="130" spans="1:4" hidden="1" x14ac:dyDescent="0.2">
      <c r="A130" s="564"/>
      <c r="B130" s="566"/>
      <c r="C130" s="567"/>
      <c r="D130" s="567"/>
    </row>
    <row r="131" spans="1:4" hidden="1" x14ac:dyDescent="0.2">
      <c r="A131" s="564"/>
      <c r="B131" s="566"/>
      <c r="C131" s="567"/>
      <c r="D131" s="567"/>
    </row>
    <row r="132" spans="1:4" hidden="1" x14ac:dyDescent="0.2">
      <c r="A132" s="564"/>
      <c r="B132" s="566"/>
      <c r="C132" s="567"/>
      <c r="D132" s="567"/>
    </row>
    <row r="133" spans="1:4" hidden="1" x14ac:dyDescent="0.2">
      <c r="A133" s="564"/>
      <c r="B133" s="566"/>
      <c r="C133" s="567"/>
      <c r="D133" s="567"/>
    </row>
    <row r="134" spans="1:4" hidden="1" x14ac:dyDescent="0.2">
      <c r="A134" s="564"/>
      <c r="B134" s="566"/>
      <c r="C134" s="567"/>
      <c r="D134" s="567"/>
    </row>
    <row r="135" spans="1:4" hidden="1" x14ac:dyDescent="0.2">
      <c r="A135" s="564"/>
      <c r="B135" s="566"/>
      <c r="C135" s="567"/>
      <c r="D135" s="567"/>
    </row>
    <row r="136" spans="1:4" hidden="1" x14ac:dyDescent="0.2">
      <c r="A136" s="564"/>
      <c r="B136" s="566"/>
      <c r="C136" s="567"/>
      <c r="D136" s="567"/>
    </row>
    <row r="137" spans="1:4" hidden="1" x14ac:dyDescent="0.2">
      <c r="A137" s="564"/>
      <c r="B137" s="566"/>
      <c r="C137" s="567"/>
      <c r="D137" s="567"/>
    </row>
    <row r="138" spans="1:4" hidden="1" x14ac:dyDescent="0.2">
      <c r="A138" s="564"/>
      <c r="B138" s="566"/>
      <c r="C138" s="567"/>
      <c r="D138" s="567"/>
    </row>
    <row r="139" spans="1:4" hidden="1" x14ac:dyDescent="0.2">
      <c r="A139" s="564"/>
      <c r="B139" s="566"/>
      <c r="C139" s="567"/>
      <c r="D139" s="567"/>
    </row>
    <row r="140" spans="1:4" hidden="1" x14ac:dyDescent="0.2">
      <c r="A140" s="564"/>
      <c r="B140" s="566"/>
      <c r="C140" s="567"/>
      <c r="D140" s="567"/>
    </row>
    <row r="141" spans="1:4" hidden="1" x14ac:dyDescent="0.2">
      <c r="A141" s="564"/>
      <c r="B141" s="566"/>
      <c r="C141" s="567"/>
      <c r="D141" s="567"/>
    </row>
    <row r="142" spans="1:4" hidden="1" x14ac:dyDescent="0.2">
      <c r="A142" s="564"/>
      <c r="B142" s="566"/>
      <c r="C142" s="567"/>
      <c r="D142" s="567"/>
    </row>
    <row r="143" spans="1:4" hidden="1" x14ac:dyDescent="0.2">
      <c r="A143" s="564"/>
      <c r="B143" s="566"/>
      <c r="C143" s="567"/>
      <c r="D143" s="567"/>
    </row>
    <row r="144" spans="1:4" hidden="1" x14ac:dyDescent="0.2">
      <c r="A144" s="564"/>
      <c r="B144" s="566"/>
      <c r="C144" s="567"/>
      <c r="D144" s="567"/>
    </row>
    <row r="145" spans="1:4" hidden="1" x14ac:dyDescent="0.2">
      <c r="A145" s="564"/>
      <c r="B145" s="566"/>
      <c r="C145" s="567"/>
      <c r="D145" s="567"/>
    </row>
    <row r="146" spans="1:4" hidden="1" x14ac:dyDescent="0.2">
      <c r="A146" s="564"/>
      <c r="B146" s="566"/>
      <c r="C146" s="567"/>
      <c r="D146" s="567"/>
    </row>
    <row r="147" spans="1:4" hidden="1" x14ac:dyDescent="0.2">
      <c r="A147" s="564"/>
      <c r="B147" s="566"/>
      <c r="C147" s="567"/>
      <c r="D147" s="567"/>
    </row>
    <row r="148" spans="1:4" hidden="1" x14ac:dyDescent="0.2">
      <c r="A148" s="564"/>
      <c r="B148" s="566"/>
      <c r="C148" s="567"/>
      <c r="D148" s="567"/>
    </row>
    <row r="149" spans="1:4" hidden="1" x14ac:dyDescent="0.2">
      <c r="A149" s="564"/>
      <c r="B149" s="566"/>
      <c r="C149" s="567"/>
      <c r="D149" s="567"/>
    </row>
    <row r="150" spans="1:4" hidden="1" x14ac:dyDescent="0.2">
      <c r="A150" s="564"/>
      <c r="B150" s="566"/>
      <c r="C150" s="567"/>
      <c r="D150" s="567"/>
    </row>
    <row r="151" spans="1:4" hidden="1" x14ac:dyDescent="0.2">
      <c r="A151" s="564"/>
      <c r="B151" s="566"/>
      <c r="C151" s="567"/>
      <c r="D151" s="567"/>
    </row>
    <row r="152" spans="1:4" hidden="1" x14ac:dyDescent="0.2">
      <c r="A152" s="564"/>
      <c r="B152" s="566"/>
      <c r="C152" s="567"/>
      <c r="D152" s="567"/>
    </row>
    <row r="153" spans="1:4" hidden="1" x14ac:dyDescent="0.2">
      <c r="A153" s="564"/>
      <c r="B153" s="566"/>
      <c r="C153" s="567"/>
      <c r="D153" s="567"/>
    </row>
    <row r="154" spans="1:4" hidden="1" x14ac:dyDescent="0.2">
      <c r="A154" s="564"/>
      <c r="B154" s="566"/>
      <c r="C154" s="567"/>
      <c r="D154" s="567"/>
    </row>
    <row r="155" spans="1:4" hidden="1" x14ac:dyDescent="0.2">
      <c r="A155" s="564"/>
      <c r="B155" s="566"/>
      <c r="C155" s="567"/>
      <c r="D155" s="567"/>
    </row>
    <row r="156" spans="1:4" hidden="1" x14ac:dyDescent="0.2">
      <c r="A156" s="564"/>
      <c r="B156" s="566"/>
      <c r="C156" s="567"/>
      <c r="D156" s="567"/>
    </row>
    <row r="157" spans="1:4" hidden="1" x14ac:dyDescent="0.2">
      <c r="A157" s="564"/>
      <c r="B157" s="566"/>
      <c r="C157" s="567"/>
      <c r="D157" s="567"/>
    </row>
    <row r="158" spans="1:4" hidden="1" x14ac:dyDescent="0.2">
      <c r="A158" s="564"/>
      <c r="B158" s="566"/>
      <c r="C158" s="567"/>
      <c r="D158" s="567"/>
    </row>
    <row r="159" spans="1:4" hidden="1" x14ac:dyDescent="0.2">
      <c r="A159" s="564"/>
      <c r="B159" s="566"/>
      <c r="C159" s="567"/>
      <c r="D159" s="567"/>
    </row>
    <row r="160" spans="1:4" hidden="1" x14ac:dyDescent="0.2">
      <c r="A160" s="564"/>
      <c r="B160" s="566"/>
      <c r="C160" s="567"/>
      <c r="D160" s="567"/>
    </row>
    <row r="161" spans="1:8" hidden="1" x14ac:dyDescent="0.2">
      <c r="A161" s="564"/>
      <c r="B161" s="566"/>
      <c r="C161" s="567"/>
      <c r="D161" s="567"/>
    </row>
    <row r="162" spans="1:8" hidden="1" x14ac:dyDescent="0.2">
      <c r="A162" s="564"/>
      <c r="B162" s="566"/>
      <c r="C162" s="567"/>
      <c r="D162" s="567"/>
    </row>
    <row r="163" spans="1:8" hidden="1" x14ac:dyDescent="0.2">
      <c r="A163" s="564"/>
      <c r="B163" s="566"/>
      <c r="C163" s="567"/>
      <c r="D163" s="567"/>
    </row>
    <row r="164" spans="1:8" hidden="1" x14ac:dyDescent="0.2">
      <c r="A164" s="564"/>
      <c r="B164" s="566"/>
      <c r="C164" s="567"/>
      <c r="D164" s="567"/>
    </row>
    <row r="165" spans="1:8" hidden="1" x14ac:dyDescent="0.2">
      <c r="A165" s="564"/>
      <c r="B165" s="566"/>
      <c r="C165" s="567"/>
      <c r="D165" s="567"/>
    </row>
    <row r="166" spans="1:8" hidden="1" x14ac:dyDescent="0.2">
      <c r="A166" s="564"/>
      <c r="B166" s="566"/>
      <c r="C166" s="567"/>
      <c r="D166" s="567"/>
    </row>
    <row r="167" spans="1:8" hidden="1" x14ac:dyDescent="0.2">
      <c r="A167" s="564"/>
      <c r="B167" s="566"/>
      <c r="C167" s="567"/>
      <c r="D167" s="567"/>
    </row>
    <row r="168" spans="1:8" ht="14.25" customHeight="1" x14ac:dyDescent="0.3">
      <c r="A168" s="564"/>
      <c r="B168" s="566"/>
      <c r="C168" s="572"/>
      <c r="D168" s="567"/>
      <c r="G168" s="537"/>
      <c r="H168" s="537"/>
    </row>
    <row r="169" spans="1:8" ht="15.75" x14ac:dyDescent="0.25">
      <c r="B169" s="566"/>
      <c r="D169" s="562"/>
      <c r="F169" s="574"/>
    </row>
  </sheetData>
  <pageMargins left="1.3779527559055118" right="0.19685039370078741" top="0.70866141732283472" bottom="0.51181102362204722" header="0.6692913385826772" footer="0.6692913385826772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87"/>
  <sheetViews>
    <sheetView view="pageBreakPreview" zoomScale="80" zoomScaleNormal="80" zoomScaleSheetLayoutView="80" zoomScalePageLayoutView="120" workbookViewId="0">
      <pane ySplit="3" topLeftCell="A4" activePane="bottomLeft" state="frozen"/>
      <selection pane="bottomLeft" activeCell="D34" sqref="D34"/>
    </sheetView>
  </sheetViews>
  <sheetFormatPr defaultColWidth="11.7109375" defaultRowHeight="15.75" x14ac:dyDescent="0.25"/>
  <cols>
    <col min="1" max="1" width="11.140625" style="66" customWidth="1"/>
    <col min="2" max="2" width="57.28515625" style="39" customWidth="1"/>
    <col min="3" max="3" width="9.5703125" style="39" customWidth="1"/>
    <col min="4" max="4" width="16" style="39" customWidth="1"/>
    <col min="5" max="256" width="11.7109375" style="39"/>
    <col min="257" max="257" width="11.140625" style="39" customWidth="1"/>
    <col min="258" max="258" width="57.28515625" style="39" customWidth="1"/>
    <col min="259" max="259" width="9.5703125" style="39" customWidth="1"/>
    <col min="260" max="260" width="16" style="39" customWidth="1"/>
    <col min="261" max="512" width="11.7109375" style="39"/>
    <col min="513" max="513" width="11.140625" style="39" customWidth="1"/>
    <col min="514" max="514" width="57.28515625" style="39" customWidth="1"/>
    <col min="515" max="515" width="9.5703125" style="39" customWidth="1"/>
    <col min="516" max="516" width="16" style="39" customWidth="1"/>
    <col min="517" max="768" width="11.7109375" style="39"/>
    <col min="769" max="769" width="11.140625" style="39" customWidth="1"/>
    <col min="770" max="770" width="57.28515625" style="39" customWidth="1"/>
    <col min="771" max="771" width="9.5703125" style="39" customWidth="1"/>
    <col min="772" max="772" width="16" style="39" customWidth="1"/>
    <col min="773" max="1024" width="11.7109375" style="39"/>
    <col min="1025" max="1025" width="11.140625" style="39" customWidth="1"/>
    <col min="1026" max="1026" width="57.28515625" style="39" customWidth="1"/>
    <col min="1027" max="1027" width="9.5703125" style="39" customWidth="1"/>
    <col min="1028" max="1028" width="16" style="39" customWidth="1"/>
    <col min="1029" max="1280" width="11.7109375" style="39"/>
    <col min="1281" max="1281" width="11.140625" style="39" customWidth="1"/>
    <col min="1282" max="1282" width="57.28515625" style="39" customWidth="1"/>
    <col min="1283" max="1283" width="9.5703125" style="39" customWidth="1"/>
    <col min="1284" max="1284" width="16" style="39" customWidth="1"/>
    <col min="1285" max="1536" width="11.7109375" style="39"/>
    <col min="1537" max="1537" width="11.140625" style="39" customWidth="1"/>
    <col min="1538" max="1538" width="57.28515625" style="39" customWidth="1"/>
    <col min="1539" max="1539" width="9.5703125" style="39" customWidth="1"/>
    <col min="1540" max="1540" width="16" style="39" customWidth="1"/>
    <col min="1541" max="1792" width="11.7109375" style="39"/>
    <col min="1793" max="1793" width="11.140625" style="39" customWidth="1"/>
    <col min="1794" max="1794" width="57.28515625" style="39" customWidth="1"/>
    <col min="1795" max="1795" width="9.5703125" style="39" customWidth="1"/>
    <col min="1796" max="1796" width="16" style="39" customWidth="1"/>
    <col min="1797" max="2048" width="11.7109375" style="39"/>
    <col min="2049" max="2049" width="11.140625" style="39" customWidth="1"/>
    <col min="2050" max="2050" width="57.28515625" style="39" customWidth="1"/>
    <col min="2051" max="2051" width="9.5703125" style="39" customWidth="1"/>
    <col min="2052" max="2052" width="16" style="39" customWidth="1"/>
    <col min="2053" max="2304" width="11.7109375" style="39"/>
    <col min="2305" max="2305" width="11.140625" style="39" customWidth="1"/>
    <col min="2306" max="2306" width="57.28515625" style="39" customWidth="1"/>
    <col min="2307" max="2307" width="9.5703125" style="39" customWidth="1"/>
    <col min="2308" max="2308" width="16" style="39" customWidth="1"/>
    <col min="2309" max="2560" width="11.7109375" style="39"/>
    <col min="2561" max="2561" width="11.140625" style="39" customWidth="1"/>
    <col min="2562" max="2562" width="57.28515625" style="39" customWidth="1"/>
    <col min="2563" max="2563" width="9.5703125" style="39" customWidth="1"/>
    <col min="2564" max="2564" width="16" style="39" customWidth="1"/>
    <col min="2565" max="2816" width="11.7109375" style="39"/>
    <col min="2817" max="2817" width="11.140625" style="39" customWidth="1"/>
    <col min="2818" max="2818" width="57.28515625" style="39" customWidth="1"/>
    <col min="2819" max="2819" width="9.5703125" style="39" customWidth="1"/>
    <col min="2820" max="2820" width="16" style="39" customWidth="1"/>
    <col min="2821" max="3072" width="11.7109375" style="39"/>
    <col min="3073" max="3073" width="11.140625" style="39" customWidth="1"/>
    <col min="3074" max="3074" width="57.28515625" style="39" customWidth="1"/>
    <col min="3075" max="3075" width="9.5703125" style="39" customWidth="1"/>
    <col min="3076" max="3076" width="16" style="39" customWidth="1"/>
    <col min="3077" max="3328" width="11.7109375" style="39"/>
    <col min="3329" max="3329" width="11.140625" style="39" customWidth="1"/>
    <col min="3330" max="3330" width="57.28515625" style="39" customWidth="1"/>
    <col min="3331" max="3331" width="9.5703125" style="39" customWidth="1"/>
    <col min="3332" max="3332" width="16" style="39" customWidth="1"/>
    <col min="3333" max="3584" width="11.7109375" style="39"/>
    <col min="3585" max="3585" width="11.140625" style="39" customWidth="1"/>
    <col min="3586" max="3586" width="57.28515625" style="39" customWidth="1"/>
    <col min="3587" max="3587" width="9.5703125" style="39" customWidth="1"/>
    <col min="3588" max="3588" width="16" style="39" customWidth="1"/>
    <col min="3589" max="3840" width="11.7109375" style="39"/>
    <col min="3841" max="3841" width="11.140625" style="39" customWidth="1"/>
    <col min="3842" max="3842" width="57.28515625" style="39" customWidth="1"/>
    <col min="3843" max="3843" width="9.5703125" style="39" customWidth="1"/>
    <col min="3844" max="3844" width="16" style="39" customWidth="1"/>
    <col min="3845" max="4096" width="11.7109375" style="39"/>
    <col min="4097" max="4097" width="11.140625" style="39" customWidth="1"/>
    <col min="4098" max="4098" width="57.28515625" style="39" customWidth="1"/>
    <col min="4099" max="4099" width="9.5703125" style="39" customWidth="1"/>
    <col min="4100" max="4100" width="16" style="39" customWidth="1"/>
    <col min="4101" max="4352" width="11.7109375" style="39"/>
    <col min="4353" max="4353" width="11.140625" style="39" customWidth="1"/>
    <col min="4354" max="4354" width="57.28515625" style="39" customWidth="1"/>
    <col min="4355" max="4355" width="9.5703125" style="39" customWidth="1"/>
    <col min="4356" max="4356" width="16" style="39" customWidth="1"/>
    <col min="4357" max="4608" width="11.7109375" style="39"/>
    <col min="4609" max="4609" width="11.140625" style="39" customWidth="1"/>
    <col min="4610" max="4610" width="57.28515625" style="39" customWidth="1"/>
    <col min="4611" max="4611" width="9.5703125" style="39" customWidth="1"/>
    <col min="4612" max="4612" width="16" style="39" customWidth="1"/>
    <col min="4613" max="4864" width="11.7109375" style="39"/>
    <col min="4865" max="4865" width="11.140625" style="39" customWidth="1"/>
    <col min="4866" max="4866" width="57.28515625" style="39" customWidth="1"/>
    <col min="4867" max="4867" width="9.5703125" style="39" customWidth="1"/>
    <col min="4868" max="4868" width="16" style="39" customWidth="1"/>
    <col min="4869" max="5120" width="11.7109375" style="39"/>
    <col min="5121" max="5121" width="11.140625" style="39" customWidth="1"/>
    <col min="5122" max="5122" width="57.28515625" style="39" customWidth="1"/>
    <col min="5123" max="5123" width="9.5703125" style="39" customWidth="1"/>
    <col min="5124" max="5124" width="16" style="39" customWidth="1"/>
    <col min="5125" max="5376" width="11.7109375" style="39"/>
    <col min="5377" max="5377" width="11.140625" style="39" customWidth="1"/>
    <col min="5378" max="5378" width="57.28515625" style="39" customWidth="1"/>
    <col min="5379" max="5379" width="9.5703125" style="39" customWidth="1"/>
    <col min="5380" max="5380" width="16" style="39" customWidth="1"/>
    <col min="5381" max="5632" width="11.7109375" style="39"/>
    <col min="5633" max="5633" width="11.140625" style="39" customWidth="1"/>
    <col min="5634" max="5634" width="57.28515625" style="39" customWidth="1"/>
    <col min="5635" max="5635" width="9.5703125" style="39" customWidth="1"/>
    <col min="5636" max="5636" width="16" style="39" customWidth="1"/>
    <col min="5637" max="5888" width="11.7109375" style="39"/>
    <col min="5889" max="5889" width="11.140625" style="39" customWidth="1"/>
    <col min="5890" max="5890" width="57.28515625" style="39" customWidth="1"/>
    <col min="5891" max="5891" width="9.5703125" style="39" customWidth="1"/>
    <col min="5892" max="5892" width="16" style="39" customWidth="1"/>
    <col min="5893" max="6144" width="11.7109375" style="39"/>
    <col min="6145" max="6145" width="11.140625" style="39" customWidth="1"/>
    <col min="6146" max="6146" width="57.28515625" style="39" customWidth="1"/>
    <col min="6147" max="6147" width="9.5703125" style="39" customWidth="1"/>
    <col min="6148" max="6148" width="16" style="39" customWidth="1"/>
    <col min="6149" max="6400" width="11.7109375" style="39"/>
    <col min="6401" max="6401" width="11.140625" style="39" customWidth="1"/>
    <col min="6402" max="6402" width="57.28515625" style="39" customWidth="1"/>
    <col min="6403" max="6403" width="9.5703125" style="39" customWidth="1"/>
    <col min="6404" max="6404" width="16" style="39" customWidth="1"/>
    <col min="6405" max="6656" width="11.7109375" style="39"/>
    <col min="6657" max="6657" width="11.140625" style="39" customWidth="1"/>
    <col min="6658" max="6658" width="57.28515625" style="39" customWidth="1"/>
    <col min="6659" max="6659" width="9.5703125" style="39" customWidth="1"/>
    <col min="6660" max="6660" width="16" style="39" customWidth="1"/>
    <col min="6661" max="6912" width="11.7109375" style="39"/>
    <col min="6913" max="6913" width="11.140625" style="39" customWidth="1"/>
    <col min="6914" max="6914" width="57.28515625" style="39" customWidth="1"/>
    <col min="6915" max="6915" width="9.5703125" style="39" customWidth="1"/>
    <col min="6916" max="6916" width="16" style="39" customWidth="1"/>
    <col min="6917" max="7168" width="11.7109375" style="39"/>
    <col min="7169" max="7169" width="11.140625" style="39" customWidth="1"/>
    <col min="7170" max="7170" width="57.28515625" style="39" customWidth="1"/>
    <col min="7171" max="7171" width="9.5703125" style="39" customWidth="1"/>
    <col min="7172" max="7172" width="16" style="39" customWidth="1"/>
    <col min="7173" max="7424" width="11.7109375" style="39"/>
    <col min="7425" max="7425" width="11.140625" style="39" customWidth="1"/>
    <col min="7426" max="7426" width="57.28515625" style="39" customWidth="1"/>
    <col min="7427" max="7427" width="9.5703125" style="39" customWidth="1"/>
    <col min="7428" max="7428" width="16" style="39" customWidth="1"/>
    <col min="7429" max="7680" width="11.7109375" style="39"/>
    <col min="7681" max="7681" width="11.140625" style="39" customWidth="1"/>
    <col min="7682" max="7682" width="57.28515625" style="39" customWidth="1"/>
    <col min="7683" max="7683" width="9.5703125" style="39" customWidth="1"/>
    <col min="7684" max="7684" width="16" style="39" customWidth="1"/>
    <col min="7685" max="7936" width="11.7109375" style="39"/>
    <col min="7937" max="7937" width="11.140625" style="39" customWidth="1"/>
    <col min="7938" max="7938" width="57.28515625" style="39" customWidth="1"/>
    <col min="7939" max="7939" width="9.5703125" style="39" customWidth="1"/>
    <col min="7940" max="7940" width="16" style="39" customWidth="1"/>
    <col min="7941" max="8192" width="11.7109375" style="39"/>
    <col min="8193" max="8193" width="11.140625" style="39" customWidth="1"/>
    <col min="8194" max="8194" width="57.28515625" style="39" customWidth="1"/>
    <col min="8195" max="8195" width="9.5703125" style="39" customWidth="1"/>
    <col min="8196" max="8196" width="16" style="39" customWidth="1"/>
    <col min="8197" max="8448" width="11.7109375" style="39"/>
    <col min="8449" max="8449" width="11.140625" style="39" customWidth="1"/>
    <col min="8450" max="8450" width="57.28515625" style="39" customWidth="1"/>
    <col min="8451" max="8451" width="9.5703125" style="39" customWidth="1"/>
    <col min="8452" max="8452" width="16" style="39" customWidth="1"/>
    <col min="8453" max="8704" width="11.7109375" style="39"/>
    <col min="8705" max="8705" width="11.140625" style="39" customWidth="1"/>
    <col min="8706" max="8706" width="57.28515625" style="39" customWidth="1"/>
    <col min="8707" max="8707" width="9.5703125" style="39" customWidth="1"/>
    <col min="8708" max="8708" width="16" style="39" customWidth="1"/>
    <col min="8709" max="8960" width="11.7109375" style="39"/>
    <col min="8961" max="8961" width="11.140625" style="39" customWidth="1"/>
    <col min="8962" max="8962" width="57.28515625" style="39" customWidth="1"/>
    <col min="8963" max="8963" width="9.5703125" style="39" customWidth="1"/>
    <col min="8964" max="8964" width="16" style="39" customWidth="1"/>
    <col min="8965" max="9216" width="11.7109375" style="39"/>
    <col min="9217" max="9217" width="11.140625" style="39" customWidth="1"/>
    <col min="9218" max="9218" width="57.28515625" style="39" customWidth="1"/>
    <col min="9219" max="9219" width="9.5703125" style="39" customWidth="1"/>
    <col min="9220" max="9220" width="16" style="39" customWidth="1"/>
    <col min="9221" max="9472" width="11.7109375" style="39"/>
    <col min="9473" max="9473" width="11.140625" style="39" customWidth="1"/>
    <col min="9474" max="9474" width="57.28515625" style="39" customWidth="1"/>
    <col min="9475" max="9475" width="9.5703125" style="39" customWidth="1"/>
    <col min="9476" max="9476" width="16" style="39" customWidth="1"/>
    <col min="9477" max="9728" width="11.7109375" style="39"/>
    <col min="9729" max="9729" width="11.140625" style="39" customWidth="1"/>
    <col min="9730" max="9730" width="57.28515625" style="39" customWidth="1"/>
    <col min="9731" max="9731" width="9.5703125" style="39" customWidth="1"/>
    <col min="9732" max="9732" width="16" style="39" customWidth="1"/>
    <col min="9733" max="9984" width="11.7109375" style="39"/>
    <col min="9985" max="9985" width="11.140625" style="39" customWidth="1"/>
    <col min="9986" max="9986" width="57.28515625" style="39" customWidth="1"/>
    <col min="9987" max="9987" width="9.5703125" style="39" customWidth="1"/>
    <col min="9988" max="9988" width="16" style="39" customWidth="1"/>
    <col min="9989" max="10240" width="11.7109375" style="39"/>
    <col min="10241" max="10241" width="11.140625" style="39" customWidth="1"/>
    <col min="10242" max="10242" width="57.28515625" style="39" customWidth="1"/>
    <col min="10243" max="10243" width="9.5703125" style="39" customWidth="1"/>
    <col min="10244" max="10244" width="16" style="39" customWidth="1"/>
    <col min="10245" max="10496" width="11.7109375" style="39"/>
    <col min="10497" max="10497" width="11.140625" style="39" customWidth="1"/>
    <col min="10498" max="10498" width="57.28515625" style="39" customWidth="1"/>
    <col min="10499" max="10499" width="9.5703125" style="39" customWidth="1"/>
    <col min="10500" max="10500" width="16" style="39" customWidth="1"/>
    <col min="10501" max="10752" width="11.7109375" style="39"/>
    <col min="10753" max="10753" width="11.140625" style="39" customWidth="1"/>
    <col min="10754" max="10754" width="57.28515625" style="39" customWidth="1"/>
    <col min="10755" max="10755" width="9.5703125" style="39" customWidth="1"/>
    <col min="10756" max="10756" width="16" style="39" customWidth="1"/>
    <col min="10757" max="11008" width="11.7109375" style="39"/>
    <col min="11009" max="11009" width="11.140625" style="39" customWidth="1"/>
    <col min="11010" max="11010" width="57.28515625" style="39" customWidth="1"/>
    <col min="11011" max="11011" width="9.5703125" style="39" customWidth="1"/>
    <col min="11012" max="11012" width="16" style="39" customWidth="1"/>
    <col min="11013" max="11264" width="11.7109375" style="39"/>
    <col min="11265" max="11265" width="11.140625" style="39" customWidth="1"/>
    <col min="11266" max="11266" width="57.28515625" style="39" customWidth="1"/>
    <col min="11267" max="11267" width="9.5703125" style="39" customWidth="1"/>
    <col min="11268" max="11268" width="16" style="39" customWidth="1"/>
    <col min="11269" max="11520" width="11.7109375" style="39"/>
    <col min="11521" max="11521" width="11.140625" style="39" customWidth="1"/>
    <col min="11522" max="11522" width="57.28515625" style="39" customWidth="1"/>
    <col min="11523" max="11523" width="9.5703125" style="39" customWidth="1"/>
    <col min="11524" max="11524" width="16" style="39" customWidth="1"/>
    <col min="11525" max="11776" width="11.7109375" style="39"/>
    <col min="11777" max="11777" width="11.140625" style="39" customWidth="1"/>
    <col min="11778" max="11778" width="57.28515625" style="39" customWidth="1"/>
    <col min="11779" max="11779" width="9.5703125" style="39" customWidth="1"/>
    <col min="11780" max="11780" width="16" style="39" customWidth="1"/>
    <col min="11781" max="12032" width="11.7109375" style="39"/>
    <col min="12033" max="12033" width="11.140625" style="39" customWidth="1"/>
    <col min="12034" max="12034" width="57.28515625" style="39" customWidth="1"/>
    <col min="12035" max="12035" width="9.5703125" style="39" customWidth="1"/>
    <col min="12036" max="12036" width="16" style="39" customWidth="1"/>
    <col min="12037" max="12288" width="11.7109375" style="39"/>
    <col min="12289" max="12289" width="11.140625" style="39" customWidth="1"/>
    <col min="12290" max="12290" width="57.28515625" style="39" customWidth="1"/>
    <col min="12291" max="12291" width="9.5703125" style="39" customWidth="1"/>
    <col min="12292" max="12292" width="16" style="39" customWidth="1"/>
    <col min="12293" max="12544" width="11.7109375" style="39"/>
    <col min="12545" max="12545" width="11.140625" style="39" customWidth="1"/>
    <col min="12546" max="12546" width="57.28515625" style="39" customWidth="1"/>
    <col min="12547" max="12547" width="9.5703125" style="39" customWidth="1"/>
    <col min="12548" max="12548" width="16" style="39" customWidth="1"/>
    <col min="12549" max="12800" width="11.7109375" style="39"/>
    <col min="12801" max="12801" width="11.140625" style="39" customWidth="1"/>
    <col min="12802" max="12802" width="57.28515625" style="39" customWidth="1"/>
    <col min="12803" max="12803" width="9.5703125" style="39" customWidth="1"/>
    <col min="12804" max="12804" width="16" style="39" customWidth="1"/>
    <col min="12805" max="13056" width="11.7109375" style="39"/>
    <col min="13057" max="13057" width="11.140625" style="39" customWidth="1"/>
    <col min="13058" max="13058" width="57.28515625" style="39" customWidth="1"/>
    <col min="13059" max="13059" width="9.5703125" style="39" customWidth="1"/>
    <col min="13060" max="13060" width="16" style="39" customWidth="1"/>
    <col min="13061" max="13312" width="11.7109375" style="39"/>
    <col min="13313" max="13313" width="11.140625" style="39" customWidth="1"/>
    <col min="13314" max="13314" width="57.28515625" style="39" customWidth="1"/>
    <col min="13315" max="13315" width="9.5703125" style="39" customWidth="1"/>
    <col min="13316" max="13316" width="16" style="39" customWidth="1"/>
    <col min="13317" max="13568" width="11.7109375" style="39"/>
    <col min="13569" max="13569" width="11.140625" style="39" customWidth="1"/>
    <col min="13570" max="13570" width="57.28515625" style="39" customWidth="1"/>
    <col min="13571" max="13571" width="9.5703125" style="39" customWidth="1"/>
    <col min="13572" max="13572" width="16" style="39" customWidth="1"/>
    <col min="13573" max="13824" width="11.7109375" style="39"/>
    <col min="13825" max="13825" width="11.140625" style="39" customWidth="1"/>
    <col min="13826" max="13826" width="57.28515625" style="39" customWidth="1"/>
    <col min="13827" max="13827" width="9.5703125" style="39" customWidth="1"/>
    <col min="13828" max="13828" width="16" style="39" customWidth="1"/>
    <col min="13829" max="14080" width="11.7109375" style="39"/>
    <col min="14081" max="14081" width="11.140625" style="39" customWidth="1"/>
    <col min="14082" max="14082" width="57.28515625" style="39" customWidth="1"/>
    <col min="14083" max="14083" width="9.5703125" style="39" customWidth="1"/>
    <col min="14084" max="14084" width="16" style="39" customWidth="1"/>
    <col min="14085" max="14336" width="11.7109375" style="39"/>
    <col min="14337" max="14337" width="11.140625" style="39" customWidth="1"/>
    <col min="14338" max="14338" width="57.28515625" style="39" customWidth="1"/>
    <col min="14339" max="14339" width="9.5703125" style="39" customWidth="1"/>
    <col min="14340" max="14340" width="16" style="39" customWidth="1"/>
    <col min="14341" max="14592" width="11.7109375" style="39"/>
    <col min="14593" max="14593" width="11.140625" style="39" customWidth="1"/>
    <col min="14594" max="14594" width="57.28515625" style="39" customWidth="1"/>
    <col min="14595" max="14595" width="9.5703125" style="39" customWidth="1"/>
    <col min="14596" max="14596" width="16" style="39" customWidth="1"/>
    <col min="14597" max="14848" width="11.7109375" style="39"/>
    <col min="14849" max="14849" width="11.140625" style="39" customWidth="1"/>
    <col min="14850" max="14850" width="57.28515625" style="39" customWidth="1"/>
    <col min="14851" max="14851" width="9.5703125" style="39" customWidth="1"/>
    <col min="14852" max="14852" width="16" style="39" customWidth="1"/>
    <col min="14853" max="15104" width="11.7109375" style="39"/>
    <col min="15105" max="15105" width="11.140625" style="39" customWidth="1"/>
    <col min="15106" max="15106" width="57.28515625" style="39" customWidth="1"/>
    <col min="15107" max="15107" width="9.5703125" style="39" customWidth="1"/>
    <col min="15108" max="15108" width="16" style="39" customWidth="1"/>
    <col min="15109" max="15360" width="11.7109375" style="39"/>
    <col min="15361" max="15361" width="11.140625" style="39" customWidth="1"/>
    <col min="15362" max="15362" width="57.28515625" style="39" customWidth="1"/>
    <col min="15363" max="15363" width="9.5703125" style="39" customWidth="1"/>
    <col min="15364" max="15364" width="16" style="39" customWidth="1"/>
    <col min="15365" max="15616" width="11.7109375" style="39"/>
    <col min="15617" max="15617" width="11.140625" style="39" customWidth="1"/>
    <col min="15618" max="15618" width="57.28515625" style="39" customWidth="1"/>
    <col min="15619" max="15619" width="9.5703125" style="39" customWidth="1"/>
    <col min="15620" max="15620" width="16" style="39" customWidth="1"/>
    <col min="15621" max="15872" width="11.7109375" style="39"/>
    <col min="15873" max="15873" width="11.140625" style="39" customWidth="1"/>
    <col min="15874" max="15874" width="57.28515625" style="39" customWidth="1"/>
    <col min="15875" max="15875" width="9.5703125" style="39" customWidth="1"/>
    <col min="15876" max="15876" width="16" style="39" customWidth="1"/>
    <col min="15877" max="16128" width="11.7109375" style="39"/>
    <col min="16129" max="16129" width="11.140625" style="39" customWidth="1"/>
    <col min="16130" max="16130" width="57.28515625" style="39" customWidth="1"/>
    <col min="16131" max="16131" width="9.5703125" style="39" customWidth="1"/>
    <col min="16132" max="16132" width="16" style="39" customWidth="1"/>
    <col min="16133" max="16384" width="11.7109375" style="39"/>
  </cols>
  <sheetData>
    <row r="1" spans="1:6" x14ac:dyDescent="0.25">
      <c r="A1" s="35"/>
      <c r="B1" s="36"/>
      <c r="C1" s="37"/>
      <c r="D1" s="76"/>
      <c r="E1" s="38"/>
    </row>
    <row r="2" spans="1:6" ht="15.75" customHeight="1" thickBot="1" x14ac:dyDescent="0.3">
      <c r="A2" s="40"/>
      <c r="B2" s="38"/>
      <c r="C2" s="38"/>
      <c r="D2" s="77"/>
    </row>
    <row r="3" spans="1:6" s="43" customFormat="1" ht="32.25" thickBot="1" x14ac:dyDescent="0.3">
      <c r="A3" s="41" t="s">
        <v>13</v>
      </c>
      <c r="B3" s="42" t="s">
        <v>14</v>
      </c>
      <c r="C3" s="42" t="s">
        <v>15</v>
      </c>
      <c r="D3" s="78" t="s">
        <v>0</v>
      </c>
    </row>
    <row r="4" spans="1:6" x14ac:dyDescent="0.25">
      <c r="A4" s="44"/>
      <c r="B4" s="45"/>
      <c r="C4" s="46"/>
      <c r="D4" s="47"/>
    </row>
    <row r="5" spans="1:6" x14ac:dyDescent="0.25">
      <c r="A5" s="44"/>
      <c r="B5" s="45" t="s">
        <v>26</v>
      </c>
      <c r="C5" s="46"/>
      <c r="D5" s="79"/>
      <c r="E5" s="80"/>
      <c r="F5" s="49"/>
    </row>
    <row r="6" spans="1:6" x14ac:dyDescent="0.25">
      <c r="A6" s="44"/>
      <c r="B6" s="45"/>
      <c r="C6" s="46"/>
      <c r="D6" s="79"/>
      <c r="E6" s="80"/>
      <c r="F6" s="49"/>
    </row>
    <row r="7" spans="1:6" x14ac:dyDescent="0.25">
      <c r="A7" s="44"/>
      <c r="B7" s="45"/>
      <c r="C7" s="46"/>
      <c r="D7" s="79"/>
      <c r="E7" s="80"/>
      <c r="F7" s="49"/>
    </row>
    <row r="8" spans="1:6" x14ac:dyDescent="0.25">
      <c r="A8" s="48" t="s">
        <v>27</v>
      </c>
      <c r="B8" s="51" t="s">
        <v>28</v>
      </c>
      <c r="C8" s="46" t="s">
        <v>29</v>
      </c>
      <c r="D8" s="79">
        <v>10600</v>
      </c>
      <c r="E8" s="80"/>
      <c r="F8" s="49"/>
    </row>
    <row r="9" spans="1:6" x14ac:dyDescent="0.25">
      <c r="A9" s="44"/>
      <c r="B9" s="45"/>
      <c r="C9" s="46"/>
      <c r="D9" s="79"/>
      <c r="E9" s="80"/>
      <c r="F9" s="49"/>
    </row>
    <row r="10" spans="1:6" ht="63" x14ac:dyDescent="0.25">
      <c r="A10" s="48" t="s">
        <v>30</v>
      </c>
      <c r="B10" s="51" t="s">
        <v>31</v>
      </c>
      <c r="C10" s="46" t="s">
        <v>29</v>
      </c>
      <c r="D10" s="79">
        <v>153700</v>
      </c>
      <c r="E10" s="80"/>
      <c r="F10" s="49"/>
    </row>
    <row r="11" spans="1:6" x14ac:dyDescent="0.25">
      <c r="A11" s="48"/>
      <c r="B11" s="52" t="s">
        <v>16</v>
      </c>
      <c r="C11" s="46"/>
      <c r="D11" s="79"/>
      <c r="E11" s="80"/>
      <c r="F11" s="49"/>
    </row>
    <row r="12" spans="1:6" x14ac:dyDescent="0.25">
      <c r="A12" s="48"/>
      <c r="B12" s="50" t="s">
        <v>32</v>
      </c>
      <c r="C12" s="46"/>
      <c r="D12" s="79"/>
      <c r="E12" s="80"/>
      <c r="F12" s="49"/>
    </row>
    <row r="13" spans="1:6" x14ac:dyDescent="0.25">
      <c r="A13" s="48"/>
      <c r="B13" s="50" t="s">
        <v>33</v>
      </c>
      <c r="C13" s="46"/>
      <c r="D13" s="79"/>
      <c r="E13" s="80"/>
      <c r="F13" s="49"/>
    </row>
    <row r="14" spans="1:6" x14ac:dyDescent="0.25">
      <c r="A14" s="48"/>
      <c r="B14" s="50" t="s">
        <v>34</v>
      </c>
      <c r="C14" s="46"/>
      <c r="D14" s="79"/>
      <c r="E14" s="80"/>
      <c r="F14" s="49"/>
    </row>
    <row r="15" spans="1:6" x14ac:dyDescent="0.25">
      <c r="A15" s="48"/>
      <c r="B15" s="52" t="s">
        <v>17</v>
      </c>
      <c r="C15" s="46"/>
      <c r="D15" s="79"/>
      <c r="E15" s="80"/>
      <c r="F15" s="49"/>
    </row>
    <row r="16" spans="1:6" x14ac:dyDescent="0.25">
      <c r="A16" s="48"/>
      <c r="B16" s="50" t="s">
        <v>35</v>
      </c>
      <c r="C16" s="46" t="s">
        <v>29</v>
      </c>
      <c r="D16" s="79">
        <v>26500</v>
      </c>
      <c r="E16" s="80"/>
      <c r="F16" s="49"/>
    </row>
    <row r="17" spans="1:6" x14ac:dyDescent="0.25">
      <c r="A17" s="48"/>
      <c r="B17" s="50"/>
      <c r="C17" s="46"/>
      <c r="D17" s="79"/>
      <c r="E17" s="80"/>
      <c r="F17" s="49"/>
    </row>
    <row r="18" spans="1:6" x14ac:dyDescent="0.25">
      <c r="A18" s="48" t="s">
        <v>36</v>
      </c>
      <c r="B18" s="51" t="s">
        <v>37</v>
      </c>
      <c r="C18" s="46" t="s">
        <v>38</v>
      </c>
      <c r="D18" s="79">
        <v>8000</v>
      </c>
      <c r="E18" s="80"/>
      <c r="F18" s="49"/>
    </row>
    <row r="19" spans="1:6" x14ac:dyDescent="0.25">
      <c r="A19" s="48"/>
      <c r="B19" s="51"/>
      <c r="C19" s="46"/>
      <c r="D19" s="79"/>
      <c r="E19" s="80"/>
      <c r="F19" s="49"/>
    </row>
    <row r="20" spans="1:6" x14ac:dyDescent="0.25">
      <c r="A20" s="53" t="s">
        <v>39</v>
      </c>
      <c r="B20" s="38" t="s">
        <v>18</v>
      </c>
      <c r="C20" s="46"/>
      <c r="D20" s="79"/>
    </row>
    <row r="21" spans="1:6" x14ac:dyDescent="0.25">
      <c r="A21" s="48"/>
      <c r="B21" s="50"/>
      <c r="C21" s="46"/>
      <c r="D21" s="79"/>
      <c r="E21" s="80"/>
      <c r="F21" s="49"/>
    </row>
    <row r="22" spans="1:6" ht="63" x14ac:dyDescent="0.25">
      <c r="A22" s="48"/>
      <c r="B22" s="81" t="s">
        <v>40</v>
      </c>
      <c r="C22" s="46"/>
      <c r="D22" s="79"/>
      <c r="E22" s="80"/>
      <c r="F22" s="49"/>
    </row>
    <row r="23" spans="1:6" x14ac:dyDescent="0.25">
      <c r="A23" s="48"/>
      <c r="B23" s="50"/>
      <c r="C23" s="46"/>
      <c r="D23" s="79"/>
      <c r="E23" s="80"/>
      <c r="F23" s="49"/>
    </row>
    <row r="24" spans="1:6" x14ac:dyDescent="0.25">
      <c r="A24" s="53"/>
      <c r="B24" s="54" t="s">
        <v>20</v>
      </c>
      <c r="C24" s="46"/>
      <c r="D24" s="79"/>
    </row>
    <row r="25" spans="1:6" x14ac:dyDescent="0.25">
      <c r="A25" s="53"/>
      <c r="B25" s="55" t="s">
        <v>41</v>
      </c>
      <c r="C25" s="46" t="s">
        <v>42</v>
      </c>
      <c r="D25" s="79">
        <v>33000</v>
      </c>
    </row>
    <row r="26" spans="1:6" x14ac:dyDescent="0.25">
      <c r="A26" s="53"/>
      <c r="B26" s="56" t="s">
        <v>19</v>
      </c>
      <c r="C26" s="46" t="s">
        <v>43</v>
      </c>
      <c r="D26" s="79">
        <v>13200</v>
      </c>
    </row>
    <row r="27" spans="1:6" x14ac:dyDescent="0.25">
      <c r="A27" s="48"/>
      <c r="B27" s="57"/>
      <c r="C27" s="46"/>
      <c r="D27" s="79"/>
      <c r="E27" s="80"/>
      <c r="F27" s="49"/>
    </row>
    <row r="28" spans="1:6" x14ac:dyDescent="0.25">
      <c r="A28" s="53"/>
      <c r="B28" s="82"/>
      <c r="C28" s="46"/>
      <c r="D28" s="79"/>
    </row>
    <row r="29" spans="1:6" x14ac:dyDescent="0.25">
      <c r="A29" s="53"/>
      <c r="B29" s="38" t="s">
        <v>21</v>
      </c>
      <c r="C29" s="46" t="s">
        <v>44</v>
      </c>
      <c r="D29" s="79">
        <v>2300</v>
      </c>
    </row>
    <row r="30" spans="1:6" x14ac:dyDescent="0.25">
      <c r="A30" s="53"/>
      <c r="B30" s="38" t="s">
        <v>22</v>
      </c>
      <c r="C30" s="46" t="s">
        <v>44</v>
      </c>
      <c r="D30" s="79">
        <v>2300</v>
      </c>
    </row>
    <row r="31" spans="1:6" x14ac:dyDescent="0.25">
      <c r="A31" s="53"/>
      <c r="B31" s="38"/>
      <c r="C31" s="46"/>
      <c r="D31" s="79"/>
    </row>
    <row r="32" spans="1:6" x14ac:dyDescent="0.25">
      <c r="A32" s="53"/>
      <c r="B32" s="38"/>
      <c r="C32" s="46"/>
      <c r="D32" s="79"/>
    </row>
    <row r="33" spans="1:4" x14ac:dyDescent="0.25">
      <c r="A33" s="53"/>
      <c r="B33" s="38"/>
      <c r="C33" s="46"/>
      <c r="D33" s="79"/>
    </row>
    <row r="34" spans="1:4" x14ac:dyDescent="0.25">
      <c r="A34" s="83"/>
      <c r="B34" s="84"/>
      <c r="C34" s="85"/>
      <c r="D34" s="86"/>
    </row>
    <row r="35" spans="1:4" x14ac:dyDescent="0.25">
      <c r="A35" s="53"/>
      <c r="B35" s="58" t="s">
        <v>23</v>
      </c>
      <c r="C35" s="46"/>
      <c r="D35" s="87">
        <f>SUM(D5:D32)</f>
        <v>249600</v>
      </c>
    </row>
    <row r="36" spans="1:4" x14ac:dyDescent="0.25">
      <c r="A36" s="53"/>
      <c r="B36" s="38"/>
      <c r="C36" s="46"/>
      <c r="D36" s="79"/>
    </row>
    <row r="37" spans="1:4" x14ac:dyDescent="0.25">
      <c r="A37" s="53"/>
      <c r="B37" s="59" t="s">
        <v>12</v>
      </c>
      <c r="C37" s="46"/>
      <c r="D37" s="79"/>
    </row>
    <row r="38" spans="1:4" x14ac:dyDescent="0.25">
      <c r="A38" s="53"/>
      <c r="B38" s="59" t="s">
        <v>45</v>
      </c>
      <c r="C38" s="46"/>
      <c r="D38" s="79"/>
    </row>
    <row r="39" spans="1:4" x14ac:dyDescent="0.25">
      <c r="A39" s="53"/>
      <c r="B39" s="59" t="s">
        <v>46</v>
      </c>
      <c r="C39" s="46"/>
      <c r="D39" s="79"/>
    </row>
    <row r="40" spans="1:4" x14ac:dyDescent="0.25">
      <c r="A40" s="53"/>
      <c r="B40" s="59" t="s">
        <v>47</v>
      </c>
      <c r="C40" s="46"/>
      <c r="D40" s="79"/>
    </row>
    <row r="41" spans="1:4" ht="16.5" thickBot="1" x14ac:dyDescent="0.3">
      <c r="A41" s="60"/>
      <c r="B41" s="88"/>
      <c r="C41" s="61"/>
      <c r="D41" s="62"/>
    </row>
    <row r="42" spans="1:4" x14ac:dyDescent="0.25">
      <c r="A42" s="63"/>
      <c r="B42" s="38"/>
      <c r="C42" s="49"/>
      <c r="D42" s="49"/>
    </row>
    <row r="43" spans="1:4" x14ac:dyDescent="0.25">
      <c r="A43" s="63"/>
      <c r="B43" s="38"/>
      <c r="C43" s="49"/>
      <c r="D43" s="49"/>
    </row>
    <row r="44" spans="1:4" x14ac:dyDescent="0.25">
      <c r="A44" s="63"/>
      <c r="B44" s="38"/>
      <c r="C44" s="49"/>
      <c r="D44" s="49"/>
    </row>
    <row r="45" spans="1:4" x14ac:dyDescent="0.25">
      <c r="A45" s="63"/>
      <c r="B45" s="38"/>
      <c r="C45" s="49"/>
      <c r="D45" s="49"/>
    </row>
    <row r="46" spans="1:4" x14ac:dyDescent="0.25">
      <c r="A46" s="63"/>
      <c r="B46" s="38"/>
      <c r="C46" s="49"/>
      <c r="D46" s="49"/>
    </row>
    <row r="47" spans="1:4" x14ac:dyDescent="0.25">
      <c r="A47" s="63"/>
      <c r="B47" s="38"/>
      <c r="C47" s="49"/>
      <c r="D47" s="49"/>
    </row>
    <row r="48" spans="1:4" x14ac:dyDescent="0.25">
      <c r="A48" s="63"/>
      <c r="B48" s="38"/>
      <c r="C48" s="49"/>
      <c r="D48" s="49"/>
    </row>
    <row r="49" spans="1:4" x14ac:dyDescent="0.25">
      <c r="A49" s="63"/>
      <c r="B49" s="38"/>
      <c r="C49" s="49"/>
      <c r="D49" s="49"/>
    </row>
    <row r="50" spans="1:4" x14ac:dyDescent="0.25">
      <c r="A50" s="63"/>
      <c r="B50" s="38"/>
      <c r="C50" s="49"/>
      <c r="D50" s="49"/>
    </row>
    <row r="51" spans="1:4" x14ac:dyDescent="0.25">
      <c r="A51" s="63"/>
      <c r="B51" s="38"/>
      <c r="C51" s="49"/>
      <c r="D51" s="49"/>
    </row>
    <row r="52" spans="1:4" x14ac:dyDescent="0.25">
      <c r="A52" s="63"/>
      <c r="B52" s="38"/>
      <c r="C52" s="49"/>
      <c r="D52" s="49"/>
    </row>
    <row r="53" spans="1:4" x14ac:dyDescent="0.25">
      <c r="A53" s="63"/>
      <c r="B53" s="38"/>
      <c r="C53" s="49"/>
      <c r="D53" s="49"/>
    </row>
    <row r="54" spans="1:4" x14ac:dyDescent="0.25">
      <c r="A54" s="63"/>
      <c r="B54" s="38"/>
      <c r="C54" s="49"/>
      <c r="D54" s="49"/>
    </row>
    <row r="55" spans="1:4" x14ac:dyDescent="0.25">
      <c r="A55" s="63"/>
      <c r="B55" s="38"/>
      <c r="C55" s="49"/>
      <c r="D55" s="49"/>
    </row>
    <row r="56" spans="1:4" x14ac:dyDescent="0.25">
      <c r="A56" s="63"/>
      <c r="B56" s="38"/>
      <c r="C56" s="49"/>
      <c r="D56" s="49"/>
    </row>
    <row r="57" spans="1:4" x14ac:dyDescent="0.25">
      <c r="A57" s="63"/>
      <c r="B57" s="38"/>
      <c r="C57" s="49"/>
      <c r="D57" s="49"/>
    </row>
    <row r="58" spans="1:4" x14ac:dyDescent="0.25">
      <c r="A58" s="63"/>
      <c r="B58" s="38"/>
      <c r="C58" s="49"/>
      <c r="D58" s="49"/>
    </row>
    <row r="59" spans="1:4" x14ac:dyDescent="0.25">
      <c r="A59" s="63"/>
      <c r="B59" s="38"/>
      <c r="C59" s="49"/>
      <c r="D59" s="49"/>
    </row>
    <row r="60" spans="1:4" x14ac:dyDescent="0.25">
      <c r="A60" s="63"/>
      <c r="B60" s="38"/>
      <c r="C60" s="49"/>
      <c r="D60" s="49"/>
    </row>
    <row r="61" spans="1:4" x14ac:dyDescent="0.25">
      <c r="A61" s="63"/>
      <c r="B61" s="38"/>
      <c r="C61" s="49"/>
      <c r="D61" s="49"/>
    </row>
    <row r="62" spans="1:4" x14ac:dyDescent="0.25">
      <c r="A62" s="63"/>
      <c r="B62" s="38"/>
      <c r="C62" s="49"/>
      <c r="D62" s="49"/>
    </row>
    <row r="63" spans="1:4" x14ac:dyDescent="0.25">
      <c r="A63" s="63"/>
      <c r="B63" s="38"/>
      <c r="C63" s="49"/>
      <c r="D63" s="49"/>
    </row>
    <row r="64" spans="1:4" x14ac:dyDescent="0.25">
      <c r="A64" s="63"/>
      <c r="B64" s="38"/>
      <c r="C64" s="49"/>
      <c r="D64" s="49"/>
    </row>
    <row r="65" spans="1:4" x14ac:dyDescent="0.25">
      <c r="A65" s="63"/>
      <c r="B65" s="38"/>
      <c r="C65" s="49"/>
      <c r="D65" s="49"/>
    </row>
    <row r="66" spans="1:4" x14ac:dyDescent="0.25">
      <c r="A66" s="63"/>
      <c r="B66" s="38"/>
      <c r="C66" s="49"/>
      <c r="D66" s="49"/>
    </row>
    <row r="67" spans="1:4" x14ac:dyDescent="0.25">
      <c r="A67" s="63"/>
      <c r="B67" s="38"/>
      <c r="C67" s="49"/>
      <c r="D67" s="49"/>
    </row>
    <row r="68" spans="1:4" x14ac:dyDescent="0.25">
      <c r="A68" s="63"/>
      <c r="B68" s="38"/>
      <c r="C68" s="49"/>
      <c r="D68" s="49"/>
    </row>
    <row r="69" spans="1:4" x14ac:dyDescent="0.25">
      <c r="A69" s="63"/>
      <c r="B69" s="38"/>
      <c r="C69" s="49"/>
      <c r="D69" s="49"/>
    </row>
    <row r="70" spans="1:4" x14ac:dyDescent="0.25">
      <c r="A70" s="63"/>
      <c r="B70" s="38"/>
      <c r="C70" s="49"/>
      <c r="D70" s="49"/>
    </row>
    <row r="71" spans="1:4" x14ac:dyDescent="0.25">
      <c r="A71" s="63"/>
      <c r="B71" s="38"/>
      <c r="C71" s="49"/>
      <c r="D71" s="49"/>
    </row>
    <row r="72" spans="1:4" x14ac:dyDescent="0.25">
      <c r="A72" s="63"/>
      <c r="B72" s="38"/>
      <c r="C72" s="49"/>
      <c r="D72" s="49"/>
    </row>
    <row r="73" spans="1:4" x14ac:dyDescent="0.25">
      <c r="A73" s="63"/>
      <c r="B73" s="38"/>
      <c r="C73" s="49"/>
      <c r="D73" s="49"/>
    </row>
    <row r="74" spans="1:4" x14ac:dyDescent="0.25">
      <c r="A74" s="63"/>
      <c r="B74" s="38"/>
      <c r="C74" s="49"/>
      <c r="D74" s="49"/>
    </row>
    <row r="75" spans="1:4" x14ac:dyDescent="0.25">
      <c r="A75" s="63"/>
      <c r="B75" s="38"/>
      <c r="C75" s="49"/>
      <c r="D75" s="49"/>
    </row>
    <row r="76" spans="1:4" x14ac:dyDescent="0.25">
      <c r="A76" s="63"/>
      <c r="B76" s="38"/>
      <c r="C76" s="49"/>
      <c r="D76" s="49"/>
    </row>
    <row r="77" spans="1:4" x14ac:dyDescent="0.25">
      <c r="A77" s="63"/>
      <c r="B77" s="38"/>
      <c r="C77" s="49"/>
      <c r="D77" s="49"/>
    </row>
    <row r="78" spans="1:4" x14ac:dyDescent="0.25">
      <c r="A78" s="63"/>
      <c r="B78" s="38"/>
      <c r="C78" s="49"/>
      <c r="D78" s="49"/>
    </row>
    <row r="79" spans="1:4" x14ac:dyDescent="0.25">
      <c r="A79" s="63"/>
      <c r="B79" s="38"/>
      <c r="C79" s="49"/>
      <c r="D79" s="49"/>
    </row>
    <row r="80" spans="1:4" x14ac:dyDescent="0.25">
      <c r="A80" s="63"/>
      <c r="B80" s="38"/>
      <c r="C80" s="49"/>
      <c r="D80" s="49"/>
    </row>
    <row r="81" spans="1:4" x14ac:dyDescent="0.25">
      <c r="A81" s="63"/>
      <c r="B81" s="38"/>
      <c r="C81" s="49"/>
      <c r="D81" s="49"/>
    </row>
    <row r="82" spans="1:4" x14ac:dyDescent="0.25">
      <c r="A82" s="63"/>
      <c r="B82" s="38"/>
      <c r="C82" s="49"/>
      <c r="D82" s="49"/>
    </row>
    <row r="83" spans="1:4" x14ac:dyDescent="0.25">
      <c r="A83" s="63"/>
      <c r="B83" s="38"/>
      <c r="C83" s="49"/>
      <c r="D83" s="49"/>
    </row>
    <row r="84" spans="1:4" x14ac:dyDescent="0.25">
      <c r="A84" s="63"/>
      <c r="B84" s="38"/>
      <c r="C84" s="49"/>
      <c r="D84" s="49"/>
    </row>
    <row r="85" spans="1:4" x14ac:dyDescent="0.25">
      <c r="A85" s="63"/>
      <c r="B85" s="38"/>
      <c r="C85" s="49"/>
      <c r="D85" s="49"/>
    </row>
    <row r="86" spans="1:4" x14ac:dyDescent="0.25">
      <c r="A86" s="63"/>
      <c r="B86" s="38"/>
      <c r="C86" s="49"/>
      <c r="D86" s="49"/>
    </row>
    <row r="87" spans="1:4" x14ac:dyDescent="0.25">
      <c r="A87" s="63"/>
      <c r="B87" s="38"/>
      <c r="C87" s="49"/>
      <c r="D87" s="49"/>
    </row>
    <row r="88" spans="1:4" x14ac:dyDescent="0.25">
      <c r="A88" s="63"/>
      <c r="B88" s="38"/>
      <c r="C88" s="49"/>
      <c r="D88" s="49"/>
    </row>
    <row r="89" spans="1:4" x14ac:dyDescent="0.25">
      <c r="A89" s="63"/>
      <c r="B89" s="38"/>
      <c r="C89" s="49"/>
      <c r="D89" s="49"/>
    </row>
    <row r="90" spans="1:4" x14ac:dyDescent="0.25">
      <c r="A90" s="63"/>
      <c r="B90" s="38"/>
      <c r="C90" s="49"/>
      <c r="D90" s="49"/>
    </row>
    <row r="91" spans="1:4" x14ac:dyDescent="0.25">
      <c r="A91" s="63"/>
      <c r="B91" s="38"/>
      <c r="C91" s="49"/>
      <c r="D91" s="49"/>
    </row>
    <row r="92" spans="1:4" x14ac:dyDescent="0.25">
      <c r="A92" s="63"/>
      <c r="B92" s="38"/>
      <c r="C92" s="49"/>
      <c r="D92" s="49"/>
    </row>
    <row r="93" spans="1:4" x14ac:dyDescent="0.25">
      <c r="A93" s="63"/>
      <c r="B93" s="38"/>
      <c r="C93" s="49"/>
      <c r="D93" s="49"/>
    </row>
    <row r="94" spans="1:4" x14ac:dyDescent="0.25">
      <c r="A94" s="63"/>
      <c r="B94" s="38"/>
      <c r="C94" s="49"/>
      <c r="D94" s="49"/>
    </row>
    <row r="95" spans="1:4" x14ac:dyDescent="0.25">
      <c r="A95" s="63"/>
      <c r="B95" s="38"/>
      <c r="C95" s="49"/>
      <c r="D95" s="49"/>
    </row>
    <row r="96" spans="1:4" x14ac:dyDescent="0.25">
      <c r="A96" s="63"/>
      <c r="B96" s="38"/>
      <c r="C96" s="49"/>
      <c r="D96" s="49"/>
    </row>
    <row r="97" spans="1:4" x14ac:dyDescent="0.25">
      <c r="A97" s="63"/>
      <c r="B97" s="38"/>
      <c r="C97" s="49"/>
      <c r="D97" s="49"/>
    </row>
    <row r="98" spans="1:4" x14ac:dyDescent="0.25">
      <c r="A98" s="63"/>
      <c r="B98" s="38"/>
      <c r="C98" s="49"/>
      <c r="D98" s="49"/>
    </row>
    <row r="99" spans="1:4" x14ac:dyDescent="0.25">
      <c r="A99" s="63"/>
      <c r="B99" s="38"/>
      <c r="C99" s="49"/>
      <c r="D99" s="49"/>
    </row>
    <row r="100" spans="1:4" x14ac:dyDescent="0.25">
      <c r="A100" s="63"/>
      <c r="B100" s="38"/>
      <c r="C100" s="49"/>
      <c r="D100" s="49"/>
    </row>
    <row r="101" spans="1:4" x14ac:dyDescent="0.25">
      <c r="A101" s="63"/>
      <c r="B101" s="38"/>
      <c r="C101" s="49"/>
      <c r="D101" s="49"/>
    </row>
    <row r="102" spans="1:4" x14ac:dyDescent="0.25">
      <c r="A102" s="63"/>
      <c r="B102" s="38"/>
      <c r="C102" s="49"/>
      <c r="D102" s="49"/>
    </row>
    <row r="103" spans="1:4" x14ac:dyDescent="0.25">
      <c r="A103" s="63"/>
      <c r="B103" s="38"/>
      <c r="C103" s="49"/>
      <c r="D103" s="49"/>
    </row>
    <row r="104" spans="1:4" x14ac:dyDescent="0.25">
      <c r="A104" s="63"/>
      <c r="B104" s="38"/>
      <c r="C104" s="49"/>
      <c r="D104" s="49"/>
    </row>
    <row r="105" spans="1:4" x14ac:dyDescent="0.25">
      <c r="A105" s="63"/>
      <c r="B105" s="38"/>
      <c r="C105" s="49"/>
      <c r="D105" s="49"/>
    </row>
    <row r="106" spans="1:4" x14ac:dyDescent="0.25">
      <c r="A106" s="63"/>
      <c r="B106" s="38"/>
      <c r="C106" s="49"/>
      <c r="D106" s="49"/>
    </row>
    <row r="107" spans="1:4" x14ac:dyDescent="0.25">
      <c r="A107" s="63"/>
      <c r="B107" s="38"/>
      <c r="C107" s="49"/>
      <c r="D107" s="49"/>
    </row>
    <row r="108" spans="1:4" x14ac:dyDescent="0.25">
      <c r="A108" s="63"/>
      <c r="B108" s="38"/>
      <c r="C108" s="49"/>
      <c r="D108" s="49"/>
    </row>
    <row r="109" spans="1:4" x14ac:dyDescent="0.25">
      <c r="A109" s="63"/>
      <c r="B109" s="38"/>
      <c r="C109" s="49"/>
      <c r="D109" s="49"/>
    </row>
    <row r="110" spans="1:4" x14ac:dyDescent="0.25">
      <c r="A110" s="63"/>
      <c r="B110" s="38"/>
      <c r="C110" s="49"/>
      <c r="D110" s="49"/>
    </row>
    <row r="111" spans="1:4" x14ac:dyDescent="0.25">
      <c r="A111" s="63"/>
      <c r="B111" s="38"/>
      <c r="C111" s="49"/>
      <c r="D111" s="49"/>
    </row>
    <row r="112" spans="1:4" x14ac:dyDescent="0.25">
      <c r="A112" s="63"/>
      <c r="B112" s="38"/>
      <c r="C112" s="49"/>
      <c r="D112" s="49"/>
    </row>
    <row r="113" spans="1:4" x14ac:dyDescent="0.25">
      <c r="A113" s="63"/>
      <c r="B113" s="38"/>
      <c r="C113" s="49"/>
      <c r="D113" s="49"/>
    </row>
    <row r="114" spans="1:4" x14ac:dyDescent="0.25">
      <c r="A114" s="63"/>
      <c r="B114" s="38"/>
      <c r="C114" s="49"/>
      <c r="D114" s="49"/>
    </row>
    <row r="115" spans="1:4" x14ac:dyDescent="0.25">
      <c r="A115" s="63"/>
      <c r="B115" s="38"/>
      <c r="C115" s="49"/>
      <c r="D115" s="49"/>
    </row>
    <row r="116" spans="1:4" x14ac:dyDescent="0.25">
      <c r="A116" s="63"/>
      <c r="B116" s="38"/>
      <c r="C116" s="49"/>
      <c r="D116" s="49"/>
    </row>
    <row r="117" spans="1:4" x14ac:dyDescent="0.25">
      <c r="A117" s="63"/>
      <c r="B117" s="38"/>
      <c r="C117" s="49"/>
      <c r="D117" s="49"/>
    </row>
    <row r="118" spans="1:4" x14ac:dyDescent="0.25">
      <c r="A118" s="63"/>
      <c r="B118" s="38"/>
      <c r="C118" s="49"/>
      <c r="D118" s="49"/>
    </row>
    <row r="119" spans="1:4" x14ac:dyDescent="0.25">
      <c r="A119" s="63"/>
      <c r="B119" s="38"/>
      <c r="C119" s="49"/>
      <c r="D119" s="49"/>
    </row>
    <row r="120" spans="1:4" x14ac:dyDescent="0.25">
      <c r="A120" s="63"/>
      <c r="B120" s="38"/>
      <c r="C120" s="49"/>
      <c r="D120" s="49"/>
    </row>
    <row r="121" spans="1:4" x14ac:dyDescent="0.25">
      <c r="A121" s="63"/>
      <c r="B121" s="38"/>
      <c r="C121" s="49"/>
      <c r="D121" s="49"/>
    </row>
    <row r="122" spans="1:4" x14ac:dyDescent="0.25">
      <c r="A122" s="63"/>
      <c r="B122" s="38"/>
      <c r="C122" s="49"/>
      <c r="D122" s="49"/>
    </row>
    <row r="123" spans="1:4" x14ac:dyDescent="0.25">
      <c r="A123" s="63"/>
      <c r="B123" s="38"/>
      <c r="C123" s="49"/>
      <c r="D123" s="49"/>
    </row>
    <row r="124" spans="1:4" x14ac:dyDescent="0.25">
      <c r="A124" s="63"/>
      <c r="B124" s="38"/>
      <c r="C124" s="49"/>
      <c r="D124" s="49"/>
    </row>
    <row r="125" spans="1:4" x14ac:dyDescent="0.25">
      <c r="A125" s="63"/>
      <c r="B125" s="38"/>
      <c r="C125" s="49"/>
      <c r="D125" s="49"/>
    </row>
    <row r="126" spans="1:4" x14ac:dyDescent="0.25">
      <c r="A126" s="63"/>
      <c r="B126" s="38"/>
      <c r="C126" s="49"/>
      <c r="D126" s="49"/>
    </row>
    <row r="127" spans="1:4" x14ac:dyDescent="0.25">
      <c r="A127" s="63"/>
      <c r="B127" s="38"/>
      <c r="C127" s="49"/>
      <c r="D127" s="49"/>
    </row>
    <row r="128" spans="1:4" x14ac:dyDescent="0.25">
      <c r="A128" s="63"/>
      <c r="B128" s="38"/>
      <c r="C128" s="49"/>
      <c r="D128" s="49"/>
    </row>
    <row r="129" spans="1:4" x14ac:dyDescent="0.25">
      <c r="A129" s="63"/>
      <c r="B129" s="38"/>
      <c r="C129" s="49"/>
      <c r="D129" s="49"/>
    </row>
    <row r="130" spans="1:4" x14ac:dyDescent="0.25">
      <c r="A130" s="63"/>
      <c r="B130" s="38"/>
      <c r="C130" s="49"/>
      <c r="D130" s="49"/>
    </row>
    <row r="131" spans="1:4" x14ac:dyDescent="0.25">
      <c r="A131" s="63"/>
      <c r="B131" s="38"/>
      <c r="C131" s="49"/>
      <c r="D131" s="49"/>
    </row>
    <row r="132" spans="1:4" x14ac:dyDescent="0.25">
      <c r="A132" s="63"/>
      <c r="B132" s="38"/>
      <c r="C132" s="49"/>
      <c r="D132" s="49"/>
    </row>
    <row r="133" spans="1:4" x14ac:dyDescent="0.25">
      <c r="A133" s="63"/>
      <c r="B133" s="38"/>
      <c r="C133" s="49"/>
      <c r="D133" s="49"/>
    </row>
    <row r="134" spans="1:4" x14ac:dyDescent="0.25">
      <c r="A134" s="63"/>
      <c r="B134" s="38"/>
      <c r="C134" s="49"/>
      <c r="D134" s="49"/>
    </row>
    <row r="135" spans="1:4" x14ac:dyDescent="0.25">
      <c r="A135" s="63"/>
      <c r="B135" s="38"/>
      <c r="C135" s="49"/>
      <c r="D135" s="49"/>
    </row>
    <row r="136" spans="1:4" x14ac:dyDescent="0.25">
      <c r="A136" s="63"/>
      <c r="B136" s="38"/>
      <c r="C136" s="49"/>
      <c r="D136" s="49"/>
    </row>
    <row r="137" spans="1:4" x14ac:dyDescent="0.25">
      <c r="A137" s="63"/>
      <c r="B137" s="38"/>
      <c r="C137" s="49"/>
      <c r="D137" s="49"/>
    </row>
    <row r="138" spans="1:4" x14ac:dyDescent="0.25">
      <c r="A138" s="63"/>
      <c r="B138" s="38"/>
      <c r="C138" s="49"/>
      <c r="D138" s="49"/>
    </row>
    <row r="139" spans="1:4" x14ac:dyDescent="0.25">
      <c r="A139" s="63"/>
      <c r="B139" s="38"/>
      <c r="C139" s="49"/>
      <c r="D139" s="49"/>
    </row>
    <row r="140" spans="1:4" x14ac:dyDescent="0.25">
      <c r="A140" s="63"/>
      <c r="B140" s="38"/>
      <c r="C140" s="49"/>
      <c r="D140" s="49"/>
    </row>
    <row r="141" spans="1:4" x14ac:dyDescent="0.25">
      <c r="A141" s="63"/>
      <c r="B141" s="38"/>
      <c r="C141" s="49"/>
      <c r="D141" s="49"/>
    </row>
    <row r="142" spans="1:4" x14ac:dyDescent="0.25">
      <c r="A142" s="63"/>
      <c r="B142" s="38"/>
      <c r="C142" s="49"/>
      <c r="D142" s="49"/>
    </row>
    <row r="143" spans="1:4" x14ac:dyDescent="0.25">
      <c r="A143" s="63"/>
      <c r="B143" s="38"/>
      <c r="C143" s="49"/>
      <c r="D143" s="49"/>
    </row>
    <row r="144" spans="1:4" x14ac:dyDescent="0.25">
      <c r="A144" s="63"/>
      <c r="B144" s="38"/>
      <c r="C144" s="49"/>
      <c r="D144" s="49"/>
    </row>
    <row r="145" spans="1:4" x14ac:dyDescent="0.25">
      <c r="A145" s="63"/>
      <c r="B145" s="38"/>
      <c r="C145" s="49"/>
      <c r="D145" s="49"/>
    </row>
    <row r="146" spans="1:4" x14ac:dyDescent="0.25">
      <c r="A146" s="63"/>
      <c r="B146" s="38"/>
      <c r="C146" s="49"/>
      <c r="D146" s="49"/>
    </row>
    <row r="147" spans="1:4" x14ac:dyDescent="0.25">
      <c r="A147" s="63"/>
      <c r="B147" s="38"/>
      <c r="C147" s="49"/>
      <c r="D147" s="49"/>
    </row>
    <row r="148" spans="1:4" x14ac:dyDescent="0.25">
      <c r="A148" s="63"/>
      <c r="B148" s="38"/>
      <c r="C148" s="49"/>
      <c r="D148" s="49"/>
    </row>
    <row r="149" spans="1:4" x14ac:dyDescent="0.25">
      <c r="A149" s="63"/>
      <c r="B149" s="38"/>
      <c r="C149" s="49"/>
      <c r="D149" s="49"/>
    </row>
    <row r="150" spans="1:4" x14ac:dyDescent="0.25">
      <c r="A150" s="63"/>
      <c r="B150" s="38"/>
      <c r="C150" s="49"/>
      <c r="D150" s="49"/>
    </row>
    <row r="151" spans="1:4" x14ac:dyDescent="0.25">
      <c r="A151" s="63"/>
      <c r="B151" s="38"/>
      <c r="C151" s="49"/>
      <c r="D151" s="49"/>
    </row>
    <row r="152" spans="1:4" x14ac:dyDescent="0.25">
      <c r="A152" s="63"/>
      <c r="B152" s="38"/>
      <c r="C152" s="49"/>
      <c r="D152" s="49"/>
    </row>
    <row r="153" spans="1:4" x14ac:dyDescent="0.25">
      <c r="A153" s="63"/>
      <c r="B153" s="38"/>
      <c r="C153" s="49"/>
      <c r="D153" s="49"/>
    </row>
    <row r="154" spans="1:4" x14ac:dyDescent="0.25">
      <c r="A154" s="63"/>
      <c r="B154" s="38"/>
      <c r="C154" s="49"/>
      <c r="D154" s="49"/>
    </row>
    <row r="155" spans="1:4" x14ac:dyDescent="0.25">
      <c r="A155" s="63"/>
      <c r="B155" s="38"/>
      <c r="C155" s="49"/>
      <c r="D155" s="49"/>
    </row>
    <row r="156" spans="1:4" x14ac:dyDescent="0.25">
      <c r="A156" s="63"/>
      <c r="B156" s="38"/>
      <c r="C156" s="49"/>
      <c r="D156" s="49"/>
    </row>
    <row r="157" spans="1:4" x14ac:dyDescent="0.25">
      <c r="A157" s="63"/>
      <c r="B157" s="38"/>
      <c r="C157" s="49"/>
      <c r="D157" s="49"/>
    </row>
    <row r="158" spans="1:4" x14ac:dyDescent="0.25">
      <c r="A158" s="63"/>
      <c r="B158" s="38"/>
      <c r="C158" s="49"/>
      <c r="D158" s="49"/>
    </row>
    <row r="159" spans="1:4" x14ac:dyDescent="0.25">
      <c r="A159" s="63"/>
      <c r="B159" s="38"/>
      <c r="C159" s="49"/>
      <c r="D159" s="49"/>
    </row>
    <row r="160" spans="1:4" x14ac:dyDescent="0.25">
      <c r="A160" s="63"/>
      <c r="B160" s="38"/>
      <c r="C160" s="49"/>
      <c r="D160" s="49"/>
    </row>
    <row r="161" spans="1:4" x14ac:dyDescent="0.25">
      <c r="A161" s="63"/>
      <c r="B161" s="38"/>
      <c r="C161" s="49"/>
      <c r="D161" s="49"/>
    </row>
    <row r="162" spans="1:4" x14ac:dyDescent="0.25">
      <c r="A162" s="63"/>
      <c r="B162" s="38"/>
      <c r="C162" s="49"/>
      <c r="D162" s="49"/>
    </row>
    <row r="163" spans="1:4" x14ac:dyDescent="0.25">
      <c r="A163" s="63"/>
      <c r="B163" s="38"/>
      <c r="C163" s="49"/>
      <c r="D163" s="49"/>
    </row>
    <row r="164" spans="1:4" x14ac:dyDescent="0.25">
      <c r="A164" s="63"/>
      <c r="B164" s="38"/>
      <c r="C164" s="49"/>
      <c r="D164" s="49"/>
    </row>
    <row r="165" spans="1:4" x14ac:dyDescent="0.25">
      <c r="A165" s="63"/>
      <c r="B165" s="38"/>
      <c r="C165" s="49"/>
      <c r="D165" s="49"/>
    </row>
    <row r="166" spans="1:4" x14ac:dyDescent="0.25">
      <c r="A166" s="63"/>
      <c r="B166" s="38"/>
      <c r="C166" s="49"/>
      <c r="D166" s="49"/>
    </row>
    <row r="167" spans="1:4" x14ac:dyDescent="0.25">
      <c r="A167" s="63"/>
      <c r="B167" s="38"/>
      <c r="C167" s="49"/>
      <c r="D167" s="49"/>
    </row>
    <row r="168" spans="1:4" x14ac:dyDescent="0.25">
      <c r="A168" s="63"/>
      <c r="B168" s="38"/>
      <c r="C168" s="49"/>
      <c r="D168" s="49"/>
    </row>
    <row r="169" spans="1:4" x14ac:dyDescent="0.25">
      <c r="A169" s="63"/>
      <c r="B169" s="38"/>
      <c r="C169" s="49"/>
      <c r="D169" s="49"/>
    </row>
    <row r="170" spans="1:4" x14ac:dyDescent="0.25">
      <c r="A170" s="63"/>
      <c r="B170" s="38"/>
      <c r="C170" s="49"/>
      <c r="D170" s="49"/>
    </row>
    <row r="171" spans="1:4" x14ac:dyDescent="0.25">
      <c r="A171" s="63"/>
      <c r="B171" s="38"/>
      <c r="C171" s="49"/>
      <c r="D171" s="49"/>
    </row>
    <row r="172" spans="1:4" x14ac:dyDescent="0.25">
      <c r="A172" s="63"/>
      <c r="B172" s="38"/>
      <c r="C172" s="49"/>
      <c r="D172" s="49"/>
    </row>
    <row r="173" spans="1:4" x14ac:dyDescent="0.25">
      <c r="A173" s="63"/>
      <c r="B173" s="38"/>
      <c r="C173" s="49"/>
      <c r="D173" s="49"/>
    </row>
    <row r="174" spans="1:4" x14ac:dyDescent="0.25">
      <c r="A174" s="63"/>
      <c r="B174" s="38"/>
      <c r="C174" s="49"/>
      <c r="D174" s="49"/>
    </row>
    <row r="175" spans="1:4" x14ac:dyDescent="0.25">
      <c r="A175" s="63"/>
      <c r="B175" s="38"/>
      <c r="C175" s="49"/>
      <c r="D175" s="49"/>
    </row>
    <row r="176" spans="1:4" x14ac:dyDescent="0.25">
      <c r="A176" s="63"/>
      <c r="B176" s="38"/>
      <c r="C176" s="49"/>
      <c r="D176" s="49"/>
    </row>
    <row r="177" spans="1:4" x14ac:dyDescent="0.25">
      <c r="A177" s="63"/>
      <c r="B177" s="38"/>
      <c r="C177" s="49"/>
      <c r="D177" s="49"/>
    </row>
    <row r="178" spans="1:4" x14ac:dyDescent="0.25">
      <c r="A178" s="63"/>
      <c r="B178" s="38"/>
      <c r="C178" s="49"/>
      <c r="D178" s="49"/>
    </row>
    <row r="179" spans="1:4" x14ac:dyDescent="0.25">
      <c r="A179" s="63"/>
      <c r="B179" s="38"/>
      <c r="C179" s="49"/>
      <c r="D179" s="49"/>
    </row>
    <row r="180" spans="1:4" x14ac:dyDescent="0.25">
      <c r="A180" s="63"/>
      <c r="B180" s="38"/>
      <c r="C180" s="49"/>
      <c r="D180" s="49"/>
    </row>
    <row r="181" spans="1:4" x14ac:dyDescent="0.25">
      <c r="A181" s="63"/>
      <c r="B181" s="38"/>
      <c r="C181" s="49"/>
      <c r="D181" s="49"/>
    </row>
    <row r="182" spans="1:4" x14ac:dyDescent="0.25">
      <c r="A182" s="63"/>
      <c r="B182" s="38"/>
      <c r="C182" s="49"/>
      <c r="D182" s="49"/>
    </row>
    <row r="183" spans="1:4" x14ac:dyDescent="0.25">
      <c r="A183" s="63"/>
      <c r="B183" s="38"/>
      <c r="C183" s="49"/>
      <c r="D183" s="49"/>
    </row>
    <row r="184" spans="1:4" x14ac:dyDescent="0.25">
      <c r="A184" s="63"/>
      <c r="B184" s="38"/>
      <c r="C184" s="49"/>
      <c r="D184" s="49"/>
    </row>
    <row r="185" spans="1:4" x14ac:dyDescent="0.25">
      <c r="A185" s="63"/>
      <c r="B185" s="38"/>
      <c r="C185" s="49"/>
      <c r="D185" s="49"/>
    </row>
    <row r="186" spans="1:4" x14ac:dyDescent="0.25">
      <c r="A186" s="63"/>
      <c r="B186" s="38"/>
      <c r="C186" s="49"/>
      <c r="D186" s="49"/>
    </row>
    <row r="187" spans="1:4" x14ac:dyDescent="0.25">
      <c r="A187" s="63"/>
      <c r="B187" s="38"/>
      <c r="C187" s="49"/>
      <c r="D187" s="49"/>
    </row>
    <row r="188" spans="1:4" x14ac:dyDescent="0.25">
      <c r="A188" s="63"/>
      <c r="B188" s="38"/>
      <c r="C188" s="49"/>
      <c r="D188" s="49"/>
    </row>
    <row r="189" spans="1:4" x14ac:dyDescent="0.25">
      <c r="A189" s="63"/>
      <c r="B189" s="38"/>
      <c r="C189" s="49"/>
      <c r="D189" s="49"/>
    </row>
    <row r="190" spans="1:4" x14ac:dyDescent="0.25">
      <c r="A190" s="63"/>
      <c r="B190" s="38"/>
      <c r="C190" s="49"/>
      <c r="D190" s="49"/>
    </row>
    <row r="191" spans="1:4" x14ac:dyDescent="0.25">
      <c r="A191" s="63"/>
      <c r="B191" s="38"/>
      <c r="C191" s="49"/>
      <c r="D191" s="49"/>
    </row>
    <row r="192" spans="1:4" x14ac:dyDescent="0.25">
      <c r="A192" s="63"/>
      <c r="B192" s="38"/>
      <c r="C192" s="49"/>
      <c r="D192" s="49"/>
    </row>
    <row r="193" spans="1:4" x14ac:dyDescent="0.25">
      <c r="A193" s="63"/>
      <c r="B193" s="38"/>
      <c r="C193" s="49"/>
      <c r="D193" s="49"/>
    </row>
    <row r="194" spans="1:4" x14ac:dyDescent="0.25">
      <c r="A194" s="63"/>
      <c r="B194" s="38"/>
      <c r="C194" s="49"/>
      <c r="D194" s="49"/>
    </row>
    <row r="195" spans="1:4" x14ac:dyDescent="0.25">
      <c r="A195" s="63"/>
      <c r="B195" s="38"/>
      <c r="C195" s="49"/>
      <c r="D195" s="49"/>
    </row>
    <row r="196" spans="1:4" x14ac:dyDescent="0.25">
      <c r="A196" s="63"/>
      <c r="B196" s="38"/>
      <c r="C196" s="49"/>
      <c r="D196" s="49"/>
    </row>
    <row r="197" spans="1:4" x14ac:dyDescent="0.25">
      <c r="A197" s="63"/>
      <c r="B197" s="38"/>
      <c r="C197" s="49"/>
      <c r="D197" s="49"/>
    </row>
    <row r="198" spans="1:4" x14ac:dyDescent="0.25">
      <c r="A198" s="63"/>
      <c r="B198" s="38"/>
      <c r="C198" s="49"/>
      <c r="D198" s="49"/>
    </row>
    <row r="199" spans="1:4" x14ac:dyDescent="0.25">
      <c r="A199" s="63"/>
      <c r="B199" s="38"/>
      <c r="C199" s="49"/>
      <c r="D199" s="49"/>
    </row>
    <row r="200" spans="1:4" x14ac:dyDescent="0.25">
      <c r="A200" s="63"/>
      <c r="B200" s="38"/>
      <c r="C200" s="49"/>
      <c r="D200" s="49"/>
    </row>
    <row r="201" spans="1:4" x14ac:dyDescent="0.25">
      <c r="A201" s="63"/>
      <c r="B201" s="38"/>
      <c r="C201" s="49"/>
      <c r="D201" s="49"/>
    </row>
    <row r="202" spans="1:4" x14ac:dyDescent="0.25">
      <c r="A202" s="63"/>
      <c r="B202" s="38"/>
      <c r="C202" s="49"/>
      <c r="D202" s="49"/>
    </row>
    <row r="203" spans="1:4" x14ac:dyDescent="0.25">
      <c r="A203" s="63"/>
      <c r="B203" s="38"/>
      <c r="C203" s="49"/>
      <c r="D203" s="49"/>
    </row>
    <row r="204" spans="1:4" x14ac:dyDescent="0.25">
      <c r="A204" s="63"/>
      <c r="B204" s="38"/>
      <c r="C204" s="49"/>
      <c r="D204" s="49"/>
    </row>
    <row r="205" spans="1:4" x14ac:dyDescent="0.25">
      <c r="A205" s="63"/>
      <c r="B205" s="38"/>
      <c r="C205" s="49"/>
      <c r="D205" s="49"/>
    </row>
    <row r="206" spans="1:4" x14ac:dyDescent="0.25">
      <c r="A206" s="63"/>
      <c r="B206" s="38"/>
      <c r="C206" s="49"/>
      <c r="D206" s="49"/>
    </row>
    <row r="207" spans="1:4" x14ac:dyDescent="0.25">
      <c r="A207" s="63"/>
      <c r="B207" s="38"/>
      <c r="C207" s="49"/>
      <c r="D207" s="49"/>
    </row>
    <row r="208" spans="1:4" x14ac:dyDescent="0.25">
      <c r="A208" s="63"/>
      <c r="B208" s="38"/>
      <c r="C208" s="49"/>
      <c r="D208" s="49"/>
    </row>
    <row r="209" spans="1:4" x14ac:dyDescent="0.25">
      <c r="A209" s="63"/>
      <c r="B209" s="38"/>
      <c r="C209" s="49"/>
      <c r="D209" s="49"/>
    </row>
    <row r="210" spans="1:4" x14ac:dyDescent="0.25">
      <c r="A210" s="63"/>
      <c r="B210" s="38"/>
      <c r="C210" s="49"/>
      <c r="D210" s="49"/>
    </row>
    <row r="211" spans="1:4" x14ac:dyDescent="0.25">
      <c r="A211" s="63"/>
      <c r="B211" s="38"/>
      <c r="C211" s="49"/>
      <c r="D211" s="49"/>
    </row>
    <row r="212" spans="1:4" x14ac:dyDescent="0.25">
      <c r="A212" s="63"/>
      <c r="B212" s="38"/>
      <c r="C212" s="49"/>
      <c r="D212" s="49"/>
    </row>
    <row r="213" spans="1:4" x14ac:dyDescent="0.25">
      <c r="A213" s="63"/>
      <c r="B213" s="38"/>
      <c r="C213" s="49"/>
      <c r="D213" s="49"/>
    </row>
    <row r="214" spans="1:4" x14ac:dyDescent="0.25">
      <c r="A214" s="63"/>
      <c r="B214" s="38"/>
      <c r="C214" s="49"/>
      <c r="D214" s="49"/>
    </row>
    <row r="215" spans="1:4" x14ac:dyDescent="0.25">
      <c r="A215" s="63"/>
      <c r="B215" s="38"/>
      <c r="C215" s="49"/>
      <c r="D215" s="49"/>
    </row>
    <row r="216" spans="1:4" x14ac:dyDescent="0.25">
      <c r="A216" s="63"/>
      <c r="B216" s="38"/>
      <c r="C216" s="49"/>
      <c r="D216" s="49"/>
    </row>
    <row r="217" spans="1:4" x14ac:dyDescent="0.25">
      <c r="A217" s="63"/>
      <c r="B217" s="38"/>
      <c r="C217" s="49"/>
      <c r="D217" s="49"/>
    </row>
    <row r="218" spans="1:4" x14ac:dyDescent="0.25">
      <c r="A218" s="63"/>
      <c r="B218" s="38"/>
      <c r="C218" s="49"/>
      <c r="D218" s="49"/>
    </row>
    <row r="219" spans="1:4" x14ac:dyDescent="0.25">
      <c r="A219" s="63"/>
      <c r="B219" s="38"/>
      <c r="C219" s="49"/>
      <c r="D219" s="49"/>
    </row>
    <row r="220" spans="1:4" x14ac:dyDescent="0.25">
      <c r="A220" s="63"/>
      <c r="B220" s="38"/>
      <c r="C220" s="49"/>
      <c r="D220" s="49"/>
    </row>
    <row r="221" spans="1:4" x14ac:dyDescent="0.25">
      <c r="A221" s="63"/>
      <c r="B221" s="38"/>
      <c r="C221" s="49"/>
      <c r="D221" s="49"/>
    </row>
    <row r="222" spans="1:4" x14ac:dyDescent="0.25">
      <c r="A222" s="63"/>
      <c r="B222" s="38"/>
      <c r="C222" s="49"/>
      <c r="D222" s="49"/>
    </row>
    <row r="223" spans="1:4" x14ac:dyDescent="0.25">
      <c r="A223" s="63"/>
      <c r="B223" s="38"/>
      <c r="C223" s="49"/>
      <c r="D223" s="49"/>
    </row>
    <row r="224" spans="1:4" x14ac:dyDescent="0.25">
      <c r="A224" s="63"/>
      <c r="B224" s="38"/>
      <c r="C224" s="49"/>
      <c r="D224" s="49"/>
    </row>
    <row r="225" spans="1:4" x14ac:dyDescent="0.25">
      <c r="A225" s="63"/>
      <c r="B225" s="38"/>
      <c r="C225" s="49"/>
      <c r="D225" s="49"/>
    </row>
    <row r="226" spans="1:4" x14ac:dyDescent="0.25">
      <c r="A226" s="63"/>
      <c r="B226" s="38"/>
      <c r="C226" s="49"/>
      <c r="D226" s="49"/>
    </row>
    <row r="227" spans="1:4" x14ac:dyDescent="0.25">
      <c r="A227" s="63"/>
      <c r="B227" s="38"/>
      <c r="C227" s="49"/>
      <c r="D227" s="49"/>
    </row>
    <row r="228" spans="1:4" x14ac:dyDescent="0.25">
      <c r="A228" s="63"/>
      <c r="B228" s="38"/>
      <c r="C228" s="49"/>
      <c r="D228" s="49"/>
    </row>
    <row r="229" spans="1:4" x14ac:dyDescent="0.25">
      <c r="A229" s="63"/>
      <c r="B229" s="38"/>
      <c r="C229" s="49"/>
      <c r="D229" s="49"/>
    </row>
    <row r="230" spans="1:4" x14ac:dyDescent="0.25">
      <c r="A230" s="63"/>
      <c r="B230" s="38"/>
      <c r="C230" s="49"/>
      <c r="D230" s="49"/>
    </row>
    <row r="231" spans="1:4" x14ac:dyDescent="0.25">
      <c r="A231" s="63"/>
      <c r="B231" s="38"/>
      <c r="C231" s="49"/>
      <c r="D231" s="49"/>
    </row>
    <row r="232" spans="1:4" x14ac:dyDescent="0.25">
      <c r="A232" s="63"/>
      <c r="B232" s="38"/>
      <c r="C232" s="49"/>
      <c r="D232" s="49"/>
    </row>
    <row r="233" spans="1:4" x14ac:dyDescent="0.25">
      <c r="A233" s="63"/>
      <c r="B233" s="38"/>
      <c r="C233" s="49"/>
      <c r="D233" s="49"/>
    </row>
    <row r="234" spans="1:4" x14ac:dyDescent="0.25">
      <c r="A234" s="63"/>
      <c r="B234" s="38"/>
      <c r="C234" s="49"/>
      <c r="D234" s="49"/>
    </row>
    <row r="235" spans="1:4" x14ac:dyDescent="0.25">
      <c r="A235" s="63"/>
      <c r="B235" s="38"/>
      <c r="C235" s="49"/>
      <c r="D235" s="49"/>
    </row>
    <row r="236" spans="1:4" x14ac:dyDescent="0.25">
      <c r="A236" s="63"/>
      <c r="B236" s="38"/>
      <c r="C236" s="49"/>
      <c r="D236" s="49"/>
    </row>
    <row r="237" spans="1:4" x14ac:dyDescent="0.25">
      <c r="A237" s="63"/>
      <c r="B237" s="38"/>
      <c r="C237" s="49"/>
      <c r="D237" s="49"/>
    </row>
    <row r="238" spans="1:4" x14ac:dyDescent="0.25">
      <c r="A238" s="63"/>
      <c r="B238" s="38"/>
      <c r="C238" s="49"/>
      <c r="D238" s="49"/>
    </row>
    <row r="239" spans="1:4" x14ac:dyDescent="0.25">
      <c r="A239" s="63"/>
      <c r="B239" s="38"/>
      <c r="C239" s="49"/>
      <c r="D239" s="49"/>
    </row>
    <row r="240" spans="1:4" x14ac:dyDescent="0.25">
      <c r="A240" s="63"/>
      <c r="B240" s="38"/>
      <c r="C240" s="49"/>
      <c r="D240" s="49"/>
    </row>
    <row r="241" spans="1:4" x14ac:dyDescent="0.25">
      <c r="A241" s="63"/>
      <c r="B241" s="38"/>
      <c r="C241" s="49"/>
      <c r="D241" s="49"/>
    </row>
    <row r="242" spans="1:4" x14ac:dyDescent="0.25">
      <c r="A242" s="63"/>
      <c r="B242" s="38"/>
      <c r="C242" s="49"/>
      <c r="D242" s="49"/>
    </row>
    <row r="243" spans="1:4" x14ac:dyDescent="0.25">
      <c r="A243" s="63"/>
      <c r="B243" s="38"/>
      <c r="C243" s="49"/>
      <c r="D243" s="49"/>
    </row>
    <row r="244" spans="1:4" x14ac:dyDescent="0.25">
      <c r="A244" s="63"/>
      <c r="B244" s="38"/>
      <c r="C244" s="49"/>
      <c r="D244" s="49"/>
    </row>
    <row r="245" spans="1:4" x14ac:dyDescent="0.25">
      <c r="A245" s="63"/>
      <c r="B245" s="38"/>
      <c r="C245" s="49"/>
      <c r="D245" s="49"/>
    </row>
    <row r="246" spans="1:4" x14ac:dyDescent="0.25">
      <c r="A246" s="63"/>
      <c r="B246" s="38"/>
      <c r="C246" s="49"/>
      <c r="D246" s="49"/>
    </row>
    <row r="247" spans="1:4" x14ac:dyDescent="0.25">
      <c r="A247" s="63"/>
      <c r="B247" s="38"/>
      <c r="C247" s="49"/>
      <c r="D247" s="49"/>
    </row>
    <row r="248" spans="1:4" x14ac:dyDescent="0.25">
      <c r="A248" s="63"/>
      <c r="B248" s="38"/>
      <c r="C248" s="49"/>
      <c r="D248" s="49"/>
    </row>
    <row r="249" spans="1:4" x14ac:dyDescent="0.25">
      <c r="A249" s="63"/>
      <c r="B249" s="38"/>
      <c r="C249" s="49"/>
      <c r="D249" s="49"/>
    </row>
    <row r="250" spans="1:4" x14ac:dyDescent="0.25">
      <c r="A250" s="63"/>
      <c r="B250" s="38"/>
      <c r="C250" s="49"/>
      <c r="D250" s="49"/>
    </row>
    <row r="251" spans="1:4" x14ac:dyDescent="0.25">
      <c r="A251" s="63"/>
      <c r="B251" s="38"/>
      <c r="C251" s="49"/>
      <c r="D251" s="49"/>
    </row>
    <row r="252" spans="1:4" x14ac:dyDescent="0.25">
      <c r="A252" s="63"/>
      <c r="B252" s="38"/>
      <c r="C252" s="49"/>
      <c r="D252" s="49"/>
    </row>
    <row r="253" spans="1:4" x14ac:dyDescent="0.25">
      <c r="A253" s="63"/>
      <c r="B253" s="38"/>
      <c r="C253" s="49"/>
      <c r="D253" s="49"/>
    </row>
    <row r="254" spans="1:4" x14ac:dyDescent="0.25">
      <c r="A254" s="63"/>
      <c r="B254" s="38"/>
      <c r="C254" s="49"/>
      <c r="D254" s="49"/>
    </row>
    <row r="255" spans="1:4" x14ac:dyDescent="0.25">
      <c r="A255" s="63"/>
      <c r="B255" s="38"/>
      <c r="C255" s="49"/>
      <c r="D255" s="49"/>
    </row>
    <row r="256" spans="1:4" x14ac:dyDescent="0.25">
      <c r="A256" s="63"/>
      <c r="B256" s="38"/>
      <c r="C256" s="49"/>
      <c r="D256" s="49"/>
    </row>
    <row r="257" spans="1:4" x14ac:dyDescent="0.25">
      <c r="A257" s="63"/>
      <c r="B257" s="38"/>
      <c r="C257" s="49"/>
      <c r="D257" s="49"/>
    </row>
    <row r="258" spans="1:4" x14ac:dyDescent="0.25">
      <c r="A258" s="63"/>
      <c r="B258" s="38"/>
      <c r="C258" s="49"/>
      <c r="D258" s="49"/>
    </row>
    <row r="259" spans="1:4" x14ac:dyDescent="0.25">
      <c r="A259" s="63"/>
      <c r="B259" s="38"/>
      <c r="C259" s="49"/>
      <c r="D259" s="49"/>
    </row>
    <row r="260" spans="1:4" x14ac:dyDescent="0.25">
      <c r="A260" s="63"/>
      <c r="B260" s="38"/>
      <c r="C260" s="49"/>
      <c r="D260" s="49"/>
    </row>
    <row r="261" spans="1:4" x14ac:dyDescent="0.25">
      <c r="A261" s="63"/>
      <c r="B261" s="38"/>
      <c r="C261" s="49"/>
      <c r="D261" s="49"/>
    </row>
    <row r="262" spans="1:4" x14ac:dyDescent="0.25">
      <c r="A262" s="63"/>
      <c r="B262" s="38"/>
      <c r="C262" s="49"/>
      <c r="D262" s="49"/>
    </row>
    <row r="263" spans="1:4" x14ac:dyDescent="0.25">
      <c r="A263" s="63"/>
      <c r="B263" s="38"/>
      <c r="C263" s="49"/>
      <c r="D263" s="49"/>
    </row>
    <row r="264" spans="1:4" x14ac:dyDescent="0.25">
      <c r="A264" s="63"/>
      <c r="B264" s="38"/>
      <c r="C264" s="49"/>
      <c r="D264" s="49"/>
    </row>
    <row r="265" spans="1:4" x14ac:dyDescent="0.25">
      <c r="A265" s="63"/>
      <c r="B265" s="38"/>
      <c r="C265" s="49"/>
      <c r="D265" s="49"/>
    </row>
    <row r="266" spans="1:4" x14ac:dyDescent="0.25">
      <c r="A266" s="63"/>
      <c r="B266" s="38"/>
      <c r="C266" s="49"/>
      <c r="D266" s="49"/>
    </row>
    <row r="267" spans="1:4" x14ac:dyDescent="0.25">
      <c r="A267" s="63"/>
      <c r="B267" s="38"/>
      <c r="C267" s="49"/>
      <c r="D267" s="49"/>
    </row>
    <row r="268" spans="1:4" x14ac:dyDescent="0.25">
      <c r="A268" s="63"/>
      <c r="B268" s="38"/>
      <c r="C268" s="49"/>
      <c r="D268" s="49"/>
    </row>
    <row r="269" spans="1:4" x14ac:dyDescent="0.25">
      <c r="A269" s="63"/>
      <c r="B269" s="38"/>
      <c r="C269" s="49"/>
      <c r="D269" s="49"/>
    </row>
    <row r="270" spans="1:4" x14ac:dyDescent="0.25">
      <c r="A270" s="63"/>
      <c r="B270" s="38"/>
      <c r="C270" s="49"/>
      <c r="D270" s="49"/>
    </row>
    <row r="271" spans="1:4" x14ac:dyDescent="0.25">
      <c r="A271" s="63"/>
      <c r="B271" s="38"/>
      <c r="C271" s="49"/>
      <c r="D271" s="49"/>
    </row>
    <row r="272" spans="1:4" x14ac:dyDescent="0.25">
      <c r="A272" s="63"/>
      <c r="B272" s="38"/>
      <c r="C272" s="49"/>
      <c r="D272" s="49"/>
    </row>
    <row r="273" spans="1:4" x14ac:dyDescent="0.25">
      <c r="A273" s="63"/>
      <c r="B273" s="38"/>
      <c r="C273" s="49"/>
      <c r="D273" s="49"/>
    </row>
    <row r="274" spans="1:4" x14ac:dyDescent="0.25">
      <c r="A274" s="63"/>
      <c r="B274" s="38"/>
      <c r="C274" s="49"/>
      <c r="D274" s="49"/>
    </row>
    <row r="275" spans="1:4" x14ac:dyDescent="0.25">
      <c r="A275" s="63"/>
      <c r="B275" s="38"/>
      <c r="C275" s="49"/>
      <c r="D275" s="49"/>
    </row>
    <row r="276" spans="1:4" x14ac:dyDescent="0.25">
      <c r="A276" s="63"/>
      <c r="B276" s="38"/>
      <c r="C276" s="49"/>
      <c r="D276" s="49"/>
    </row>
    <row r="277" spans="1:4" x14ac:dyDescent="0.25">
      <c r="A277" s="63"/>
      <c r="B277" s="38"/>
      <c r="C277" s="49"/>
      <c r="D277" s="49"/>
    </row>
    <row r="278" spans="1:4" x14ac:dyDescent="0.25">
      <c r="A278" s="63"/>
      <c r="B278" s="38"/>
      <c r="C278" s="49"/>
      <c r="D278" s="49"/>
    </row>
    <row r="279" spans="1:4" x14ac:dyDescent="0.25">
      <c r="A279" s="63"/>
      <c r="B279" s="38"/>
      <c r="C279" s="49"/>
      <c r="D279" s="49"/>
    </row>
    <row r="280" spans="1:4" x14ac:dyDescent="0.25">
      <c r="A280" s="63"/>
      <c r="B280" s="38"/>
      <c r="C280" s="49"/>
      <c r="D280" s="49"/>
    </row>
    <row r="281" spans="1:4" x14ac:dyDescent="0.25">
      <c r="A281" s="63"/>
      <c r="B281" s="38"/>
      <c r="C281" s="49"/>
      <c r="D281" s="49"/>
    </row>
    <row r="282" spans="1:4" x14ac:dyDescent="0.25">
      <c r="A282" s="63"/>
      <c r="B282" s="38"/>
      <c r="C282" s="49"/>
      <c r="D282" s="49"/>
    </row>
    <row r="283" spans="1:4" x14ac:dyDescent="0.25">
      <c r="A283" s="63"/>
      <c r="B283" s="38"/>
      <c r="C283" s="49"/>
      <c r="D283" s="49"/>
    </row>
    <row r="284" spans="1:4" x14ac:dyDescent="0.25">
      <c r="A284" s="63"/>
      <c r="B284" s="38"/>
      <c r="C284" s="49"/>
      <c r="D284" s="49"/>
    </row>
    <row r="285" spans="1:4" x14ac:dyDescent="0.25">
      <c r="A285" s="63"/>
      <c r="B285" s="38"/>
      <c r="C285" s="49"/>
      <c r="D285" s="49"/>
    </row>
    <row r="286" spans="1:4" x14ac:dyDescent="0.25">
      <c r="A286" s="63"/>
      <c r="B286" s="38"/>
      <c r="C286" s="49"/>
      <c r="D286" s="49"/>
    </row>
    <row r="287" spans="1:4" x14ac:dyDescent="0.25">
      <c r="A287" s="63"/>
      <c r="B287" s="38"/>
      <c r="C287" s="49"/>
      <c r="D287" s="49"/>
    </row>
    <row r="288" spans="1:4" x14ac:dyDescent="0.25">
      <c r="A288" s="63"/>
      <c r="B288" s="38"/>
      <c r="C288" s="49"/>
      <c r="D288" s="49"/>
    </row>
    <row r="289" spans="1:4" x14ac:dyDescent="0.25">
      <c r="A289" s="63"/>
      <c r="B289" s="38"/>
      <c r="C289" s="49"/>
      <c r="D289" s="49"/>
    </row>
    <row r="290" spans="1:4" x14ac:dyDescent="0.25">
      <c r="A290" s="63"/>
      <c r="B290" s="38"/>
      <c r="C290" s="49"/>
      <c r="D290" s="49"/>
    </row>
    <row r="291" spans="1:4" x14ac:dyDescent="0.25">
      <c r="A291" s="63"/>
      <c r="B291" s="38"/>
      <c r="C291" s="49"/>
      <c r="D291" s="49"/>
    </row>
    <row r="292" spans="1:4" x14ac:dyDescent="0.25">
      <c r="A292" s="63"/>
      <c r="B292" s="38"/>
      <c r="C292" s="49"/>
      <c r="D292" s="49"/>
    </row>
    <row r="293" spans="1:4" x14ac:dyDescent="0.25">
      <c r="A293" s="63"/>
      <c r="B293" s="38"/>
      <c r="C293" s="49"/>
      <c r="D293" s="49"/>
    </row>
    <row r="294" spans="1:4" x14ac:dyDescent="0.25">
      <c r="A294" s="63"/>
      <c r="B294" s="38"/>
      <c r="C294" s="49"/>
      <c r="D294" s="49"/>
    </row>
    <row r="295" spans="1:4" x14ac:dyDescent="0.25">
      <c r="A295" s="63"/>
      <c r="B295" s="38"/>
      <c r="C295" s="49"/>
      <c r="D295" s="49"/>
    </row>
    <row r="296" spans="1:4" x14ac:dyDescent="0.25">
      <c r="A296" s="63"/>
      <c r="B296" s="38"/>
      <c r="C296" s="49"/>
      <c r="D296" s="49"/>
    </row>
    <row r="297" spans="1:4" x14ac:dyDescent="0.25">
      <c r="A297" s="63"/>
      <c r="B297" s="38"/>
      <c r="C297" s="49"/>
      <c r="D297" s="49"/>
    </row>
    <row r="298" spans="1:4" x14ac:dyDescent="0.25">
      <c r="A298" s="63"/>
      <c r="B298" s="38"/>
      <c r="C298" s="49"/>
      <c r="D298" s="49"/>
    </row>
    <row r="299" spans="1:4" x14ac:dyDescent="0.25">
      <c r="A299" s="63"/>
      <c r="B299" s="38"/>
      <c r="C299" s="49"/>
      <c r="D299" s="49"/>
    </row>
    <row r="300" spans="1:4" x14ac:dyDescent="0.25">
      <c r="A300" s="63"/>
      <c r="B300" s="38"/>
      <c r="C300" s="49"/>
      <c r="D300" s="49"/>
    </row>
    <row r="301" spans="1:4" x14ac:dyDescent="0.25">
      <c r="A301" s="63"/>
      <c r="B301" s="38"/>
      <c r="C301" s="49"/>
      <c r="D301" s="49"/>
    </row>
    <row r="302" spans="1:4" x14ac:dyDescent="0.25">
      <c r="A302" s="63"/>
      <c r="B302" s="38"/>
      <c r="C302" s="49"/>
      <c r="D302" s="49"/>
    </row>
    <row r="303" spans="1:4" x14ac:dyDescent="0.25">
      <c r="A303" s="63"/>
      <c r="B303" s="38"/>
      <c r="C303" s="49"/>
      <c r="D303" s="49"/>
    </row>
    <row r="304" spans="1:4" x14ac:dyDescent="0.25">
      <c r="A304" s="63"/>
      <c r="B304" s="38"/>
      <c r="C304" s="49"/>
      <c r="D304" s="49"/>
    </row>
    <row r="305" spans="1:4" x14ac:dyDescent="0.25">
      <c r="A305" s="63"/>
      <c r="B305" s="38"/>
      <c r="C305" s="49"/>
      <c r="D305" s="49"/>
    </row>
    <row r="306" spans="1:4" x14ac:dyDescent="0.25">
      <c r="A306" s="63"/>
      <c r="B306" s="38"/>
      <c r="C306" s="49"/>
      <c r="D306" s="49"/>
    </row>
    <row r="307" spans="1:4" x14ac:dyDescent="0.25">
      <c r="A307" s="63"/>
      <c r="B307" s="38"/>
      <c r="C307" s="49"/>
      <c r="D307" s="49"/>
    </row>
    <row r="308" spans="1:4" x14ac:dyDescent="0.25">
      <c r="A308" s="63"/>
      <c r="B308" s="38"/>
      <c r="C308" s="49"/>
      <c r="D308" s="49"/>
    </row>
    <row r="309" spans="1:4" x14ac:dyDescent="0.25">
      <c r="A309" s="63"/>
      <c r="B309" s="38"/>
      <c r="C309" s="49"/>
      <c r="D309" s="49"/>
    </row>
    <row r="310" spans="1:4" x14ac:dyDescent="0.25">
      <c r="A310" s="63"/>
      <c r="B310" s="38"/>
      <c r="C310" s="49"/>
      <c r="D310" s="49"/>
    </row>
    <row r="311" spans="1:4" x14ac:dyDescent="0.25">
      <c r="A311" s="63"/>
      <c r="B311" s="38"/>
      <c r="C311" s="49"/>
      <c r="D311" s="49"/>
    </row>
    <row r="312" spans="1:4" x14ac:dyDescent="0.25">
      <c r="A312" s="63"/>
      <c r="B312" s="38"/>
      <c r="C312" s="49"/>
      <c r="D312" s="49"/>
    </row>
    <row r="313" spans="1:4" x14ac:dyDescent="0.25">
      <c r="A313" s="63"/>
      <c r="B313" s="38"/>
      <c r="C313" s="49"/>
      <c r="D313" s="49"/>
    </row>
    <row r="314" spans="1:4" x14ac:dyDescent="0.25">
      <c r="A314" s="63"/>
      <c r="B314" s="38"/>
      <c r="C314" s="49"/>
      <c r="D314" s="49"/>
    </row>
    <row r="315" spans="1:4" x14ac:dyDescent="0.25">
      <c r="A315" s="63"/>
      <c r="B315" s="38"/>
      <c r="C315" s="49"/>
      <c r="D315" s="49"/>
    </row>
    <row r="316" spans="1:4" x14ac:dyDescent="0.25">
      <c r="A316" s="63"/>
      <c r="B316" s="38"/>
      <c r="C316" s="49"/>
      <c r="D316" s="49"/>
    </row>
    <row r="317" spans="1:4" x14ac:dyDescent="0.25">
      <c r="A317" s="63"/>
      <c r="B317" s="38"/>
      <c r="C317" s="49"/>
      <c r="D317" s="49"/>
    </row>
    <row r="318" spans="1:4" x14ac:dyDescent="0.25">
      <c r="A318" s="63"/>
      <c r="B318" s="38"/>
      <c r="C318" s="49"/>
      <c r="D318" s="49"/>
    </row>
    <row r="319" spans="1:4" x14ac:dyDescent="0.25">
      <c r="A319" s="63"/>
      <c r="B319" s="38"/>
      <c r="C319" s="49"/>
      <c r="D319" s="49"/>
    </row>
    <row r="320" spans="1:4" x14ac:dyDescent="0.25">
      <c r="A320" s="63"/>
      <c r="B320" s="38"/>
      <c r="C320" s="49"/>
      <c r="D320" s="49"/>
    </row>
    <row r="321" spans="1:4" x14ac:dyDescent="0.25">
      <c r="A321" s="63"/>
      <c r="B321" s="38"/>
      <c r="C321" s="49"/>
      <c r="D321" s="49"/>
    </row>
    <row r="322" spans="1:4" x14ac:dyDescent="0.25">
      <c r="A322" s="63"/>
      <c r="B322" s="38"/>
      <c r="C322" s="49"/>
      <c r="D322" s="49"/>
    </row>
    <row r="323" spans="1:4" x14ac:dyDescent="0.25">
      <c r="A323" s="63"/>
      <c r="B323" s="38"/>
      <c r="C323" s="49"/>
      <c r="D323" s="49"/>
    </row>
    <row r="324" spans="1:4" x14ac:dyDescent="0.25">
      <c r="A324" s="63"/>
      <c r="B324" s="38"/>
      <c r="C324" s="49"/>
      <c r="D324" s="49"/>
    </row>
    <row r="325" spans="1:4" x14ac:dyDescent="0.25">
      <c r="A325" s="63"/>
      <c r="B325" s="38"/>
      <c r="C325" s="49"/>
      <c r="D325" s="49"/>
    </row>
    <row r="326" spans="1:4" x14ac:dyDescent="0.25">
      <c r="A326" s="63"/>
      <c r="B326" s="38"/>
      <c r="C326" s="49"/>
      <c r="D326" s="49"/>
    </row>
    <row r="327" spans="1:4" x14ac:dyDescent="0.25">
      <c r="A327" s="63"/>
      <c r="B327" s="38"/>
      <c r="C327" s="49"/>
      <c r="D327" s="49"/>
    </row>
    <row r="328" spans="1:4" x14ac:dyDescent="0.25">
      <c r="A328" s="63"/>
      <c r="B328" s="38"/>
      <c r="C328" s="49"/>
      <c r="D328" s="49"/>
    </row>
    <row r="329" spans="1:4" x14ac:dyDescent="0.25">
      <c r="A329" s="63"/>
      <c r="B329" s="38"/>
      <c r="C329" s="49"/>
      <c r="D329" s="49"/>
    </row>
    <row r="330" spans="1:4" x14ac:dyDescent="0.25">
      <c r="A330" s="63"/>
      <c r="B330" s="38"/>
      <c r="C330" s="49"/>
      <c r="D330" s="49"/>
    </row>
    <row r="331" spans="1:4" x14ac:dyDescent="0.25">
      <c r="A331" s="63"/>
      <c r="B331" s="38"/>
      <c r="C331" s="49"/>
      <c r="D331" s="49"/>
    </row>
    <row r="332" spans="1:4" x14ac:dyDescent="0.25">
      <c r="A332" s="63"/>
      <c r="B332" s="38"/>
      <c r="C332" s="49"/>
      <c r="D332" s="49"/>
    </row>
    <row r="333" spans="1:4" x14ac:dyDescent="0.25">
      <c r="A333" s="63"/>
      <c r="B333" s="38"/>
      <c r="C333" s="49"/>
      <c r="D333" s="49"/>
    </row>
    <row r="334" spans="1:4" x14ac:dyDescent="0.25">
      <c r="A334" s="63"/>
      <c r="B334" s="38"/>
      <c r="C334" s="49"/>
      <c r="D334" s="49"/>
    </row>
    <row r="335" spans="1:4" x14ac:dyDescent="0.25">
      <c r="A335" s="63"/>
      <c r="B335" s="38"/>
      <c r="C335" s="49"/>
      <c r="D335" s="49"/>
    </row>
    <row r="336" spans="1:4" x14ac:dyDescent="0.25">
      <c r="A336" s="63"/>
      <c r="B336" s="38"/>
      <c r="C336" s="49"/>
      <c r="D336" s="49"/>
    </row>
    <row r="337" spans="1:4" x14ac:dyDescent="0.25">
      <c r="A337" s="63"/>
      <c r="B337" s="38"/>
      <c r="C337" s="49"/>
      <c r="D337" s="49"/>
    </row>
    <row r="338" spans="1:4" x14ac:dyDescent="0.25">
      <c r="A338" s="63"/>
      <c r="B338" s="38"/>
      <c r="C338" s="49"/>
      <c r="D338" s="49"/>
    </row>
    <row r="339" spans="1:4" x14ac:dyDescent="0.25">
      <c r="A339" s="63"/>
      <c r="B339" s="38"/>
      <c r="C339" s="49"/>
      <c r="D339" s="49"/>
    </row>
    <row r="340" spans="1:4" x14ac:dyDescent="0.25">
      <c r="A340" s="63"/>
      <c r="B340" s="38"/>
      <c r="C340" s="49"/>
      <c r="D340" s="49"/>
    </row>
    <row r="341" spans="1:4" x14ac:dyDescent="0.25">
      <c r="A341" s="63"/>
      <c r="B341" s="38"/>
      <c r="C341" s="49"/>
      <c r="D341" s="49"/>
    </row>
    <row r="342" spans="1:4" x14ac:dyDescent="0.25">
      <c r="A342" s="63"/>
      <c r="B342" s="38"/>
      <c r="C342" s="49"/>
      <c r="D342" s="49"/>
    </row>
    <row r="343" spans="1:4" x14ac:dyDescent="0.25">
      <c r="A343" s="63"/>
      <c r="B343" s="38"/>
      <c r="C343" s="49"/>
      <c r="D343" s="49"/>
    </row>
    <row r="344" spans="1:4" x14ac:dyDescent="0.25">
      <c r="A344" s="63"/>
      <c r="B344" s="38"/>
      <c r="C344" s="49"/>
      <c r="D344" s="49"/>
    </row>
    <row r="345" spans="1:4" x14ac:dyDescent="0.25">
      <c r="A345" s="63"/>
      <c r="B345" s="38"/>
      <c r="C345" s="49"/>
      <c r="D345" s="49"/>
    </row>
    <row r="346" spans="1:4" x14ac:dyDescent="0.25">
      <c r="A346" s="63"/>
      <c r="B346" s="38"/>
      <c r="C346" s="49"/>
      <c r="D346" s="49"/>
    </row>
    <row r="347" spans="1:4" x14ac:dyDescent="0.25">
      <c r="A347" s="63"/>
      <c r="B347" s="38"/>
      <c r="C347" s="49"/>
      <c r="D347" s="49"/>
    </row>
    <row r="348" spans="1:4" x14ac:dyDescent="0.25">
      <c r="A348" s="63"/>
      <c r="B348" s="38"/>
      <c r="C348" s="49"/>
      <c r="D348" s="49"/>
    </row>
    <row r="349" spans="1:4" x14ac:dyDescent="0.25">
      <c r="A349" s="63"/>
      <c r="B349" s="38"/>
      <c r="C349" s="49"/>
      <c r="D349" s="49"/>
    </row>
    <row r="350" spans="1:4" x14ac:dyDescent="0.25">
      <c r="A350" s="63"/>
      <c r="B350" s="38"/>
      <c r="C350" s="49"/>
      <c r="D350" s="49"/>
    </row>
    <row r="351" spans="1:4" x14ac:dyDescent="0.25">
      <c r="A351" s="63"/>
      <c r="B351" s="38"/>
      <c r="C351" s="49"/>
      <c r="D351" s="49"/>
    </row>
    <row r="352" spans="1:4" x14ac:dyDescent="0.25">
      <c r="A352" s="63"/>
      <c r="B352" s="38"/>
      <c r="C352" s="49"/>
      <c r="D352" s="49"/>
    </row>
    <row r="353" spans="1:4" x14ac:dyDescent="0.25">
      <c r="A353" s="63"/>
      <c r="B353" s="38"/>
      <c r="C353" s="49"/>
      <c r="D353" s="49"/>
    </row>
    <row r="354" spans="1:4" x14ac:dyDescent="0.25">
      <c r="A354" s="63"/>
      <c r="B354" s="38"/>
      <c r="C354" s="49"/>
      <c r="D354" s="49"/>
    </row>
    <row r="355" spans="1:4" x14ac:dyDescent="0.25">
      <c r="A355" s="63"/>
      <c r="B355" s="38"/>
      <c r="C355" s="49"/>
      <c r="D355" s="49"/>
    </row>
    <row r="356" spans="1:4" x14ac:dyDescent="0.25">
      <c r="A356" s="63"/>
      <c r="B356" s="38"/>
      <c r="C356" s="49"/>
      <c r="D356" s="49"/>
    </row>
    <row r="357" spans="1:4" x14ac:dyDescent="0.25">
      <c r="A357" s="63"/>
      <c r="B357" s="38"/>
      <c r="C357" s="49"/>
      <c r="D357" s="49"/>
    </row>
    <row r="358" spans="1:4" x14ac:dyDescent="0.25">
      <c r="A358" s="63"/>
      <c r="B358" s="38"/>
      <c r="C358" s="49"/>
      <c r="D358" s="49"/>
    </row>
    <row r="359" spans="1:4" x14ac:dyDescent="0.25">
      <c r="A359" s="63"/>
      <c r="B359" s="38"/>
      <c r="C359" s="49"/>
      <c r="D359" s="49"/>
    </row>
    <row r="360" spans="1:4" x14ac:dyDescent="0.25">
      <c r="A360" s="63"/>
      <c r="B360" s="38"/>
      <c r="C360" s="49"/>
      <c r="D360" s="49"/>
    </row>
    <row r="361" spans="1:4" x14ac:dyDescent="0.25">
      <c r="A361" s="63"/>
      <c r="B361" s="38"/>
      <c r="C361" s="49"/>
      <c r="D361" s="49"/>
    </row>
    <row r="362" spans="1:4" x14ac:dyDescent="0.25">
      <c r="A362" s="63"/>
      <c r="B362" s="38"/>
      <c r="C362" s="49"/>
      <c r="D362" s="49"/>
    </row>
    <row r="363" spans="1:4" x14ac:dyDescent="0.25">
      <c r="A363" s="63"/>
      <c r="B363" s="38"/>
      <c r="C363" s="49"/>
      <c r="D363" s="49"/>
    </row>
    <row r="364" spans="1:4" x14ac:dyDescent="0.25">
      <c r="A364" s="63"/>
      <c r="B364" s="38"/>
      <c r="C364" s="49"/>
      <c r="D364" s="49"/>
    </row>
    <row r="365" spans="1:4" x14ac:dyDescent="0.25">
      <c r="A365" s="63"/>
      <c r="B365" s="38"/>
      <c r="C365" s="49"/>
      <c r="D365" s="49"/>
    </row>
    <row r="366" spans="1:4" x14ac:dyDescent="0.25">
      <c r="A366" s="63"/>
      <c r="B366" s="38"/>
      <c r="C366" s="49"/>
      <c r="D366" s="49"/>
    </row>
    <row r="367" spans="1:4" x14ac:dyDescent="0.25">
      <c r="A367" s="63"/>
      <c r="B367" s="38"/>
      <c r="C367" s="49"/>
      <c r="D367" s="49"/>
    </row>
    <row r="368" spans="1:4" x14ac:dyDescent="0.25">
      <c r="A368" s="63"/>
      <c r="B368" s="38"/>
      <c r="C368" s="49"/>
      <c r="D368" s="49"/>
    </row>
    <row r="369" spans="1:4" x14ac:dyDescent="0.25">
      <c r="A369" s="63"/>
      <c r="B369" s="38"/>
      <c r="C369" s="49"/>
      <c r="D369" s="49"/>
    </row>
    <row r="370" spans="1:4" x14ac:dyDescent="0.25">
      <c r="A370" s="63"/>
      <c r="B370" s="38"/>
      <c r="C370" s="49"/>
      <c r="D370" s="49"/>
    </row>
    <row r="371" spans="1:4" x14ac:dyDescent="0.25">
      <c r="A371" s="63"/>
      <c r="B371" s="38"/>
      <c r="C371" s="49"/>
      <c r="D371" s="49"/>
    </row>
    <row r="372" spans="1:4" x14ac:dyDescent="0.25">
      <c r="A372" s="63"/>
      <c r="B372" s="38"/>
      <c r="C372" s="49"/>
      <c r="D372" s="49"/>
    </row>
    <row r="373" spans="1:4" x14ac:dyDescent="0.25">
      <c r="A373" s="63"/>
      <c r="B373" s="38"/>
      <c r="C373" s="49"/>
      <c r="D373" s="49"/>
    </row>
    <row r="374" spans="1:4" x14ac:dyDescent="0.25">
      <c r="A374" s="63"/>
      <c r="B374" s="38"/>
      <c r="C374" s="49"/>
      <c r="D374" s="49"/>
    </row>
    <row r="375" spans="1:4" x14ac:dyDescent="0.25">
      <c r="A375" s="63"/>
      <c r="B375" s="38"/>
      <c r="C375" s="49"/>
      <c r="D375" s="49"/>
    </row>
    <row r="376" spans="1:4" x14ac:dyDescent="0.25">
      <c r="A376" s="63"/>
      <c r="B376" s="38"/>
      <c r="C376" s="49"/>
      <c r="D376" s="49"/>
    </row>
    <row r="377" spans="1:4" x14ac:dyDescent="0.25">
      <c r="A377" s="63"/>
      <c r="B377" s="38"/>
      <c r="C377" s="49"/>
      <c r="D377" s="49"/>
    </row>
    <row r="378" spans="1:4" x14ac:dyDescent="0.25">
      <c r="A378" s="63"/>
      <c r="B378" s="38"/>
      <c r="C378" s="49"/>
      <c r="D378" s="49"/>
    </row>
    <row r="379" spans="1:4" x14ac:dyDescent="0.25">
      <c r="A379" s="63"/>
      <c r="B379" s="38"/>
      <c r="C379" s="49"/>
      <c r="D379" s="49"/>
    </row>
    <row r="380" spans="1:4" x14ac:dyDescent="0.25">
      <c r="A380" s="63"/>
      <c r="B380" s="38"/>
      <c r="C380" s="49"/>
      <c r="D380" s="49"/>
    </row>
    <row r="381" spans="1:4" x14ac:dyDescent="0.25">
      <c r="A381" s="63"/>
      <c r="B381" s="38"/>
      <c r="C381" s="49"/>
      <c r="D381" s="49"/>
    </row>
    <row r="382" spans="1:4" x14ac:dyDescent="0.25">
      <c r="A382" s="63"/>
      <c r="B382" s="38"/>
      <c r="C382" s="49"/>
      <c r="D382" s="49"/>
    </row>
    <row r="383" spans="1:4" x14ac:dyDescent="0.25">
      <c r="A383" s="63"/>
      <c r="B383" s="38"/>
      <c r="C383" s="49"/>
      <c r="D383" s="49"/>
    </row>
    <row r="384" spans="1:4" x14ac:dyDescent="0.25">
      <c r="A384" s="63"/>
      <c r="B384" s="38"/>
      <c r="C384" s="49"/>
      <c r="D384" s="49"/>
    </row>
    <row r="385" spans="1:4" x14ac:dyDescent="0.25">
      <c r="A385" s="63"/>
      <c r="B385" s="38"/>
      <c r="C385" s="49"/>
      <c r="D385" s="49"/>
    </row>
    <row r="386" spans="1:4" x14ac:dyDescent="0.25">
      <c r="A386" s="63"/>
      <c r="B386" s="38"/>
      <c r="C386" s="49"/>
      <c r="D386" s="49"/>
    </row>
    <row r="387" spans="1:4" x14ac:dyDescent="0.25">
      <c r="A387" s="63"/>
      <c r="B387" s="38"/>
      <c r="C387" s="49"/>
      <c r="D387" s="49"/>
    </row>
    <row r="388" spans="1:4" x14ac:dyDescent="0.25">
      <c r="A388" s="63"/>
      <c r="B388" s="38"/>
      <c r="C388" s="49"/>
      <c r="D388" s="49"/>
    </row>
    <row r="389" spans="1:4" x14ac:dyDescent="0.25">
      <c r="A389" s="63"/>
      <c r="B389" s="38"/>
      <c r="C389" s="49"/>
      <c r="D389" s="49"/>
    </row>
    <row r="390" spans="1:4" x14ac:dyDescent="0.25">
      <c r="A390" s="63"/>
      <c r="B390" s="38"/>
      <c r="C390" s="49"/>
      <c r="D390" s="49"/>
    </row>
    <row r="391" spans="1:4" x14ac:dyDescent="0.25">
      <c r="A391" s="63"/>
      <c r="B391" s="38"/>
      <c r="C391" s="49"/>
      <c r="D391" s="49"/>
    </row>
    <row r="392" spans="1:4" x14ac:dyDescent="0.25">
      <c r="A392" s="63"/>
      <c r="B392" s="38"/>
      <c r="C392" s="49"/>
      <c r="D392" s="49"/>
    </row>
    <row r="393" spans="1:4" x14ac:dyDescent="0.25">
      <c r="A393" s="63"/>
      <c r="B393" s="38"/>
      <c r="C393" s="49"/>
      <c r="D393" s="49"/>
    </row>
    <row r="394" spans="1:4" x14ac:dyDescent="0.25">
      <c r="A394" s="63"/>
      <c r="B394" s="38"/>
      <c r="C394" s="49"/>
      <c r="D394" s="49"/>
    </row>
    <row r="395" spans="1:4" x14ac:dyDescent="0.25">
      <c r="A395" s="63"/>
      <c r="B395" s="38"/>
      <c r="C395" s="49"/>
      <c r="D395" s="49"/>
    </row>
    <row r="396" spans="1:4" x14ac:dyDescent="0.25">
      <c r="A396" s="63"/>
      <c r="B396" s="38"/>
      <c r="C396" s="49"/>
      <c r="D396" s="49"/>
    </row>
    <row r="397" spans="1:4" x14ac:dyDescent="0.25">
      <c r="A397" s="63"/>
      <c r="B397" s="38"/>
      <c r="C397" s="49"/>
      <c r="D397" s="49"/>
    </row>
    <row r="398" spans="1:4" x14ac:dyDescent="0.25">
      <c r="A398" s="63"/>
      <c r="B398" s="38"/>
      <c r="C398" s="49"/>
      <c r="D398" s="49"/>
    </row>
    <row r="399" spans="1:4" x14ac:dyDescent="0.25">
      <c r="A399" s="63"/>
      <c r="B399" s="38"/>
      <c r="C399" s="49"/>
      <c r="D399" s="49"/>
    </row>
    <row r="400" spans="1:4" x14ac:dyDescent="0.25">
      <c r="A400" s="63"/>
      <c r="B400" s="38"/>
      <c r="C400" s="49"/>
      <c r="D400" s="49"/>
    </row>
    <row r="401" spans="1:4" x14ac:dyDescent="0.25">
      <c r="A401" s="63"/>
      <c r="B401" s="38"/>
      <c r="C401" s="49"/>
      <c r="D401" s="49"/>
    </row>
    <row r="402" spans="1:4" x14ac:dyDescent="0.25">
      <c r="A402" s="63"/>
      <c r="B402" s="38"/>
      <c r="C402" s="49"/>
      <c r="D402" s="49"/>
    </row>
    <row r="403" spans="1:4" x14ac:dyDescent="0.25">
      <c r="A403" s="63"/>
      <c r="B403" s="38"/>
      <c r="C403" s="49"/>
      <c r="D403" s="49"/>
    </row>
    <row r="404" spans="1:4" x14ac:dyDescent="0.25">
      <c r="A404" s="63"/>
      <c r="B404" s="38"/>
      <c r="C404" s="49"/>
      <c r="D404" s="49"/>
    </row>
    <row r="405" spans="1:4" x14ac:dyDescent="0.25">
      <c r="A405" s="63"/>
      <c r="B405" s="38"/>
      <c r="C405" s="49"/>
      <c r="D405" s="49"/>
    </row>
    <row r="406" spans="1:4" x14ac:dyDescent="0.25">
      <c r="A406" s="63"/>
      <c r="B406" s="38"/>
      <c r="C406" s="49"/>
      <c r="D406" s="49"/>
    </row>
    <row r="407" spans="1:4" x14ac:dyDescent="0.25">
      <c r="A407" s="63"/>
      <c r="B407" s="38"/>
      <c r="C407" s="49"/>
      <c r="D407" s="49"/>
    </row>
    <row r="408" spans="1:4" x14ac:dyDescent="0.25">
      <c r="A408" s="63"/>
      <c r="B408" s="38"/>
      <c r="C408" s="49"/>
      <c r="D408" s="49"/>
    </row>
    <row r="409" spans="1:4" x14ac:dyDescent="0.25">
      <c r="A409" s="63"/>
      <c r="B409" s="38"/>
      <c r="C409" s="49"/>
      <c r="D409" s="49"/>
    </row>
    <row r="410" spans="1:4" x14ac:dyDescent="0.25">
      <c r="A410" s="63"/>
      <c r="B410" s="38"/>
      <c r="C410" s="49"/>
      <c r="D410" s="49"/>
    </row>
    <row r="411" spans="1:4" x14ac:dyDescent="0.25">
      <c r="A411" s="63"/>
      <c r="B411" s="38"/>
      <c r="C411" s="49"/>
      <c r="D411" s="49"/>
    </row>
    <row r="412" spans="1:4" x14ac:dyDescent="0.25">
      <c r="A412" s="63"/>
      <c r="B412" s="38"/>
      <c r="C412" s="49"/>
      <c r="D412" s="49"/>
    </row>
    <row r="413" spans="1:4" x14ac:dyDescent="0.25">
      <c r="A413" s="63"/>
      <c r="B413" s="38"/>
      <c r="C413" s="49"/>
      <c r="D413" s="49"/>
    </row>
    <row r="414" spans="1:4" x14ac:dyDescent="0.25">
      <c r="A414" s="63"/>
      <c r="B414" s="38"/>
      <c r="C414" s="49"/>
      <c r="D414" s="49"/>
    </row>
    <row r="415" spans="1:4" x14ac:dyDescent="0.25">
      <c r="A415" s="63"/>
      <c r="B415" s="38"/>
      <c r="C415" s="49"/>
      <c r="D415" s="49"/>
    </row>
    <row r="416" spans="1:4" x14ac:dyDescent="0.25">
      <c r="A416" s="63"/>
      <c r="B416" s="38"/>
      <c r="C416" s="49"/>
      <c r="D416" s="49"/>
    </row>
    <row r="417" spans="1:4" x14ac:dyDescent="0.25">
      <c r="A417" s="63"/>
      <c r="B417" s="38"/>
      <c r="C417" s="49"/>
      <c r="D417" s="49"/>
    </row>
    <row r="418" spans="1:4" x14ac:dyDescent="0.25">
      <c r="A418" s="63"/>
      <c r="B418" s="38"/>
      <c r="C418" s="49"/>
      <c r="D418" s="49"/>
    </row>
    <row r="419" spans="1:4" x14ac:dyDescent="0.25">
      <c r="A419" s="63"/>
      <c r="B419" s="38"/>
      <c r="C419" s="49"/>
      <c r="D419" s="49"/>
    </row>
    <row r="420" spans="1:4" x14ac:dyDescent="0.25">
      <c r="A420" s="63"/>
      <c r="B420" s="38"/>
      <c r="C420" s="49"/>
      <c r="D420" s="49"/>
    </row>
    <row r="421" spans="1:4" x14ac:dyDescent="0.25">
      <c r="A421" s="63"/>
      <c r="B421" s="38"/>
      <c r="C421" s="49"/>
      <c r="D421" s="49"/>
    </row>
    <row r="422" spans="1:4" x14ac:dyDescent="0.25">
      <c r="A422" s="63"/>
      <c r="B422" s="38"/>
      <c r="C422" s="49"/>
      <c r="D422" s="49"/>
    </row>
    <row r="423" spans="1:4" x14ac:dyDescent="0.25">
      <c r="A423" s="63"/>
      <c r="B423" s="38"/>
      <c r="C423" s="49"/>
      <c r="D423" s="49"/>
    </row>
    <row r="424" spans="1:4" x14ac:dyDescent="0.25">
      <c r="A424" s="63"/>
      <c r="B424" s="38"/>
      <c r="C424" s="49"/>
      <c r="D424" s="49"/>
    </row>
    <row r="425" spans="1:4" x14ac:dyDescent="0.25">
      <c r="A425" s="63"/>
      <c r="B425" s="38"/>
      <c r="C425" s="49"/>
      <c r="D425" s="49"/>
    </row>
    <row r="426" spans="1:4" x14ac:dyDescent="0.25">
      <c r="A426" s="63"/>
      <c r="B426" s="38"/>
      <c r="C426" s="49"/>
      <c r="D426" s="49"/>
    </row>
    <row r="427" spans="1:4" x14ac:dyDescent="0.25">
      <c r="A427" s="63"/>
      <c r="B427" s="38"/>
      <c r="C427" s="49"/>
      <c r="D427" s="49"/>
    </row>
    <row r="428" spans="1:4" x14ac:dyDescent="0.25">
      <c r="A428" s="63"/>
      <c r="B428" s="38"/>
      <c r="C428" s="49"/>
      <c r="D428" s="49"/>
    </row>
    <row r="429" spans="1:4" x14ac:dyDescent="0.25">
      <c r="A429" s="63"/>
      <c r="B429" s="38"/>
      <c r="C429" s="49"/>
      <c r="D429" s="49"/>
    </row>
    <row r="430" spans="1:4" x14ac:dyDescent="0.25">
      <c r="A430" s="63"/>
      <c r="B430" s="38"/>
      <c r="C430" s="49"/>
      <c r="D430" s="49"/>
    </row>
    <row r="431" spans="1:4" x14ac:dyDescent="0.25">
      <c r="A431" s="63"/>
      <c r="B431" s="38"/>
      <c r="C431" s="49"/>
      <c r="D431" s="49"/>
    </row>
    <row r="432" spans="1:4" x14ac:dyDescent="0.25">
      <c r="A432" s="63"/>
      <c r="B432" s="38"/>
      <c r="C432" s="49"/>
      <c r="D432" s="49"/>
    </row>
    <row r="433" spans="1:4" x14ac:dyDescent="0.25">
      <c r="A433" s="63"/>
      <c r="B433" s="38"/>
      <c r="C433" s="49"/>
      <c r="D433" s="49"/>
    </row>
    <row r="434" spans="1:4" x14ac:dyDescent="0.25">
      <c r="A434" s="63"/>
      <c r="B434" s="38"/>
      <c r="C434" s="49"/>
      <c r="D434" s="49"/>
    </row>
    <row r="435" spans="1:4" x14ac:dyDescent="0.25">
      <c r="A435" s="63"/>
      <c r="B435" s="38"/>
      <c r="C435" s="49"/>
      <c r="D435" s="49"/>
    </row>
    <row r="436" spans="1:4" x14ac:dyDescent="0.25">
      <c r="A436" s="63"/>
      <c r="B436" s="38"/>
      <c r="C436" s="49"/>
      <c r="D436" s="49"/>
    </row>
    <row r="437" spans="1:4" x14ac:dyDescent="0.25">
      <c r="A437" s="63"/>
      <c r="B437" s="38"/>
      <c r="C437" s="49"/>
      <c r="D437" s="49"/>
    </row>
    <row r="438" spans="1:4" x14ac:dyDescent="0.25">
      <c r="A438" s="63"/>
      <c r="B438" s="38"/>
      <c r="C438" s="49"/>
      <c r="D438" s="49"/>
    </row>
    <row r="439" spans="1:4" x14ac:dyDescent="0.25">
      <c r="A439" s="63"/>
      <c r="B439" s="38"/>
      <c r="C439" s="49"/>
      <c r="D439" s="49"/>
    </row>
    <row r="440" spans="1:4" x14ac:dyDescent="0.25">
      <c r="A440" s="63"/>
      <c r="B440" s="38"/>
      <c r="C440" s="49"/>
      <c r="D440" s="49"/>
    </row>
    <row r="441" spans="1:4" x14ac:dyDescent="0.25">
      <c r="A441" s="63"/>
      <c r="B441" s="38"/>
      <c r="C441" s="49"/>
      <c r="D441" s="49"/>
    </row>
    <row r="442" spans="1:4" x14ac:dyDescent="0.25">
      <c r="A442" s="63"/>
      <c r="B442" s="38"/>
      <c r="C442" s="49"/>
      <c r="D442" s="49"/>
    </row>
    <row r="443" spans="1:4" x14ac:dyDescent="0.25">
      <c r="A443" s="63"/>
      <c r="B443" s="38"/>
      <c r="C443" s="49"/>
      <c r="D443" s="49"/>
    </row>
    <row r="444" spans="1:4" x14ac:dyDescent="0.25">
      <c r="A444" s="63"/>
      <c r="B444" s="38"/>
      <c r="C444" s="49"/>
      <c r="D444" s="49"/>
    </row>
    <row r="445" spans="1:4" x14ac:dyDescent="0.25">
      <c r="A445" s="63"/>
      <c r="B445" s="38"/>
      <c r="C445" s="49"/>
      <c r="D445" s="49"/>
    </row>
    <row r="446" spans="1:4" x14ac:dyDescent="0.25">
      <c r="A446" s="63"/>
      <c r="B446" s="38"/>
      <c r="C446" s="49"/>
      <c r="D446" s="49"/>
    </row>
    <row r="447" spans="1:4" x14ac:dyDescent="0.25">
      <c r="A447" s="63"/>
      <c r="B447" s="38"/>
      <c r="C447" s="49"/>
      <c r="D447" s="49"/>
    </row>
    <row r="448" spans="1:4" x14ac:dyDescent="0.25">
      <c r="A448" s="63"/>
      <c r="B448" s="38"/>
      <c r="C448" s="49"/>
      <c r="D448" s="49"/>
    </row>
    <row r="449" spans="1:4" x14ac:dyDescent="0.25">
      <c r="A449" s="63"/>
      <c r="B449" s="38"/>
      <c r="C449" s="49"/>
      <c r="D449" s="49"/>
    </row>
    <row r="450" spans="1:4" x14ac:dyDescent="0.25">
      <c r="A450" s="63"/>
      <c r="B450" s="38"/>
      <c r="C450" s="49"/>
      <c r="D450" s="49"/>
    </row>
    <row r="451" spans="1:4" x14ac:dyDescent="0.25">
      <c r="A451" s="63"/>
      <c r="B451" s="38"/>
      <c r="C451" s="49"/>
      <c r="D451" s="49"/>
    </row>
    <row r="452" spans="1:4" x14ac:dyDescent="0.25">
      <c r="A452" s="63"/>
      <c r="B452" s="38"/>
      <c r="C452" s="49"/>
      <c r="D452" s="49"/>
    </row>
    <row r="453" spans="1:4" x14ac:dyDescent="0.25">
      <c r="A453" s="63"/>
      <c r="B453" s="38"/>
      <c r="C453" s="49"/>
      <c r="D453" s="49"/>
    </row>
    <row r="454" spans="1:4" x14ac:dyDescent="0.25">
      <c r="A454" s="63"/>
      <c r="B454" s="38"/>
      <c r="C454" s="49"/>
      <c r="D454" s="49"/>
    </row>
    <row r="455" spans="1:4" x14ac:dyDescent="0.25">
      <c r="A455" s="63"/>
      <c r="B455" s="38"/>
      <c r="C455" s="49"/>
      <c r="D455" s="49"/>
    </row>
    <row r="456" spans="1:4" x14ac:dyDescent="0.25">
      <c r="A456" s="63"/>
      <c r="B456" s="38"/>
      <c r="C456" s="49"/>
      <c r="D456" s="49"/>
    </row>
    <row r="457" spans="1:4" x14ac:dyDescent="0.25">
      <c r="A457" s="63"/>
      <c r="B457" s="38"/>
      <c r="C457" s="49"/>
      <c r="D457" s="49"/>
    </row>
    <row r="458" spans="1:4" x14ac:dyDescent="0.25">
      <c r="A458" s="63"/>
      <c r="B458" s="38"/>
      <c r="C458" s="49"/>
      <c r="D458" s="49"/>
    </row>
    <row r="459" spans="1:4" x14ac:dyDescent="0.25">
      <c r="A459" s="63"/>
      <c r="B459" s="38"/>
      <c r="C459" s="49"/>
      <c r="D459" s="49"/>
    </row>
    <row r="460" spans="1:4" x14ac:dyDescent="0.25">
      <c r="A460" s="63"/>
      <c r="B460" s="38"/>
      <c r="C460" s="49"/>
      <c r="D460" s="49"/>
    </row>
    <row r="461" spans="1:4" x14ac:dyDescent="0.25">
      <c r="A461" s="63"/>
      <c r="B461" s="38"/>
      <c r="C461" s="49"/>
      <c r="D461" s="49"/>
    </row>
    <row r="462" spans="1:4" x14ac:dyDescent="0.25">
      <c r="A462" s="63"/>
      <c r="B462" s="38"/>
      <c r="C462" s="49"/>
      <c r="D462" s="49"/>
    </row>
    <row r="463" spans="1:4" x14ac:dyDescent="0.25">
      <c r="A463" s="63"/>
      <c r="B463" s="38"/>
      <c r="C463" s="49"/>
      <c r="D463" s="49"/>
    </row>
    <row r="464" spans="1:4" x14ac:dyDescent="0.25">
      <c r="A464" s="63"/>
      <c r="B464" s="38"/>
      <c r="C464" s="49"/>
      <c r="D464" s="49"/>
    </row>
    <row r="465" spans="1:4" x14ac:dyDescent="0.25">
      <c r="A465" s="63"/>
      <c r="B465" s="38"/>
      <c r="C465" s="49"/>
      <c r="D465" s="49"/>
    </row>
    <row r="466" spans="1:4" x14ac:dyDescent="0.25">
      <c r="A466" s="63"/>
      <c r="B466" s="38"/>
      <c r="C466" s="49"/>
      <c r="D466" s="49"/>
    </row>
    <row r="467" spans="1:4" x14ac:dyDescent="0.25">
      <c r="A467" s="63"/>
      <c r="B467" s="38"/>
      <c r="C467" s="49"/>
      <c r="D467" s="49"/>
    </row>
    <row r="468" spans="1:4" x14ac:dyDescent="0.25">
      <c r="A468" s="63"/>
      <c r="B468" s="38"/>
      <c r="C468" s="49"/>
      <c r="D468" s="49"/>
    </row>
    <row r="469" spans="1:4" x14ac:dyDescent="0.25">
      <c r="A469" s="63"/>
      <c r="B469" s="38"/>
      <c r="C469" s="49"/>
      <c r="D469" s="49"/>
    </row>
    <row r="470" spans="1:4" x14ac:dyDescent="0.25">
      <c r="A470" s="63"/>
      <c r="B470" s="38"/>
      <c r="C470" s="49"/>
      <c r="D470" s="49"/>
    </row>
    <row r="471" spans="1:4" x14ac:dyDescent="0.25">
      <c r="A471" s="63"/>
      <c r="B471" s="38"/>
      <c r="C471" s="49"/>
      <c r="D471" s="49"/>
    </row>
    <row r="472" spans="1:4" x14ac:dyDescent="0.25">
      <c r="A472" s="63"/>
      <c r="B472" s="38"/>
      <c r="C472" s="49"/>
      <c r="D472" s="49"/>
    </row>
    <row r="473" spans="1:4" x14ac:dyDescent="0.25">
      <c r="A473" s="63"/>
      <c r="B473" s="38"/>
      <c r="C473" s="49"/>
      <c r="D473" s="49"/>
    </row>
    <row r="474" spans="1:4" x14ac:dyDescent="0.25">
      <c r="A474" s="63"/>
      <c r="B474" s="38"/>
      <c r="C474" s="49"/>
      <c r="D474" s="49"/>
    </row>
    <row r="475" spans="1:4" x14ac:dyDescent="0.25">
      <c r="A475" s="63"/>
      <c r="B475" s="38"/>
      <c r="C475" s="49"/>
      <c r="D475" s="49"/>
    </row>
    <row r="476" spans="1:4" x14ac:dyDescent="0.25">
      <c r="A476" s="63"/>
      <c r="B476" s="38"/>
      <c r="C476" s="49"/>
      <c r="D476" s="49"/>
    </row>
    <row r="477" spans="1:4" x14ac:dyDescent="0.25">
      <c r="A477" s="63"/>
      <c r="B477" s="38"/>
      <c r="C477" s="49"/>
      <c r="D477" s="49"/>
    </row>
    <row r="478" spans="1:4" x14ac:dyDescent="0.25">
      <c r="A478" s="63"/>
      <c r="B478" s="38"/>
      <c r="C478" s="49"/>
      <c r="D478" s="49"/>
    </row>
    <row r="479" spans="1:4" x14ac:dyDescent="0.25">
      <c r="A479" s="63"/>
      <c r="B479" s="38"/>
      <c r="C479" s="49"/>
      <c r="D479" s="49"/>
    </row>
    <row r="480" spans="1:4" x14ac:dyDescent="0.25">
      <c r="A480" s="63"/>
      <c r="B480" s="38"/>
      <c r="C480" s="49"/>
      <c r="D480" s="49"/>
    </row>
    <row r="481" spans="1:4" x14ac:dyDescent="0.25">
      <c r="A481" s="63"/>
      <c r="B481" s="38"/>
      <c r="C481" s="49"/>
      <c r="D481" s="49"/>
    </row>
    <row r="482" spans="1:4" x14ac:dyDescent="0.25">
      <c r="A482" s="63"/>
      <c r="B482" s="38"/>
      <c r="C482" s="49"/>
      <c r="D482" s="49"/>
    </row>
    <row r="483" spans="1:4" x14ac:dyDescent="0.25">
      <c r="A483" s="63"/>
      <c r="B483" s="38"/>
      <c r="C483" s="49"/>
      <c r="D483" s="49"/>
    </row>
    <row r="484" spans="1:4" x14ac:dyDescent="0.25">
      <c r="A484" s="63"/>
      <c r="B484" s="38"/>
      <c r="C484" s="49"/>
      <c r="D484" s="49"/>
    </row>
    <row r="485" spans="1:4" x14ac:dyDescent="0.25">
      <c r="A485" s="63"/>
      <c r="B485" s="38"/>
      <c r="C485" s="49"/>
      <c r="D485" s="49"/>
    </row>
    <row r="486" spans="1:4" x14ac:dyDescent="0.25">
      <c r="A486" s="63"/>
      <c r="B486" s="38"/>
      <c r="C486" s="49"/>
      <c r="D486" s="49"/>
    </row>
    <row r="487" spans="1:4" x14ac:dyDescent="0.25">
      <c r="A487" s="63"/>
      <c r="B487" s="38"/>
      <c r="C487" s="49"/>
      <c r="D487" s="49"/>
    </row>
    <row r="488" spans="1:4" x14ac:dyDescent="0.25">
      <c r="A488" s="63"/>
      <c r="B488" s="38"/>
      <c r="C488" s="49"/>
      <c r="D488" s="49"/>
    </row>
    <row r="489" spans="1:4" x14ac:dyDescent="0.25">
      <c r="A489" s="63"/>
      <c r="B489" s="38"/>
      <c r="C489" s="49"/>
      <c r="D489" s="49"/>
    </row>
    <row r="490" spans="1:4" x14ac:dyDescent="0.25">
      <c r="A490" s="63"/>
      <c r="B490" s="38"/>
      <c r="C490" s="49"/>
      <c r="D490" s="49"/>
    </row>
    <row r="491" spans="1:4" x14ac:dyDescent="0.25">
      <c r="A491" s="63"/>
      <c r="B491" s="38"/>
      <c r="C491" s="49"/>
      <c r="D491" s="49"/>
    </row>
    <row r="492" spans="1:4" x14ac:dyDescent="0.25">
      <c r="A492" s="63"/>
      <c r="B492" s="38"/>
      <c r="C492" s="49"/>
      <c r="D492" s="49"/>
    </row>
    <row r="493" spans="1:4" x14ac:dyDescent="0.25">
      <c r="A493" s="63"/>
      <c r="B493" s="38"/>
      <c r="C493" s="49"/>
      <c r="D493" s="49"/>
    </row>
    <row r="494" spans="1:4" x14ac:dyDescent="0.25">
      <c r="A494" s="63"/>
      <c r="B494" s="38"/>
      <c r="C494" s="49"/>
      <c r="D494" s="49"/>
    </row>
    <row r="495" spans="1:4" x14ac:dyDescent="0.25">
      <c r="A495" s="63"/>
      <c r="B495" s="38"/>
      <c r="C495" s="49"/>
      <c r="D495" s="49"/>
    </row>
    <row r="496" spans="1:4" x14ac:dyDescent="0.25">
      <c r="A496" s="63"/>
      <c r="B496" s="38"/>
      <c r="C496" s="49"/>
      <c r="D496" s="49"/>
    </row>
    <row r="497" spans="1:4" x14ac:dyDescent="0.25">
      <c r="A497" s="63"/>
      <c r="B497" s="38"/>
      <c r="C497" s="49"/>
      <c r="D497" s="49"/>
    </row>
    <row r="498" spans="1:4" x14ac:dyDescent="0.25">
      <c r="A498" s="63"/>
      <c r="B498" s="38"/>
      <c r="C498" s="49"/>
      <c r="D498" s="49"/>
    </row>
    <row r="499" spans="1:4" x14ac:dyDescent="0.25">
      <c r="A499" s="63"/>
      <c r="B499" s="38"/>
      <c r="C499" s="49"/>
      <c r="D499" s="49"/>
    </row>
    <row r="500" spans="1:4" x14ac:dyDescent="0.25">
      <c r="A500" s="63"/>
      <c r="B500" s="38"/>
      <c r="C500" s="49"/>
      <c r="D500" s="49"/>
    </row>
    <row r="501" spans="1:4" x14ac:dyDescent="0.25">
      <c r="A501" s="63"/>
      <c r="B501" s="38"/>
      <c r="C501" s="49"/>
      <c r="D501" s="49"/>
    </row>
    <row r="502" spans="1:4" x14ac:dyDescent="0.25">
      <c r="A502" s="63"/>
      <c r="B502" s="38"/>
      <c r="C502" s="49"/>
      <c r="D502" s="49"/>
    </row>
    <row r="503" spans="1:4" x14ac:dyDescent="0.25">
      <c r="A503" s="63"/>
      <c r="B503" s="38"/>
      <c r="C503" s="49"/>
      <c r="D503" s="49"/>
    </row>
    <row r="504" spans="1:4" x14ac:dyDescent="0.25">
      <c r="A504" s="63"/>
      <c r="B504" s="38"/>
      <c r="C504" s="49"/>
      <c r="D504" s="49"/>
    </row>
    <row r="505" spans="1:4" x14ac:dyDescent="0.25">
      <c r="A505" s="63"/>
      <c r="B505" s="38"/>
      <c r="C505" s="49"/>
      <c r="D505" s="49"/>
    </row>
    <row r="506" spans="1:4" x14ac:dyDescent="0.25">
      <c r="A506" s="63"/>
      <c r="B506" s="38"/>
      <c r="C506" s="49"/>
      <c r="D506" s="49"/>
    </row>
    <row r="507" spans="1:4" x14ac:dyDescent="0.25">
      <c r="A507" s="63"/>
      <c r="B507" s="38"/>
      <c r="C507" s="49"/>
      <c r="D507" s="49"/>
    </row>
    <row r="508" spans="1:4" x14ac:dyDescent="0.25">
      <c r="A508" s="63"/>
      <c r="B508" s="38"/>
      <c r="C508" s="49"/>
      <c r="D508" s="49"/>
    </row>
    <row r="509" spans="1:4" x14ac:dyDescent="0.25">
      <c r="A509" s="63"/>
      <c r="B509" s="38"/>
      <c r="C509" s="49"/>
      <c r="D509" s="49"/>
    </row>
    <row r="510" spans="1:4" x14ac:dyDescent="0.25">
      <c r="A510" s="63"/>
      <c r="B510" s="38"/>
      <c r="C510" s="49"/>
      <c r="D510" s="49"/>
    </row>
    <row r="511" spans="1:4" x14ac:dyDescent="0.25">
      <c r="A511" s="63"/>
      <c r="B511" s="38"/>
      <c r="C511" s="49"/>
      <c r="D511" s="49"/>
    </row>
    <row r="512" spans="1:4" x14ac:dyDescent="0.25">
      <c r="A512" s="63"/>
      <c r="B512" s="38"/>
      <c r="C512" s="49"/>
      <c r="D512" s="49"/>
    </row>
    <row r="513" spans="1:4" x14ac:dyDescent="0.25">
      <c r="A513" s="63"/>
      <c r="B513" s="38"/>
      <c r="C513" s="49"/>
      <c r="D513" s="49"/>
    </row>
    <row r="514" spans="1:4" x14ac:dyDescent="0.25">
      <c r="A514" s="63"/>
      <c r="B514" s="38"/>
      <c r="C514" s="49"/>
      <c r="D514" s="49"/>
    </row>
    <row r="515" spans="1:4" x14ac:dyDescent="0.25">
      <c r="A515" s="63"/>
      <c r="B515" s="38"/>
      <c r="C515" s="49"/>
      <c r="D515" s="49"/>
    </row>
    <row r="516" spans="1:4" x14ac:dyDescent="0.25">
      <c r="A516" s="63"/>
      <c r="B516" s="38"/>
      <c r="C516" s="49"/>
      <c r="D516" s="49"/>
    </row>
    <row r="517" spans="1:4" x14ac:dyDescent="0.25">
      <c r="A517" s="63"/>
      <c r="B517" s="38"/>
      <c r="C517" s="49"/>
      <c r="D517" s="49"/>
    </row>
    <row r="518" spans="1:4" x14ac:dyDescent="0.25">
      <c r="A518" s="63"/>
      <c r="B518" s="38"/>
      <c r="C518" s="49"/>
      <c r="D518" s="49"/>
    </row>
    <row r="519" spans="1:4" x14ac:dyDescent="0.25">
      <c r="A519" s="63"/>
      <c r="B519" s="38"/>
      <c r="C519" s="49"/>
      <c r="D519" s="49"/>
    </row>
    <row r="520" spans="1:4" x14ac:dyDescent="0.25">
      <c r="A520" s="63"/>
      <c r="B520" s="38"/>
      <c r="C520" s="49"/>
      <c r="D520" s="49"/>
    </row>
    <row r="521" spans="1:4" x14ac:dyDescent="0.25">
      <c r="A521" s="63"/>
      <c r="B521" s="38"/>
      <c r="C521" s="49"/>
      <c r="D521" s="49"/>
    </row>
    <row r="522" spans="1:4" x14ac:dyDescent="0.25">
      <c r="A522" s="63"/>
      <c r="B522" s="38"/>
      <c r="C522" s="49"/>
      <c r="D522" s="49"/>
    </row>
    <row r="523" spans="1:4" x14ac:dyDescent="0.25">
      <c r="A523" s="63"/>
      <c r="B523" s="38"/>
      <c r="C523" s="49"/>
      <c r="D523" s="49"/>
    </row>
    <row r="524" spans="1:4" x14ac:dyDescent="0.25">
      <c r="A524" s="63"/>
      <c r="B524" s="38"/>
      <c r="C524" s="49"/>
      <c r="D524" s="49"/>
    </row>
    <row r="525" spans="1:4" x14ac:dyDescent="0.25">
      <c r="A525" s="63"/>
      <c r="B525" s="38"/>
      <c r="C525" s="49"/>
      <c r="D525" s="49"/>
    </row>
    <row r="526" spans="1:4" x14ac:dyDescent="0.25">
      <c r="A526" s="63"/>
      <c r="B526" s="38"/>
      <c r="C526" s="49"/>
      <c r="D526" s="49"/>
    </row>
    <row r="527" spans="1:4" x14ac:dyDescent="0.25">
      <c r="A527" s="63"/>
      <c r="B527" s="38"/>
      <c r="C527" s="49"/>
      <c r="D527" s="49"/>
    </row>
    <row r="528" spans="1:4" x14ac:dyDescent="0.25">
      <c r="A528" s="63"/>
      <c r="B528" s="38"/>
      <c r="C528" s="49"/>
      <c r="D528" s="49"/>
    </row>
    <row r="529" spans="1:4" x14ac:dyDescent="0.25">
      <c r="A529" s="63"/>
      <c r="B529" s="38"/>
      <c r="C529" s="49"/>
      <c r="D529" s="49"/>
    </row>
    <row r="530" spans="1:4" x14ac:dyDescent="0.25">
      <c r="A530" s="63"/>
      <c r="B530" s="38"/>
      <c r="C530" s="49"/>
      <c r="D530" s="49"/>
    </row>
    <row r="531" spans="1:4" x14ac:dyDescent="0.25">
      <c r="A531" s="63"/>
      <c r="B531" s="38"/>
      <c r="C531" s="49"/>
      <c r="D531" s="49"/>
    </row>
    <row r="532" spans="1:4" x14ac:dyDescent="0.25">
      <c r="A532" s="63"/>
      <c r="B532" s="38"/>
      <c r="C532" s="49"/>
      <c r="D532" s="49"/>
    </row>
    <row r="533" spans="1:4" x14ac:dyDescent="0.25">
      <c r="A533" s="63"/>
      <c r="B533" s="38"/>
      <c r="C533" s="49"/>
      <c r="D533" s="49"/>
    </row>
    <row r="534" spans="1:4" x14ac:dyDescent="0.25">
      <c r="A534" s="63"/>
      <c r="B534" s="38"/>
      <c r="C534" s="49"/>
      <c r="D534" s="49"/>
    </row>
    <row r="535" spans="1:4" x14ac:dyDescent="0.25">
      <c r="A535" s="63"/>
      <c r="B535" s="38"/>
      <c r="C535" s="49"/>
      <c r="D535" s="49"/>
    </row>
    <row r="536" spans="1:4" x14ac:dyDescent="0.25">
      <c r="A536" s="63"/>
      <c r="B536" s="38"/>
      <c r="C536" s="49"/>
      <c r="D536" s="49"/>
    </row>
    <row r="537" spans="1:4" x14ac:dyDescent="0.25">
      <c r="A537" s="63"/>
      <c r="B537" s="38"/>
      <c r="C537" s="49"/>
      <c r="D537" s="49"/>
    </row>
    <row r="538" spans="1:4" x14ac:dyDescent="0.25">
      <c r="A538" s="63"/>
      <c r="B538" s="38"/>
      <c r="C538" s="49"/>
      <c r="D538" s="49"/>
    </row>
    <row r="539" spans="1:4" x14ac:dyDescent="0.25">
      <c r="A539" s="63"/>
      <c r="B539" s="38"/>
      <c r="C539" s="49"/>
      <c r="D539" s="49"/>
    </row>
    <row r="540" spans="1:4" x14ac:dyDescent="0.25">
      <c r="A540" s="63"/>
      <c r="B540" s="38"/>
      <c r="C540" s="49"/>
      <c r="D540" s="49"/>
    </row>
    <row r="541" spans="1:4" x14ac:dyDescent="0.25">
      <c r="A541" s="63"/>
      <c r="B541" s="38"/>
      <c r="C541" s="49"/>
      <c r="D541" s="49"/>
    </row>
    <row r="542" spans="1:4" x14ac:dyDescent="0.25">
      <c r="A542" s="63"/>
      <c r="B542" s="38"/>
      <c r="C542" s="49"/>
      <c r="D542" s="49"/>
    </row>
    <row r="543" spans="1:4" x14ac:dyDescent="0.25">
      <c r="A543" s="63"/>
      <c r="B543" s="38"/>
      <c r="C543" s="49"/>
      <c r="D543" s="49"/>
    </row>
    <row r="544" spans="1:4" x14ac:dyDescent="0.25">
      <c r="A544" s="63"/>
      <c r="B544" s="38"/>
      <c r="C544" s="49"/>
      <c r="D544" s="49"/>
    </row>
    <row r="545" spans="1:4" x14ac:dyDescent="0.25">
      <c r="A545" s="63"/>
      <c r="B545" s="38"/>
      <c r="C545" s="49"/>
      <c r="D545" s="49"/>
    </row>
    <row r="546" spans="1:4" x14ac:dyDescent="0.25">
      <c r="A546" s="63"/>
      <c r="B546" s="38"/>
      <c r="C546" s="49"/>
      <c r="D546" s="49"/>
    </row>
    <row r="547" spans="1:4" x14ac:dyDescent="0.25">
      <c r="A547" s="63"/>
      <c r="B547" s="38"/>
      <c r="C547" s="49"/>
      <c r="D547" s="49"/>
    </row>
    <row r="548" spans="1:4" x14ac:dyDescent="0.25">
      <c r="A548" s="63"/>
      <c r="B548" s="38"/>
      <c r="C548" s="49"/>
      <c r="D548" s="49"/>
    </row>
    <row r="549" spans="1:4" x14ac:dyDescent="0.25">
      <c r="A549" s="63"/>
      <c r="B549" s="38"/>
      <c r="C549" s="49"/>
      <c r="D549" s="49"/>
    </row>
    <row r="550" spans="1:4" x14ac:dyDescent="0.25">
      <c r="A550" s="63"/>
      <c r="B550" s="38"/>
      <c r="C550" s="49"/>
      <c r="D550" s="49"/>
    </row>
    <row r="551" spans="1:4" x14ac:dyDescent="0.25">
      <c r="A551" s="63"/>
      <c r="B551" s="38"/>
      <c r="C551" s="49"/>
      <c r="D551" s="49"/>
    </row>
    <row r="552" spans="1:4" x14ac:dyDescent="0.25">
      <c r="A552" s="63"/>
      <c r="B552" s="38"/>
      <c r="C552" s="49"/>
      <c r="D552" s="49"/>
    </row>
    <row r="553" spans="1:4" x14ac:dyDescent="0.25">
      <c r="A553" s="63"/>
      <c r="B553" s="38"/>
      <c r="C553" s="49"/>
      <c r="D553" s="49"/>
    </row>
    <row r="554" spans="1:4" x14ac:dyDescent="0.25">
      <c r="A554" s="63"/>
      <c r="B554" s="38"/>
      <c r="C554" s="49"/>
      <c r="D554" s="49"/>
    </row>
    <row r="555" spans="1:4" x14ac:dyDescent="0.25">
      <c r="A555" s="63"/>
      <c r="B555" s="38"/>
      <c r="C555" s="49"/>
      <c r="D555" s="49"/>
    </row>
    <row r="556" spans="1:4" x14ac:dyDescent="0.25">
      <c r="A556" s="63"/>
      <c r="B556" s="38"/>
      <c r="C556" s="49"/>
      <c r="D556" s="49"/>
    </row>
    <row r="557" spans="1:4" x14ac:dyDescent="0.25">
      <c r="A557" s="63"/>
      <c r="B557" s="38"/>
      <c r="C557" s="49"/>
      <c r="D557" s="49"/>
    </row>
    <row r="558" spans="1:4" x14ac:dyDescent="0.25">
      <c r="A558" s="63"/>
      <c r="B558" s="38"/>
      <c r="C558" s="49"/>
      <c r="D558" s="49"/>
    </row>
    <row r="559" spans="1:4" x14ac:dyDescent="0.25">
      <c r="A559" s="63"/>
      <c r="B559" s="38"/>
      <c r="C559" s="49"/>
      <c r="D559" s="49"/>
    </row>
    <row r="560" spans="1:4" x14ac:dyDescent="0.25">
      <c r="A560" s="63"/>
      <c r="B560" s="38"/>
      <c r="C560" s="49"/>
      <c r="D560" s="49"/>
    </row>
    <row r="561" spans="1:4" x14ac:dyDescent="0.25">
      <c r="A561" s="63"/>
      <c r="B561" s="38"/>
      <c r="C561" s="49"/>
      <c r="D561" s="49"/>
    </row>
    <row r="562" spans="1:4" x14ac:dyDescent="0.25">
      <c r="A562" s="63"/>
      <c r="B562" s="38"/>
      <c r="C562" s="49"/>
      <c r="D562" s="49"/>
    </row>
    <row r="563" spans="1:4" x14ac:dyDescent="0.25">
      <c r="A563" s="63"/>
      <c r="B563" s="38"/>
      <c r="C563" s="49"/>
      <c r="D563" s="49"/>
    </row>
    <row r="564" spans="1:4" x14ac:dyDescent="0.25">
      <c r="A564" s="63"/>
      <c r="B564" s="38"/>
      <c r="C564" s="49"/>
      <c r="D564" s="49"/>
    </row>
    <row r="565" spans="1:4" x14ac:dyDescent="0.25">
      <c r="A565" s="63"/>
      <c r="B565" s="38"/>
      <c r="C565" s="49"/>
      <c r="D565" s="49"/>
    </row>
    <row r="566" spans="1:4" x14ac:dyDescent="0.25">
      <c r="A566" s="63"/>
      <c r="B566" s="38"/>
      <c r="C566" s="49"/>
      <c r="D566" s="49"/>
    </row>
    <row r="567" spans="1:4" x14ac:dyDescent="0.25">
      <c r="A567" s="63"/>
      <c r="B567" s="38"/>
      <c r="C567" s="49"/>
      <c r="D567" s="49"/>
    </row>
    <row r="568" spans="1:4" x14ac:dyDescent="0.25">
      <c r="A568" s="63"/>
      <c r="B568" s="38"/>
      <c r="C568" s="49"/>
      <c r="D568" s="49"/>
    </row>
    <row r="569" spans="1:4" x14ac:dyDescent="0.25">
      <c r="A569" s="63"/>
      <c r="B569" s="38"/>
      <c r="C569" s="49"/>
      <c r="D569" s="49"/>
    </row>
    <row r="570" spans="1:4" x14ac:dyDescent="0.25">
      <c r="A570" s="63"/>
      <c r="B570" s="38"/>
      <c r="C570" s="49"/>
      <c r="D570" s="49"/>
    </row>
    <row r="571" spans="1:4" x14ac:dyDescent="0.25">
      <c r="A571" s="63"/>
      <c r="B571" s="38"/>
      <c r="C571" s="49"/>
      <c r="D571" s="49"/>
    </row>
    <row r="572" spans="1:4" x14ac:dyDescent="0.25">
      <c r="A572" s="63"/>
      <c r="B572" s="38"/>
      <c r="C572" s="49"/>
      <c r="D572" s="49"/>
    </row>
    <row r="573" spans="1:4" x14ac:dyDescent="0.25">
      <c r="A573" s="63"/>
      <c r="B573" s="38"/>
      <c r="C573" s="49"/>
      <c r="D573" s="49"/>
    </row>
    <row r="574" spans="1:4" x14ac:dyDescent="0.25">
      <c r="A574" s="63"/>
      <c r="B574" s="38"/>
      <c r="C574" s="49"/>
      <c r="D574" s="49"/>
    </row>
    <row r="575" spans="1:4" x14ac:dyDescent="0.25">
      <c r="A575" s="63"/>
      <c r="B575" s="38"/>
      <c r="C575" s="49"/>
      <c r="D575" s="49"/>
    </row>
    <row r="576" spans="1:4" x14ac:dyDescent="0.25">
      <c r="A576" s="63"/>
      <c r="B576" s="38"/>
      <c r="C576" s="49"/>
      <c r="D576" s="49"/>
    </row>
    <row r="577" spans="1:4" x14ac:dyDescent="0.25">
      <c r="A577" s="63"/>
      <c r="B577" s="38"/>
      <c r="C577" s="49"/>
      <c r="D577" s="49"/>
    </row>
    <row r="578" spans="1:4" x14ac:dyDescent="0.25">
      <c r="A578" s="63"/>
      <c r="B578" s="38"/>
      <c r="C578" s="49"/>
      <c r="D578" s="49"/>
    </row>
    <row r="579" spans="1:4" x14ac:dyDescent="0.25">
      <c r="A579" s="63"/>
      <c r="B579" s="38"/>
      <c r="C579" s="49"/>
      <c r="D579" s="49"/>
    </row>
    <row r="580" spans="1:4" x14ac:dyDescent="0.25">
      <c r="A580" s="63"/>
      <c r="B580" s="38"/>
      <c r="C580" s="49"/>
      <c r="D580" s="49"/>
    </row>
    <row r="581" spans="1:4" x14ac:dyDescent="0.25">
      <c r="A581" s="63"/>
      <c r="B581" s="38"/>
      <c r="C581" s="49"/>
      <c r="D581" s="49"/>
    </row>
    <row r="582" spans="1:4" x14ac:dyDescent="0.25">
      <c r="A582" s="63"/>
      <c r="B582" s="38"/>
      <c r="C582" s="49"/>
      <c r="D582" s="49"/>
    </row>
    <row r="583" spans="1:4" x14ac:dyDescent="0.25">
      <c r="A583" s="63"/>
      <c r="B583" s="38"/>
      <c r="C583" s="49"/>
      <c r="D583" s="49"/>
    </row>
    <row r="584" spans="1:4" x14ac:dyDescent="0.25">
      <c r="A584" s="63"/>
      <c r="B584" s="38"/>
      <c r="C584" s="49"/>
      <c r="D584" s="49"/>
    </row>
    <row r="585" spans="1:4" x14ac:dyDescent="0.25">
      <c r="A585" s="63"/>
      <c r="B585" s="38"/>
      <c r="C585" s="49"/>
      <c r="D585" s="49"/>
    </row>
    <row r="586" spans="1:4" x14ac:dyDescent="0.25">
      <c r="A586" s="63"/>
      <c r="B586" s="38"/>
      <c r="C586" s="49"/>
      <c r="D586" s="49"/>
    </row>
    <row r="587" spans="1:4" x14ac:dyDescent="0.25">
      <c r="A587" s="63"/>
      <c r="B587" s="38"/>
      <c r="C587" s="49"/>
      <c r="D587" s="49"/>
    </row>
    <row r="588" spans="1:4" x14ac:dyDescent="0.25">
      <c r="A588" s="63"/>
      <c r="B588" s="38"/>
      <c r="C588" s="49"/>
      <c r="D588" s="49"/>
    </row>
    <row r="589" spans="1:4" x14ac:dyDescent="0.25">
      <c r="A589" s="63"/>
      <c r="B589" s="38"/>
      <c r="C589" s="49"/>
      <c r="D589" s="49"/>
    </row>
    <row r="590" spans="1:4" x14ac:dyDescent="0.25">
      <c r="A590" s="63"/>
      <c r="B590" s="38"/>
      <c r="C590" s="49"/>
      <c r="D590" s="49"/>
    </row>
    <row r="591" spans="1:4" x14ac:dyDescent="0.25">
      <c r="A591" s="63"/>
      <c r="B591" s="38"/>
      <c r="C591" s="49"/>
      <c r="D591" s="49"/>
    </row>
    <row r="592" spans="1:4" x14ac:dyDescent="0.25">
      <c r="A592" s="63"/>
      <c r="B592" s="38"/>
      <c r="C592" s="49"/>
      <c r="D592" s="49"/>
    </row>
    <row r="593" spans="1:4" x14ac:dyDescent="0.25">
      <c r="A593" s="63"/>
      <c r="B593" s="38"/>
      <c r="C593" s="49"/>
      <c r="D593" s="49"/>
    </row>
    <row r="594" spans="1:4" x14ac:dyDescent="0.25">
      <c r="A594" s="63"/>
      <c r="B594" s="38"/>
      <c r="C594" s="49"/>
      <c r="D594" s="49"/>
    </row>
    <row r="595" spans="1:4" x14ac:dyDescent="0.25">
      <c r="A595" s="63"/>
      <c r="B595" s="38"/>
      <c r="C595" s="49"/>
      <c r="D595" s="49"/>
    </row>
    <row r="596" spans="1:4" x14ac:dyDescent="0.25">
      <c r="A596" s="63"/>
      <c r="B596" s="38"/>
      <c r="C596" s="49"/>
      <c r="D596" s="49"/>
    </row>
    <row r="597" spans="1:4" x14ac:dyDescent="0.25">
      <c r="A597" s="63"/>
      <c r="B597" s="38"/>
      <c r="C597" s="49"/>
      <c r="D597" s="49"/>
    </row>
    <row r="598" spans="1:4" x14ac:dyDescent="0.25">
      <c r="A598" s="63"/>
      <c r="B598" s="38"/>
      <c r="C598" s="49"/>
      <c r="D598" s="49"/>
    </row>
    <row r="599" spans="1:4" x14ac:dyDescent="0.25">
      <c r="A599" s="63"/>
      <c r="B599" s="38"/>
      <c r="C599" s="49"/>
      <c r="D599" s="49"/>
    </row>
    <row r="600" spans="1:4" x14ac:dyDescent="0.25">
      <c r="A600" s="63"/>
      <c r="B600" s="38"/>
      <c r="C600" s="49"/>
      <c r="D600" s="49"/>
    </row>
    <row r="601" spans="1:4" x14ac:dyDescent="0.25">
      <c r="A601" s="63"/>
      <c r="B601" s="38"/>
      <c r="C601" s="49"/>
      <c r="D601" s="49"/>
    </row>
    <row r="602" spans="1:4" x14ac:dyDescent="0.25">
      <c r="A602" s="63"/>
      <c r="B602" s="38"/>
      <c r="C602" s="49"/>
      <c r="D602" s="49"/>
    </row>
    <row r="603" spans="1:4" x14ac:dyDescent="0.25">
      <c r="A603" s="63"/>
      <c r="B603" s="38"/>
      <c r="C603" s="49"/>
      <c r="D603" s="49"/>
    </row>
    <row r="604" spans="1:4" x14ac:dyDescent="0.25">
      <c r="A604" s="63"/>
      <c r="B604" s="38"/>
      <c r="C604" s="49"/>
      <c r="D604" s="49"/>
    </row>
    <row r="605" spans="1:4" x14ac:dyDescent="0.25">
      <c r="A605" s="63"/>
      <c r="B605" s="38"/>
      <c r="C605" s="49"/>
      <c r="D605" s="49"/>
    </row>
    <row r="606" spans="1:4" x14ac:dyDescent="0.25">
      <c r="A606" s="63"/>
      <c r="B606" s="38"/>
      <c r="C606" s="49"/>
      <c r="D606" s="49"/>
    </row>
    <row r="607" spans="1:4" x14ac:dyDescent="0.25">
      <c r="A607" s="63"/>
      <c r="B607" s="38"/>
      <c r="C607" s="49"/>
      <c r="D607" s="49"/>
    </row>
    <row r="608" spans="1:4" x14ac:dyDescent="0.25">
      <c r="A608" s="63"/>
      <c r="B608" s="38"/>
      <c r="C608" s="49"/>
      <c r="D608" s="49"/>
    </row>
    <row r="609" spans="1:4" x14ac:dyDescent="0.25">
      <c r="A609" s="63"/>
      <c r="B609" s="38"/>
      <c r="C609" s="49"/>
      <c r="D609" s="49"/>
    </row>
    <row r="610" spans="1:4" x14ac:dyDescent="0.25">
      <c r="A610" s="63"/>
      <c r="B610" s="38"/>
      <c r="C610" s="49"/>
      <c r="D610" s="49"/>
    </row>
    <row r="611" spans="1:4" x14ac:dyDescent="0.25">
      <c r="A611" s="63"/>
      <c r="B611" s="38"/>
      <c r="C611" s="49"/>
      <c r="D611" s="49"/>
    </row>
    <row r="612" spans="1:4" x14ac:dyDescent="0.25">
      <c r="A612" s="63"/>
      <c r="B612" s="38"/>
      <c r="C612" s="49"/>
      <c r="D612" s="49"/>
    </row>
    <row r="613" spans="1:4" x14ac:dyDescent="0.25">
      <c r="A613" s="63"/>
      <c r="B613" s="38"/>
      <c r="C613" s="49"/>
      <c r="D613" s="49"/>
    </row>
    <row r="614" spans="1:4" x14ac:dyDescent="0.25">
      <c r="A614" s="63"/>
      <c r="B614" s="38"/>
      <c r="C614" s="49"/>
      <c r="D614" s="49"/>
    </row>
    <row r="615" spans="1:4" x14ac:dyDescent="0.25">
      <c r="A615" s="63"/>
      <c r="B615" s="38"/>
      <c r="C615" s="49"/>
      <c r="D615" s="49"/>
    </row>
    <row r="616" spans="1:4" x14ac:dyDescent="0.25">
      <c r="A616" s="63"/>
      <c r="B616" s="38"/>
      <c r="C616" s="49"/>
      <c r="D616" s="49"/>
    </row>
    <row r="617" spans="1:4" x14ac:dyDescent="0.25">
      <c r="A617" s="63"/>
      <c r="B617" s="38"/>
      <c r="C617" s="49"/>
      <c r="D617" s="49"/>
    </row>
    <row r="618" spans="1:4" x14ac:dyDescent="0.25">
      <c r="A618" s="63"/>
      <c r="B618" s="38"/>
      <c r="C618" s="49"/>
      <c r="D618" s="49"/>
    </row>
    <row r="619" spans="1:4" x14ac:dyDescent="0.25">
      <c r="A619" s="63"/>
      <c r="B619" s="38"/>
      <c r="C619" s="49"/>
      <c r="D619" s="49"/>
    </row>
    <row r="620" spans="1:4" x14ac:dyDescent="0.25">
      <c r="A620" s="63"/>
      <c r="B620" s="38"/>
      <c r="C620" s="49"/>
      <c r="D620" s="49"/>
    </row>
    <row r="621" spans="1:4" x14ac:dyDescent="0.25">
      <c r="A621" s="63"/>
      <c r="B621" s="38"/>
      <c r="C621" s="49"/>
      <c r="D621" s="49"/>
    </row>
    <row r="622" spans="1:4" x14ac:dyDescent="0.25">
      <c r="A622" s="63"/>
      <c r="B622" s="38"/>
      <c r="C622" s="49"/>
      <c r="D622" s="49"/>
    </row>
    <row r="623" spans="1:4" x14ac:dyDescent="0.25">
      <c r="A623" s="63"/>
      <c r="B623" s="38"/>
      <c r="C623" s="49"/>
      <c r="D623" s="49"/>
    </row>
    <row r="624" spans="1:4" x14ac:dyDescent="0.25">
      <c r="A624" s="63"/>
      <c r="B624" s="38"/>
      <c r="C624" s="49"/>
      <c r="D624" s="49"/>
    </row>
    <row r="625" spans="1:4" x14ac:dyDescent="0.25">
      <c r="A625" s="63"/>
      <c r="B625" s="38"/>
      <c r="C625" s="49"/>
      <c r="D625" s="49"/>
    </row>
    <row r="626" spans="1:4" x14ac:dyDescent="0.25">
      <c r="A626" s="63"/>
      <c r="B626" s="38"/>
      <c r="C626" s="49"/>
      <c r="D626" s="49"/>
    </row>
    <row r="627" spans="1:4" x14ac:dyDescent="0.25">
      <c r="A627" s="63"/>
      <c r="B627" s="38"/>
      <c r="C627" s="49"/>
      <c r="D627" s="49"/>
    </row>
    <row r="628" spans="1:4" x14ac:dyDescent="0.25">
      <c r="A628" s="63"/>
      <c r="B628" s="38"/>
      <c r="C628" s="49"/>
      <c r="D628" s="49"/>
    </row>
    <row r="629" spans="1:4" x14ac:dyDescent="0.25">
      <c r="A629" s="63"/>
      <c r="B629" s="38"/>
      <c r="C629" s="49"/>
      <c r="D629" s="49"/>
    </row>
    <row r="630" spans="1:4" x14ac:dyDescent="0.25">
      <c r="A630" s="63"/>
      <c r="B630" s="38"/>
      <c r="C630" s="49"/>
      <c r="D630" s="49"/>
    </row>
    <row r="631" spans="1:4" x14ac:dyDescent="0.25">
      <c r="A631" s="63"/>
      <c r="B631" s="38"/>
      <c r="C631" s="49"/>
      <c r="D631" s="49"/>
    </row>
    <row r="632" spans="1:4" x14ac:dyDescent="0.25">
      <c r="A632" s="63"/>
      <c r="B632" s="38"/>
      <c r="C632" s="49"/>
      <c r="D632" s="49"/>
    </row>
    <row r="633" spans="1:4" x14ac:dyDescent="0.25">
      <c r="A633" s="63"/>
      <c r="B633" s="38"/>
      <c r="C633" s="49"/>
      <c r="D633" s="49"/>
    </row>
    <row r="634" spans="1:4" x14ac:dyDescent="0.25">
      <c r="A634" s="63"/>
      <c r="B634" s="38"/>
      <c r="C634" s="49"/>
      <c r="D634" s="49"/>
    </row>
    <row r="635" spans="1:4" x14ac:dyDescent="0.25">
      <c r="A635" s="63"/>
      <c r="B635" s="38"/>
      <c r="C635" s="49"/>
      <c r="D635" s="49"/>
    </row>
    <row r="636" spans="1:4" x14ac:dyDescent="0.25">
      <c r="A636" s="63"/>
      <c r="B636" s="38"/>
      <c r="C636" s="49"/>
      <c r="D636" s="49"/>
    </row>
    <row r="637" spans="1:4" x14ac:dyDescent="0.25">
      <c r="A637" s="63"/>
      <c r="B637" s="38"/>
      <c r="C637" s="49"/>
      <c r="D637" s="49"/>
    </row>
    <row r="638" spans="1:4" x14ac:dyDescent="0.25">
      <c r="A638" s="63"/>
      <c r="B638" s="38"/>
      <c r="C638" s="49"/>
      <c r="D638" s="49"/>
    </row>
    <row r="639" spans="1:4" x14ac:dyDescent="0.25">
      <c r="A639" s="63"/>
      <c r="B639" s="38"/>
      <c r="C639" s="49"/>
      <c r="D639" s="49"/>
    </row>
    <row r="640" spans="1:4" x14ac:dyDescent="0.25">
      <c r="A640" s="63"/>
      <c r="B640" s="38"/>
      <c r="C640" s="49"/>
      <c r="D640" s="49"/>
    </row>
    <row r="641" spans="1:4" x14ac:dyDescent="0.25">
      <c r="A641" s="63"/>
      <c r="B641" s="38"/>
      <c r="C641" s="49"/>
      <c r="D641" s="49"/>
    </row>
    <row r="642" spans="1:4" x14ac:dyDescent="0.25">
      <c r="A642" s="63"/>
      <c r="B642" s="38"/>
      <c r="C642" s="49"/>
      <c r="D642" s="49"/>
    </row>
    <row r="643" spans="1:4" x14ac:dyDescent="0.25">
      <c r="A643" s="63"/>
      <c r="B643" s="38"/>
      <c r="C643" s="49"/>
      <c r="D643" s="49"/>
    </row>
    <row r="644" spans="1:4" x14ac:dyDescent="0.25">
      <c r="A644" s="63"/>
      <c r="B644" s="38"/>
      <c r="C644" s="49"/>
      <c r="D644" s="49"/>
    </row>
    <row r="645" spans="1:4" x14ac:dyDescent="0.25">
      <c r="A645" s="63"/>
      <c r="B645" s="38"/>
      <c r="C645" s="49"/>
      <c r="D645" s="49"/>
    </row>
    <row r="646" spans="1:4" x14ac:dyDescent="0.25">
      <c r="A646" s="63"/>
      <c r="B646" s="38"/>
      <c r="C646" s="49"/>
      <c r="D646" s="49"/>
    </row>
    <row r="647" spans="1:4" x14ac:dyDescent="0.25">
      <c r="A647" s="63"/>
      <c r="B647" s="38"/>
      <c r="C647" s="49"/>
      <c r="D647" s="49"/>
    </row>
    <row r="648" spans="1:4" x14ac:dyDescent="0.25">
      <c r="A648" s="63"/>
      <c r="B648" s="38"/>
      <c r="C648" s="49"/>
      <c r="D648" s="49"/>
    </row>
    <row r="649" spans="1:4" x14ac:dyDescent="0.25">
      <c r="A649" s="63"/>
      <c r="B649" s="38"/>
      <c r="C649" s="49"/>
      <c r="D649" s="49"/>
    </row>
    <row r="650" spans="1:4" x14ac:dyDescent="0.25">
      <c r="A650" s="63"/>
      <c r="B650" s="38"/>
      <c r="C650" s="49"/>
      <c r="D650" s="49"/>
    </row>
    <row r="651" spans="1:4" x14ac:dyDescent="0.25">
      <c r="A651" s="63"/>
      <c r="B651" s="38"/>
      <c r="C651" s="49"/>
      <c r="D651" s="49"/>
    </row>
    <row r="652" spans="1:4" x14ac:dyDescent="0.25">
      <c r="A652" s="63"/>
      <c r="B652" s="38"/>
      <c r="C652" s="49"/>
      <c r="D652" s="49"/>
    </row>
    <row r="653" spans="1:4" x14ac:dyDescent="0.25">
      <c r="A653" s="63"/>
      <c r="B653" s="38"/>
      <c r="C653" s="49"/>
      <c r="D653" s="49"/>
    </row>
    <row r="654" spans="1:4" x14ac:dyDescent="0.25">
      <c r="A654" s="63"/>
      <c r="B654" s="38"/>
      <c r="C654" s="49"/>
      <c r="D654" s="49"/>
    </row>
    <row r="655" spans="1:4" x14ac:dyDescent="0.25">
      <c r="A655" s="63"/>
      <c r="B655" s="38"/>
      <c r="C655" s="49"/>
      <c r="D655" s="49"/>
    </row>
    <row r="656" spans="1:4" x14ac:dyDescent="0.25">
      <c r="A656" s="63"/>
      <c r="B656" s="38"/>
      <c r="C656" s="49"/>
      <c r="D656" s="49"/>
    </row>
    <row r="657" spans="1:4" x14ac:dyDescent="0.25">
      <c r="A657" s="63"/>
      <c r="B657" s="38"/>
      <c r="C657" s="49"/>
      <c r="D657" s="49"/>
    </row>
    <row r="658" spans="1:4" x14ac:dyDescent="0.25">
      <c r="A658" s="63"/>
      <c r="B658" s="38"/>
      <c r="C658" s="49"/>
      <c r="D658" s="49"/>
    </row>
    <row r="659" spans="1:4" x14ac:dyDescent="0.25">
      <c r="A659" s="63"/>
      <c r="B659" s="38"/>
      <c r="C659" s="49"/>
      <c r="D659" s="49"/>
    </row>
    <row r="660" spans="1:4" x14ac:dyDescent="0.25">
      <c r="A660" s="63"/>
      <c r="B660" s="38"/>
      <c r="C660" s="49"/>
      <c r="D660" s="49"/>
    </row>
    <row r="661" spans="1:4" x14ac:dyDescent="0.25">
      <c r="A661" s="63"/>
      <c r="B661" s="38"/>
      <c r="C661" s="49"/>
      <c r="D661" s="49"/>
    </row>
    <row r="662" spans="1:4" x14ac:dyDescent="0.25">
      <c r="A662" s="63"/>
      <c r="B662" s="38"/>
      <c r="C662" s="49"/>
      <c r="D662" s="49"/>
    </row>
    <row r="663" spans="1:4" x14ac:dyDescent="0.25">
      <c r="A663" s="63"/>
      <c r="B663" s="38"/>
      <c r="C663" s="49"/>
      <c r="D663" s="49"/>
    </row>
    <row r="664" spans="1:4" x14ac:dyDescent="0.25">
      <c r="A664" s="63"/>
      <c r="B664" s="38"/>
      <c r="C664" s="49"/>
      <c r="D664" s="49"/>
    </row>
    <row r="665" spans="1:4" x14ac:dyDescent="0.25">
      <c r="A665" s="63"/>
      <c r="B665" s="38"/>
      <c r="C665" s="49"/>
      <c r="D665" s="49"/>
    </row>
    <row r="666" spans="1:4" x14ac:dyDescent="0.25">
      <c r="A666" s="63"/>
      <c r="B666" s="38"/>
      <c r="C666" s="49"/>
      <c r="D666" s="49"/>
    </row>
    <row r="667" spans="1:4" x14ac:dyDescent="0.25">
      <c r="A667" s="63"/>
      <c r="B667" s="38"/>
      <c r="C667" s="49"/>
      <c r="D667" s="49"/>
    </row>
    <row r="668" spans="1:4" x14ac:dyDescent="0.25">
      <c r="A668" s="63"/>
      <c r="B668" s="38"/>
      <c r="C668" s="49"/>
      <c r="D668" s="49"/>
    </row>
    <row r="669" spans="1:4" x14ac:dyDescent="0.25">
      <c r="A669" s="63"/>
      <c r="B669" s="38"/>
      <c r="C669" s="49"/>
      <c r="D669" s="49"/>
    </row>
    <row r="670" spans="1:4" x14ac:dyDescent="0.25">
      <c r="A670" s="63"/>
      <c r="B670" s="38"/>
      <c r="C670" s="49"/>
      <c r="D670" s="49"/>
    </row>
    <row r="671" spans="1:4" x14ac:dyDescent="0.25">
      <c r="A671" s="63"/>
      <c r="B671" s="38"/>
      <c r="C671" s="49"/>
      <c r="D671" s="49"/>
    </row>
    <row r="672" spans="1:4" x14ac:dyDescent="0.25">
      <c r="A672" s="63"/>
      <c r="B672" s="38"/>
      <c r="C672" s="49"/>
      <c r="D672" s="49"/>
    </row>
    <row r="673" spans="1:4" x14ac:dyDescent="0.25">
      <c r="A673" s="63"/>
      <c r="B673" s="38"/>
      <c r="C673" s="49"/>
      <c r="D673" s="49"/>
    </row>
    <row r="674" spans="1:4" x14ac:dyDescent="0.25">
      <c r="A674" s="63"/>
      <c r="B674" s="38"/>
      <c r="C674" s="49"/>
      <c r="D674" s="49"/>
    </row>
    <row r="675" spans="1:4" x14ac:dyDescent="0.25">
      <c r="A675" s="63"/>
      <c r="B675" s="38"/>
      <c r="C675" s="49"/>
      <c r="D675" s="49"/>
    </row>
    <row r="676" spans="1:4" x14ac:dyDescent="0.25">
      <c r="A676" s="63"/>
      <c r="B676" s="38"/>
      <c r="C676" s="49"/>
      <c r="D676" s="49"/>
    </row>
    <row r="677" spans="1:4" x14ac:dyDescent="0.25">
      <c r="A677" s="63"/>
      <c r="B677" s="38"/>
      <c r="C677" s="49"/>
      <c r="D677" s="49"/>
    </row>
    <row r="678" spans="1:4" x14ac:dyDescent="0.25">
      <c r="A678" s="63"/>
      <c r="B678" s="38"/>
      <c r="C678" s="49"/>
      <c r="D678" s="49"/>
    </row>
    <row r="679" spans="1:4" x14ac:dyDescent="0.25">
      <c r="A679" s="63"/>
      <c r="B679" s="38"/>
      <c r="C679" s="49"/>
      <c r="D679" s="49"/>
    </row>
    <row r="680" spans="1:4" x14ac:dyDescent="0.25">
      <c r="A680" s="63"/>
      <c r="B680" s="38"/>
      <c r="C680" s="49"/>
      <c r="D680" s="49"/>
    </row>
    <row r="681" spans="1:4" x14ac:dyDescent="0.25">
      <c r="A681" s="63"/>
      <c r="B681" s="38"/>
      <c r="C681" s="49"/>
      <c r="D681" s="49"/>
    </row>
    <row r="682" spans="1:4" x14ac:dyDescent="0.25">
      <c r="A682" s="63"/>
      <c r="B682" s="38"/>
      <c r="C682" s="49"/>
      <c r="D682" s="49"/>
    </row>
    <row r="683" spans="1:4" x14ac:dyDescent="0.25">
      <c r="A683" s="63"/>
      <c r="B683" s="38"/>
      <c r="C683" s="49"/>
      <c r="D683" s="49"/>
    </row>
    <row r="684" spans="1:4" x14ac:dyDescent="0.25">
      <c r="A684" s="63"/>
      <c r="B684" s="38"/>
      <c r="C684" s="49"/>
      <c r="D684" s="49"/>
    </row>
    <row r="685" spans="1:4" x14ac:dyDescent="0.25">
      <c r="A685" s="63"/>
      <c r="B685" s="38"/>
      <c r="C685" s="49"/>
      <c r="D685" s="49"/>
    </row>
    <row r="686" spans="1:4" x14ac:dyDescent="0.25">
      <c r="A686" s="63"/>
      <c r="B686" s="38"/>
      <c r="C686" s="49"/>
      <c r="D686" s="49"/>
    </row>
    <row r="687" spans="1:4" x14ac:dyDescent="0.25">
      <c r="A687" s="63"/>
      <c r="B687" s="38"/>
      <c r="C687" s="49"/>
      <c r="D687" s="49"/>
    </row>
    <row r="688" spans="1:4" x14ac:dyDescent="0.25">
      <c r="A688" s="63"/>
      <c r="B688" s="38"/>
      <c r="C688" s="49"/>
      <c r="D688" s="49"/>
    </row>
    <row r="689" spans="1:4" x14ac:dyDescent="0.25">
      <c r="A689" s="63"/>
      <c r="B689" s="38"/>
      <c r="C689" s="49"/>
      <c r="D689" s="49"/>
    </row>
    <row r="690" spans="1:4" x14ac:dyDescent="0.25">
      <c r="A690" s="63"/>
      <c r="B690" s="38"/>
      <c r="C690" s="49"/>
      <c r="D690" s="49"/>
    </row>
    <row r="691" spans="1:4" x14ac:dyDescent="0.25">
      <c r="A691" s="63"/>
      <c r="B691" s="38"/>
      <c r="C691" s="49"/>
      <c r="D691" s="49"/>
    </row>
    <row r="692" spans="1:4" x14ac:dyDescent="0.25">
      <c r="A692" s="63"/>
      <c r="B692" s="38"/>
      <c r="C692" s="49"/>
      <c r="D692" s="49"/>
    </row>
    <row r="693" spans="1:4" x14ac:dyDescent="0.25">
      <c r="A693" s="63"/>
      <c r="B693" s="38"/>
      <c r="C693" s="49"/>
      <c r="D693" s="49"/>
    </row>
    <row r="694" spans="1:4" x14ac:dyDescent="0.25">
      <c r="A694" s="63"/>
      <c r="B694" s="38"/>
      <c r="C694" s="49"/>
      <c r="D694" s="49"/>
    </row>
    <row r="695" spans="1:4" x14ac:dyDescent="0.25">
      <c r="A695" s="63"/>
      <c r="B695" s="38"/>
      <c r="C695" s="49"/>
      <c r="D695" s="49"/>
    </row>
    <row r="696" spans="1:4" x14ac:dyDescent="0.25">
      <c r="A696" s="63"/>
      <c r="B696" s="38"/>
      <c r="C696" s="49"/>
      <c r="D696" s="49"/>
    </row>
    <row r="697" spans="1:4" x14ac:dyDescent="0.25">
      <c r="A697" s="63"/>
      <c r="B697" s="38"/>
      <c r="C697" s="49"/>
      <c r="D697" s="49"/>
    </row>
    <row r="698" spans="1:4" x14ac:dyDescent="0.25">
      <c r="A698" s="63"/>
      <c r="B698" s="38"/>
      <c r="C698" s="49"/>
      <c r="D698" s="49"/>
    </row>
    <row r="699" spans="1:4" x14ac:dyDescent="0.25">
      <c r="A699" s="63"/>
      <c r="B699" s="38"/>
      <c r="C699" s="49"/>
      <c r="D699" s="49"/>
    </row>
    <row r="700" spans="1:4" x14ac:dyDescent="0.25">
      <c r="A700" s="63"/>
      <c r="B700" s="38"/>
      <c r="C700" s="49"/>
      <c r="D700" s="49"/>
    </row>
    <row r="701" spans="1:4" x14ac:dyDescent="0.25">
      <c r="A701" s="63"/>
      <c r="B701" s="38"/>
      <c r="C701" s="49"/>
      <c r="D701" s="49"/>
    </row>
    <row r="702" spans="1:4" x14ac:dyDescent="0.25">
      <c r="A702" s="63"/>
      <c r="B702" s="38"/>
      <c r="C702" s="49"/>
      <c r="D702" s="49"/>
    </row>
    <row r="703" spans="1:4" x14ac:dyDescent="0.25">
      <c r="A703" s="63"/>
      <c r="B703" s="38"/>
      <c r="C703" s="49"/>
      <c r="D703" s="49"/>
    </row>
    <row r="704" spans="1:4" x14ac:dyDescent="0.25">
      <c r="A704" s="63"/>
      <c r="B704" s="38"/>
      <c r="C704" s="49"/>
      <c r="D704" s="49"/>
    </row>
    <row r="705" spans="1:4" x14ac:dyDescent="0.25">
      <c r="A705" s="63"/>
      <c r="B705" s="38"/>
      <c r="C705" s="49"/>
      <c r="D705" s="49"/>
    </row>
    <row r="706" spans="1:4" x14ac:dyDescent="0.25">
      <c r="A706" s="63"/>
      <c r="B706" s="38"/>
      <c r="C706" s="49"/>
      <c r="D706" s="49"/>
    </row>
    <row r="707" spans="1:4" x14ac:dyDescent="0.25">
      <c r="A707" s="63"/>
      <c r="B707" s="38"/>
      <c r="C707" s="49"/>
      <c r="D707" s="49"/>
    </row>
    <row r="708" spans="1:4" x14ac:dyDescent="0.25">
      <c r="A708" s="63"/>
      <c r="B708" s="38"/>
      <c r="C708" s="49"/>
      <c r="D708" s="49"/>
    </row>
    <row r="709" spans="1:4" x14ac:dyDescent="0.25">
      <c r="A709" s="63"/>
      <c r="B709" s="38"/>
      <c r="C709" s="49"/>
      <c r="D709" s="49"/>
    </row>
    <row r="710" spans="1:4" x14ac:dyDescent="0.25">
      <c r="A710" s="63"/>
      <c r="B710" s="38"/>
      <c r="C710" s="49"/>
      <c r="D710" s="49"/>
    </row>
    <row r="711" spans="1:4" x14ac:dyDescent="0.25">
      <c r="A711" s="63"/>
      <c r="B711" s="38"/>
      <c r="C711" s="49"/>
      <c r="D711" s="49"/>
    </row>
    <row r="712" spans="1:4" x14ac:dyDescent="0.25">
      <c r="A712" s="63"/>
      <c r="B712" s="38"/>
      <c r="C712" s="49"/>
      <c r="D712" s="49"/>
    </row>
    <row r="713" spans="1:4" x14ac:dyDescent="0.25">
      <c r="A713" s="63"/>
      <c r="B713" s="38"/>
      <c r="C713" s="49"/>
      <c r="D713" s="49"/>
    </row>
    <row r="714" spans="1:4" x14ac:dyDescent="0.25">
      <c r="A714" s="63"/>
      <c r="B714" s="38"/>
      <c r="C714" s="49"/>
      <c r="D714" s="49"/>
    </row>
    <row r="715" spans="1:4" x14ac:dyDescent="0.25">
      <c r="A715" s="63"/>
      <c r="B715" s="38"/>
      <c r="C715" s="49"/>
      <c r="D715" s="49"/>
    </row>
    <row r="716" spans="1:4" x14ac:dyDescent="0.25">
      <c r="A716" s="63"/>
      <c r="B716" s="38"/>
      <c r="C716" s="49"/>
      <c r="D716" s="49"/>
    </row>
    <row r="717" spans="1:4" x14ac:dyDescent="0.25">
      <c r="A717" s="63"/>
      <c r="B717" s="38"/>
      <c r="C717" s="49"/>
      <c r="D717" s="49"/>
    </row>
    <row r="718" spans="1:4" x14ac:dyDescent="0.25">
      <c r="A718" s="63"/>
      <c r="B718" s="38"/>
      <c r="C718" s="49"/>
      <c r="D718" s="49"/>
    </row>
    <row r="719" spans="1:4" x14ac:dyDescent="0.25">
      <c r="A719" s="63"/>
      <c r="B719" s="38"/>
      <c r="C719" s="49"/>
      <c r="D719" s="49"/>
    </row>
    <row r="720" spans="1:4" x14ac:dyDescent="0.25">
      <c r="A720" s="63"/>
      <c r="B720" s="38"/>
      <c r="C720" s="49"/>
      <c r="D720" s="49"/>
    </row>
    <row r="721" spans="1:4" x14ac:dyDescent="0.25">
      <c r="A721" s="63"/>
      <c r="B721" s="38"/>
      <c r="C721" s="49"/>
      <c r="D721" s="49"/>
    </row>
    <row r="722" spans="1:4" x14ac:dyDescent="0.25">
      <c r="A722" s="63"/>
      <c r="B722" s="38"/>
      <c r="C722" s="49"/>
      <c r="D722" s="49"/>
    </row>
    <row r="723" spans="1:4" x14ac:dyDescent="0.25">
      <c r="A723" s="63"/>
      <c r="B723" s="38"/>
      <c r="C723" s="49"/>
      <c r="D723" s="49"/>
    </row>
    <row r="724" spans="1:4" x14ac:dyDescent="0.25">
      <c r="A724" s="63"/>
      <c r="B724" s="38"/>
      <c r="C724" s="49"/>
      <c r="D724" s="49"/>
    </row>
    <row r="725" spans="1:4" x14ac:dyDescent="0.25">
      <c r="A725" s="63"/>
      <c r="B725" s="38"/>
      <c r="C725" s="49"/>
      <c r="D725" s="49"/>
    </row>
    <row r="726" spans="1:4" x14ac:dyDescent="0.25">
      <c r="A726" s="63"/>
      <c r="B726" s="38"/>
      <c r="C726" s="49"/>
      <c r="D726" s="49"/>
    </row>
    <row r="727" spans="1:4" x14ac:dyDescent="0.25">
      <c r="A727" s="63"/>
      <c r="B727" s="38"/>
      <c r="C727" s="49"/>
      <c r="D727" s="49"/>
    </row>
    <row r="728" spans="1:4" x14ac:dyDescent="0.25">
      <c r="A728" s="63"/>
      <c r="B728" s="38"/>
      <c r="C728" s="49"/>
      <c r="D728" s="49"/>
    </row>
    <row r="729" spans="1:4" x14ac:dyDescent="0.25">
      <c r="A729" s="63"/>
      <c r="B729" s="38"/>
      <c r="C729" s="49"/>
      <c r="D729" s="49"/>
    </row>
    <row r="730" spans="1:4" x14ac:dyDescent="0.25">
      <c r="A730" s="63"/>
      <c r="B730" s="38"/>
      <c r="C730" s="49"/>
      <c r="D730" s="49"/>
    </row>
    <row r="731" spans="1:4" x14ac:dyDescent="0.25">
      <c r="A731" s="63"/>
      <c r="B731" s="38"/>
      <c r="C731" s="49"/>
      <c r="D731" s="49"/>
    </row>
    <row r="732" spans="1:4" x14ac:dyDescent="0.25">
      <c r="A732" s="63"/>
      <c r="B732" s="38"/>
      <c r="C732" s="49"/>
      <c r="D732" s="49"/>
    </row>
    <row r="733" spans="1:4" x14ac:dyDescent="0.25">
      <c r="A733" s="63"/>
      <c r="B733" s="38"/>
      <c r="C733" s="49"/>
      <c r="D733" s="49"/>
    </row>
    <row r="734" spans="1:4" x14ac:dyDescent="0.25">
      <c r="A734" s="63"/>
      <c r="B734" s="38"/>
      <c r="C734" s="49"/>
      <c r="D734" s="49"/>
    </row>
    <row r="735" spans="1:4" x14ac:dyDescent="0.25">
      <c r="A735" s="63"/>
      <c r="B735" s="38"/>
      <c r="C735" s="49"/>
      <c r="D735" s="49"/>
    </row>
    <row r="736" spans="1:4" x14ac:dyDescent="0.25">
      <c r="A736" s="63"/>
      <c r="B736" s="38"/>
      <c r="C736" s="49"/>
      <c r="D736" s="49"/>
    </row>
    <row r="737" spans="1:4" x14ac:dyDescent="0.25">
      <c r="A737" s="63"/>
      <c r="B737" s="38"/>
      <c r="C737" s="49"/>
      <c r="D737" s="49"/>
    </row>
    <row r="738" spans="1:4" x14ac:dyDescent="0.25">
      <c r="A738" s="63"/>
      <c r="B738" s="38"/>
      <c r="C738" s="49"/>
      <c r="D738" s="49"/>
    </row>
    <row r="739" spans="1:4" x14ac:dyDescent="0.25">
      <c r="A739" s="63"/>
      <c r="B739" s="38"/>
      <c r="C739" s="49"/>
      <c r="D739" s="49"/>
    </row>
    <row r="740" spans="1:4" x14ac:dyDescent="0.25">
      <c r="A740" s="63"/>
      <c r="B740" s="38"/>
      <c r="C740" s="49"/>
      <c r="D740" s="49"/>
    </row>
    <row r="741" spans="1:4" x14ac:dyDescent="0.25">
      <c r="A741" s="63"/>
      <c r="B741" s="38"/>
      <c r="C741" s="49"/>
      <c r="D741" s="49"/>
    </row>
    <row r="742" spans="1:4" x14ac:dyDescent="0.25">
      <c r="A742" s="63"/>
      <c r="B742" s="38"/>
      <c r="C742" s="49"/>
      <c r="D742" s="49"/>
    </row>
    <row r="743" spans="1:4" x14ac:dyDescent="0.25">
      <c r="A743" s="63"/>
      <c r="B743" s="38"/>
      <c r="C743" s="49"/>
      <c r="D743" s="49"/>
    </row>
    <row r="744" spans="1:4" x14ac:dyDescent="0.25">
      <c r="A744" s="63"/>
      <c r="B744" s="38"/>
      <c r="C744" s="49"/>
      <c r="D744" s="49"/>
    </row>
    <row r="745" spans="1:4" x14ac:dyDescent="0.25">
      <c r="A745" s="63"/>
      <c r="B745" s="38"/>
      <c r="C745" s="49"/>
      <c r="D745" s="49"/>
    </row>
    <row r="746" spans="1:4" x14ac:dyDescent="0.25">
      <c r="A746" s="63"/>
      <c r="B746" s="38"/>
      <c r="C746" s="49"/>
      <c r="D746" s="49"/>
    </row>
    <row r="747" spans="1:4" x14ac:dyDescent="0.25">
      <c r="A747" s="63"/>
      <c r="B747" s="38"/>
      <c r="C747" s="49"/>
      <c r="D747" s="49"/>
    </row>
    <row r="748" spans="1:4" x14ac:dyDescent="0.25">
      <c r="A748" s="63"/>
      <c r="B748" s="38"/>
      <c r="C748" s="49"/>
      <c r="D748" s="49"/>
    </row>
    <row r="749" spans="1:4" x14ac:dyDescent="0.25">
      <c r="A749" s="63"/>
      <c r="B749" s="38"/>
      <c r="C749" s="49"/>
      <c r="D749" s="49"/>
    </row>
    <row r="750" spans="1:4" x14ac:dyDescent="0.25">
      <c r="A750" s="63"/>
      <c r="B750" s="38"/>
      <c r="C750" s="49"/>
      <c r="D750" s="49"/>
    </row>
    <row r="751" spans="1:4" x14ac:dyDescent="0.25">
      <c r="A751" s="63"/>
      <c r="B751" s="38"/>
      <c r="C751" s="49"/>
      <c r="D751" s="49"/>
    </row>
    <row r="752" spans="1:4" x14ac:dyDescent="0.25">
      <c r="A752" s="63"/>
      <c r="B752" s="38"/>
      <c r="C752" s="49"/>
      <c r="D752" s="49"/>
    </row>
    <row r="753" spans="1:4" x14ac:dyDescent="0.25">
      <c r="A753" s="63"/>
      <c r="B753" s="38"/>
      <c r="C753" s="49"/>
      <c r="D753" s="49"/>
    </row>
    <row r="754" spans="1:4" x14ac:dyDescent="0.25">
      <c r="A754" s="63"/>
      <c r="B754" s="38"/>
      <c r="C754" s="49"/>
      <c r="D754" s="49"/>
    </row>
    <row r="755" spans="1:4" x14ac:dyDescent="0.25">
      <c r="A755" s="63"/>
      <c r="B755" s="38"/>
      <c r="C755" s="49"/>
      <c r="D755" s="49"/>
    </row>
    <row r="756" spans="1:4" x14ac:dyDescent="0.25">
      <c r="A756" s="63"/>
      <c r="B756" s="38"/>
      <c r="C756" s="49"/>
      <c r="D756" s="49"/>
    </row>
    <row r="757" spans="1:4" x14ac:dyDescent="0.25">
      <c r="A757" s="63"/>
      <c r="B757" s="38"/>
      <c r="C757" s="49"/>
      <c r="D757" s="49"/>
    </row>
    <row r="758" spans="1:4" x14ac:dyDescent="0.25">
      <c r="A758" s="63"/>
      <c r="B758" s="38"/>
      <c r="C758" s="49"/>
      <c r="D758" s="49"/>
    </row>
    <row r="759" spans="1:4" x14ac:dyDescent="0.25">
      <c r="A759" s="63"/>
      <c r="B759" s="38"/>
      <c r="C759" s="49"/>
      <c r="D759" s="49"/>
    </row>
    <row r="760" spans="1:4" x14ac:dyDescent="0.25">
      <c r="A760" s="63"/>
      <c r="B760" s="38"/>
      <c r="C760" s="49"/>
      <c r="D760" s="49"/>
    </row>
    <row r="761" spans="1:4" x14ac:dyDescent="0.25">
      <c r="A761" s="63"/>
      <c r="B761" s="38"/>
      <c r="C761" s="49"/>
      <c r="D761" s="49"/>
    </row>
    <row r="762" spans="1:4" x14ac:dyDescent="0.25">
      <c r="A762" s="63"/>
      <c r="B762" s="38"/>
      <c r="C762" s="49"/>
      <c r="D762" s="49"/>
    </row>
    <row r="763" spans="1:4" x14ac:dyDescent="0.25">
      <c r="A763" s="63"/>
      <c r="B763" s="38"/>
      <c r="C763" s="49"/>
      <c r="D763" s="49"/>
    </row>
    <row r="764" spans="1:4" x14ac:dyDescent="0.25">
      <c r="A764" s="63"/>
      <c r="B764" s="38"/>
      <c r="C764" s="49"/>
      <c r="D764" s="49"/>
    </row>
    <row r="765" spans="1:4" x14ac:dyDescent="0.25">
      <c r="A765" s="63"/>
      <c r="B765" s="38"/>
      <c r="C765" s="49"/>
      <c r="D765" s="49"/>
    </row>
    <row r="766" spans="1:4" x14ac:dyDescent="0.25">
      <c r="A766" s="63"/>
      <c r="B766" s="38"/>
      <c r="C766" s="49"/>
      <c r="D766" s="49"/>
    </row>
    <row r="767" spans="1:4" x14ac:dyDescent="0.25">
      <c r="A767" s="63"/>
      <c r="B767" s="38"/>
      <c r="C767" s="49"/>
      <c r="D767" s="49"/>
    </row>
    <row r="768" spans="1:4" x14ac:dyDescent="0.25">
      <c r="A768" s="63"/>
      <c r="B768" s="38"/>
      <c r="C768" s="49"/>
      <c r="D768" s="49"/>
    </row>
    <row r="769" spans="1:4" x14ac:dyDescent="0.25">
      <c r="A769" s="63"/>
      <c r="B769" s="38"/>
      <c r="C769" s="49"/>
      <c r="D769" s="49"/>
    </row>
    <row r="770" spans="1:4" x14ac:dyDescent="0.25">
      <c r="A770" s="63"/>
      <c r="B770" s="38"/>
      <c r="C770" s="49"/>
      <c r="D770" s="49"/>
    </row>
    <row r="771" spans="1:4" x14ac:dyDescent="0.25">
      <c r="A771" s="63"/>
      <c r="B771" s="38"/>
      <c r="C771" s="49"/>
      <c r="D771" s="49"/>
    </row>
    <row r="772" spans="1:4" x14ac:dyDescent="0.25">
      <c r="A772" s="63"/>
      <c r="B772" s="38"/>
      <c r="C772" s="49"/>
      <c r="D772" s="49"/>
    </row>
    <row r="773" spans="1:4" x14ac:dyDescent="0.25">
      <c r="A773" s="63"/>
      <c r="B773" s="38"/>
      <c r="C773" s="49"/>
      <c r="D773" s="49"/>
    </row>
    <row r="774" spans="1:4" x14ac:dyDescent="0.25">
      <c r="A774" s="63"/>
      <c r="B774" s="38"/>
      <c r="C774" s="49"/>
      <c r="D774" s="49"/>
    </row>
    <row r="775" spans="1:4" x14ac:dyDescent="0.25">
      <c r="A775" s="63"/>
      <c r="B775" s="38"/>
      <c r="C775" s="49"/>
      <c r="D775" s="49"/>
    </row>
    <row r="776" spans="1:4" x14ac:dyDescent="0.25">
      <c r="A776" s="63"/>
      <c r="B776" s="38"/>
      <c r="C776" s="49"/>
      <c r="D776" s="49"/>
    </row>
    <row r="777" spans="1:4" x14ac:dyDescent="0.25">
      <c r="A777" s="63"/>
      <c r="B777" s="38"/>
      <c r="C777" s="49"/>
      <c r="D777" s="49"/>
    </row>
    <row r="778" spans="1:4" x14ac:dyDescent="0.25">
      <c r="A778" s="63"/>
      <c r="B778" s="38"/>
      <c r="C778" s="49"/>
      <c r="D778" s="49"/>
    </row>
    <row r="779" spans="1:4" x14ac:dyDescent="0.25">
      <c r="A779" s="63"/>
      <c r="B779" s="38"/>
      <c r="C779" s="49"/>
      <c r="D779" s="49"/>
    </row>
    <row r="780" spans="1:4" x14ac:dyDescent="0.25">
      <c r="A780" s="63"/>
      <c r="B780" s="38"/>
      <c r="C780" s="49"/>
      <c r="D780" s="49"/>
    </row>
    <row r="781" spans="1:4" x14ac:dyDescent="0.25">
      <c r="A781" s="63"/>
      <c r="B781" s="38"/>
      <c r="C781" s="49"/>
      <c r="D781" s="49"/>
    </row>
    <row r="782" spans="1:4" x14ac:dyDescent="0.25">
      <c r="A782" s="63"/>
      <c r="B782" s="38"/>
      <c r="C782" s="49"/>
      <c r="D782" s="49"/>
    </row>
    <row r="783" spans="1:4" x14ac:dyDescent="0.25">
      <c r="A783" s="63"/>
      <c r="B783" s="38"/>
      <c r="C783" s="49"/>
      <c r="D783" s="49"/>
    </row>
    <row r="784" spans="1:4" x14ac:dyDescent="0.25">
      <c r="A784" s="63"/>
      <c r="B784" s="38"/>
      <c r="C784" s="49"/>
      <c r="D784" s="49"/>
    </row>
    <row r="785" spans="1:4" x14ac:dyDescent="0.25">
      <c r="A785" s="63"/>
      <c r="B785" s="38"/>
      <c r="C785" s="49"/>
      <c r="D785" s="49"/>
    </row>
    <row r="786" spans="1:4" x14ac:dyDescent="0.25">
      <c r="A786" s="63"/>
      <c r="B786" s="38"/>
      <c r="C786" s="49"/>
      <c r="D786" s="49"/>
    </row>
    <row r="787" spans="1:4" x14ac:dyDescent="0.25">
      <c r="A787" s="63"/>
      <c r="B787" s="38"/>
      <c r="C787" s="49"/>
      <c r="D787" s="49"/>
    </row>
    <row r="788" spans="1:4" x14ac:dyDescent="0.25">
      <c r="A788" s="63"/>
      <c r="B788" s="38"/>
      <c r="C788" s="49"/>
      <c r="D788" s="49"/>
    </row>
    <row r="789" spans="1:4" x14ac:dyDescent="0.25">
      <c r="A789" s="63"/>
      <c r="B789" s="38"/>
      <c r="C789" s="49"/>
      <c r="D789" s="49"/>
    </row>
    <row r="790" spans="1:4" x14ac:dyDescent="0.25">
      <c r="A790" s="63"/>
      <c r="B790" s="38"/>
      <c r="C790" s="49"/>
      <c r="D790" s="49"/>
    </row>
    <row r="791" spans="1:4" x14ac:dyDescent="0.25">
      <c r="A791" s="63"/>
      <c r="B791" s="38"/>
      <c r="C791" s="49"/>
      <c r="D791" s="49"/>
    </row>
    <row r="792" spans="1:4" x14ac:dyDescent="0.25">
      <c r="A792" s="63"/>
      <c r="B792" s="38"/>
      <c r="C792" s="49"/>
      <c r="D792" s="49"/>
    </row>
    <row r="793" spans="1:4" x14ac:dyDescent="0.25">
      <c r="A793" s="63"/>
      <c r="B793" s="38"/>
      <c r="C793" s="49"/>
      <c r="D793" s="49"/>
    </row>
    <row r="794" spans="1:4" x14ac:dyDescent="0.25">
      <c r="A794" s="63"/>
      <c r="B794" s="38"/>
      <c r="C794" s="49"/>
      <c r="D794" s="49"/>
    </row>
    <row r="795" spans="1:4" x14ac:dyDescent="0.25">
      <c r="A795" s="63"/>
      <c r="B795" s="38"/>
      <c r="C795" s="49"/>
      <c r="D795" s="49"/>
    </row>
    <row r="796" spans="1:4" x14ac:dyDescent="0.25">
      <c r="A796" s="63"/>
      <c r="B796" s="38"/>
      <c r="C796" s="49"/>
      <c r="D796" s="49"/>
    </row>
    <row r="797" spans="1:4" x14ac:dyDescent="0.25">
      <c r="A797" s="63"/>
      <c r="B797" s="38"/>
      <c r="C797" s="49"/>
      <c r="D797" s="49"/>
    </row>
    <row r="798" spans="1:4" x14ac:dyDescent="0.25">
      <c r="A798" s="63"/>
      <c r="B798" s="38"/>
      <c r="C798" s="49"/>
      <c r="D798" s="49"/>
    </row>
    <row r="799" spans="1:4" x14ac:dyDescent="0.25">
      <c r="A799" s="63"/>
      <c r="B799" s="38"/>
      <c r="C799" s="49"/>
      <c r="D799" s="49"/>
    </row>
    <row r="800" spans="1:4" x14ac:dyDescent="0.25">
      <c r="A800" s="63"/>
      <c r="B800" s="38"/>
      <c r="C800" s="49"/>
      <c r="D800" s="49"/>
    </row>
    <row r="801" spans="1:4" x14ac:dyDescent="0.25">
      <c r="A801" s="63"/>
      <c r="B801" s="38"/>
      <c r="C801" s="49"/>
      <c r="D801" s="49"/>
    </row>
    <row r="802" spans="1:4" x14ac:dyDescent="0.25">
      <c r="A802" s="63"/>
      <c r="B802" s="38"/>
      <c r="C802" s="49"/>
      <c r="D802" s="49"/>
    </row>
    <row r="803" spans="1:4" x14ac:dyDescent="0.25">
      <c r="A803" s="63"/>
      <c r="B803" s="38"/>
      <c r="C803" s="49"/>
      <c r="D803" s="49"/>
    </row>
    <row r="804" spans="1:4" x14ac:dyDescent="0.25">
      <c r="A804" s="63"/>
      <c r="B804" s="38"/>
      <c r="C804" s="49"/>
      <c r="D804" s="49"/>
    </row>
    <row r="805" spans="1:4" x14ac:dyDescent="0.25">
      <c r="A805" s="63"/>
      <c r="B805" s="38"/>
      <c r="C805" s="49"/>
      <c r="D805" s="49"/>
    </row>
    <row r="806" spans="1:4" x14ac:dyDescent="0.25">
      <c r="A806" s="63"/>
      <c r="B806" s="38"/>
      <c r="C806" s="49"/>
      <c r="D806" s="49"/>
    </row>
    <row r="807" spans="1:4" x14ac:dyDescent="0.25">
      <c r="A807" s="63"/>
      <c r="B807" s="38"/>
      <c r="C807" s="49"/>
      <c r="D807" s="49"/>
    </row>
    <row r="808" spans="1:4" x14ac:dyDescent="0.25">
      <c r="A808" s="63"/>
      <c r="B808" s="38"/>
      <c r="C808" s="49"/>
      <c r="D808" s="49"/>
    </row>
    <row r="809" spans="1:4" x14ac:dyDescent="0.25">
      <c r="A809" s="63"/>
      <c r="B809" s="38"/>
      <c r="C809" s="49"/>
      <c r="D809" s="49"/>
    </row>
    <row r="810" spans="1:4" x14ac:dyDescent="0.25">
      <c r="A810" s="63"/>
      <c r="B810" s="38"/>
      <c r="C810" s="49"/>
      <c r="D810" s="49"/>
    </row>
    <row r="811" spans="1:4" x14ac:dyDescent="0.25">
      <c r="A811" s="63"/>
      <c r="B811" s="38"/>
      <c r="C811" s="49"/>
      <c r="D811" s="49"/>
    </row>
    <row r="812" spans="1:4" x14ac:dyDescent="0.25">
      <c r="A812" s="63"/>
      <c r="B812" s="38"/>
      <c r="C812" s="49"/>
      <c r="D812" s="49"/>
    </row>
    <row r="813" spans="1:4" x14ac:dyDescent="0.25">
      <c r="A813" s="63"/>
      <c r="B813" s="38"/>
      <c r="C813" s="49"/>
      <c r="D813" s="49"/>
    </row>
    <row r="814" spans="1:4" x14ac:dyDescent="0.25">
      <c r="A814" s="63"/>
      <c r="B814" s="38"/>
      <c r="C814" s="49"/>
      <c r="D814" s="49"/>
    </row>
    <row r="815" spans="1:4" x14ac:dyDescent="0.25">
      <c r="A815" s="63"/>
      <c r="B815" s="38"/>
      <c r="C815" s="49"/>
      <c r="D815" s="49"/>
    </row>
    <row r="816" spans="1:4" x14ac:dyDescent="0.25">
      <c r="A816" s="63"/>
      <c r="B816" s="38"/>
      <c r="C816" s="49"/>
      <c r="D816" s="49"/>
    </row>
    <row r="817" spans="1:4" x14ac:dyDescent="0.25">
      <c r="A817" s="63"/>
      <c r="B817" s="38"/>
      <c r="C817" s="49"/>
      <c r="D817" s="49"/>
    </row>
    <row r="818" spans="1:4" x14ac:dyDescent="0.25">
      <c r="A818" s="63"/>
      <c r="B818" s="38"/>
      <c r="C818" s="49"/>
      <c r="D818" s="49"/>
    </row>
    <row r="819" spans="1:4" x14ac:dyDescent="0.25">
      <c r="A819" s="63"/>
      <c r="B819" s="38"/>
      <c r="C819" s="49"/>
      <c r="D819" s="49"/>
    </row>
    <row r="820" spans="1:4" x14ac:dyDescent="0.25">
      <c r="A820" s="63"/>
      <c r="B820" s="38"/>
      <c r="C820" s="49"/>
      <c r="D820" s="49"/>
    </row>
    <row r="821" spans="1:4" x14ac:dyDescent="0.25">
      <c r="A821" s="63"/>
      <c r="B821" s="38"/>
      <c r="C821" s="49"/>
      <c r="D821" s="49"/>
    </row>
    <row r="822" spans="1:4" x14ac:dyDescent="0.25">
      <c r="A822" s="63"/>
      <c r="B822" s="38"/>
      <c r="C822" s="49"/>
      <c r="D822" s="49"/>
    </row>
    <row r="823" spans="1:4" x14ac:dyDescent="0.25">
      <c r="A823" s="63"/>
      <c r="B823" s="38"/>
      <c r="C823" s="49"/>
      <c r="D823" s="49"/>
    </row>
    <row r="824" spans="1:4" x14ac:dyDescent="0.25">
      <c r="A824" s="63"/>
      <c r="B824" s="38"/>
      <c r="C824" s="49"/>
      <c r="D824" s="49"/>
    </row>
    <row r="825" spans="1:4" x14ac:dyDescent="0.25">
      <c r="A825" s="63"/>
      <c r="B825" s="38"/>
      <c r="C825" s="49"/>
      <c r="D825" s="49"/>
    </row>
    <row r="826" spans="1:4" x14ac:dyDescent="0.25">
      <c r="A826" s="63"/>
      <c r="B826" s="38"/>
      <c r="C826" s="49"/>
      <c r="D826" s="49"/>
    </row>
    <row r="827" spans="1:4" x14ac:dyDescent="0.25">
      <c r="A827" s="63"/>
      <c r="B827" s="38"/>
      <c r="C827" s="49"/>
      <c r="D827" s="49"/>
    </row>
    <row r="828" spans="1:4" x14ac:dyDescent="0.25">
      <c r="A828" s="63"/>
      <c r="B828" s="38"/>
      <c r="C828" s="49"/>
      <c r="D828" s="49"/>
    </row>
    <row r="829" spans="1:4" x14ac:dyDescent="0.25">
      <c r="A829" s="63"/>
      <c r="B829" s="38"/>
      <c r="C829" s="49"/>
      <c r="D829" s="49"/>
    </row>
    <row r="830" spans="1:4" x14ac:dyDescent="0.25">
      <c r="A830" s="63"/>
      <c r="B830" s="38"/>
      <c r="C830" s="49"/>
      <c r="D830" s="49"/>
    </row>
    <row r="831" spans="1:4" x14ac:dyDescent="0.25">
      <c r="A831" s="63"/>
      <c r="B831" s="38"/>
      <c r="C831" s="49"/>
      <c r="D831" s="49"/>
    </row>
    <row r="832" spans="1:4" x14ac:dyDescent="0.25">
      <c r="A832" s="63"/>
      <c r="B832" s="38"/>
      <c r="C832" s="49"/>
      <c r="D832" s="49"/>
    </row>
    <row r="833" spans="1:4" x14ac:dyDescent="0.25">
      <c r="A833" s="63"/>
      <c r="B833" s="38"/>
      <c r="C833" s="49"/>
      <c r="D833" s="49"/>
    </row>
    <row r="834" spans="1:4" x14ac:dyDescent="0.25">
      <c r="A834" s="63"/>
      <c r="B834" s="38"/>
      <c r="C834" s="49"/>
      <c r="D834" s="49"/>
    </row>
    <row r="835" spans="1:4" x14ac:dyDescent="0.25">
      <c r="A835" s="63"/>
      <c r="B835" s="38"/>
      <c r="C835" s="49"/>
      <c r="D835" s="49"/>
    </row>
    <row r="836" spans="1:4" x14ac:dyDescent="0.25">
      <c r="A836" s="63"/>
      <c r="B836" s="38"/>
      <c r="C836" s="49"/>
      <c r="D836" s="49"/>
    </row>
    <row r="837" spans="1:4" x14ac:dyDescent="0.25">
      <c r="A837" s="63"/>
      <c r="B837" s="38"/>
      <c r="C837" s="49"/>
      <c r="D837" s="49"/>
    </row>
    <row r="838" spans="1:4" x14ac:dyDescent="0.25">
      <c r="A838" s="63"/>
      <c r="B838" s="38"/>
      <c r="C838" s="49"/>
      <c r="D838" s="49"/>
    </row>
    <row r="839" spans="1:4" x14ac:dyDescent="0.25">
      <c r="A839" s="63"/>
      <c r="B839" s="38"/>
      <c r="C839" s="49"/>
      <c r="D839" s="49"/>
    </row>
    <row r="840" spans="1:4" x14ac:dyDescent="0.25">
      <c r="A840" s="63"/>
      <c r="B840" s="38"/>
      <c r="C840" s="49"/>
      <c r="D840" s="49"/>
    </row>
    <row r="841" spans="1:4" x14ac:dyDescent="0.25">
      <c r="A841" s="63"/>
      <c r="B841" s="38"/>
      <c r="C841" s="49"/>
      <c r="D841" s="49"/>
    </row>
    <row r="842" spans="1:4" x14ac:dyDescent="0.25">
      <c r="A842" s="63"/>
      <c r="B842" s="38"/>
      <c r="C842" s="49"/>
      <c r="D842" s="49"/>
    </row>
    <row r="843" spans="1:4" x14ac:dyDescent="0.25">
      <c r="A843" s="63"/>
      <c r="B843" s="38"/>
      <c r="C843" s="49"/>
      <c r="D843" s="49"/>
    </row>
    <row r="844" spans="1:4" x14ac:dyDescent="0.25">
      <c r="A844" s="63"/>
      <c r="B844" s="38"/>
      <c r="C844" s="49"/>
      <c r="D844" s="49"/>
    </row>
    <row r="845" spans="1:4" x14ac:dyDescent="0.25">
      <c r="A845" s="63"/>
      <c r="B845" s="38"/>
      <c r="C845" s="49"/>
      <c r="D845" s="49"/>
    </row>
    <row r="846" spans="1:4" x14ac:dyDescent="0.25">
      <c r="A846" s="63"/>
      <c r="B846" s="38"/>
      <c r="C846" s="49"/>
      <c r="D846" s="49"/>
    </row>
    <row r="847" spans="1:4" x14ac:dyDescent="0.25">
      <c r="A847" s="63"/>
      <c r="B847" s="38"/>
      <c r="C847" s="49"/>
      <c r="D847" s="49"/>
    </row>
    <row r="848" spans="1:4" x14ac:dyDescent="0.25">
      <c r="A848" s="63"/>
      <c r="B848" s="38"/>
      <c r="C848" s="49"/>
      <c r="D848" s="49"/>
    </row>
    <row r="849" spans="1:4" x14ac:dyDescent="0.25">
      <c r="A849" s="63"/>
      <c r="B849" s="38"/>
      <c r="C849" s="49"/>
      <c r="D849" s="49"/>
    </row>
    <row r="850" spans="1:4" x14ac:dyDescent="0.25">
      <c r="A850" s="63"/>
      <c r="B850" s="38"/>
      <c r="C850" s="49"/>
      <c r="D850" s="49"/>
    </row>
    <row r="851" spans="1:4" x14ac:dyDescent="0.25">
      <c r="A851" s="63"/>
      <c r="B851" s="38"/>
      <c r="C851" s="49"/>
      <c r="D851" s="49"/>
    </row>
    <row r="852" spans="1:4" x14ac:dyDescent="0.25">
      <c r="A852" s="63"/>
      <c r="B852" s="38"/>
      <c r="C852" s="49"/>
      <c r="D852" s="49"/>
    </row>
    <row r="853" spans="1:4" x14ac:dyDescent="0.25">
      <c r="A853" s="63"/>
      <c r="B853" s="38"/>
      <c r="C853" s="49"/>
      <c r="D853" s="49"/>
    </row>
    <row r="854" spans="1:4" x14ac:dyDescent="0.25">
      <c r="A854" s="63"/>
      <c r="B854" s="38"/>
      <c r="C854" s="49"/>
      <c r="D854" s="49"/>
    </row>
    <row r="855" spans="1:4" x14ac:dyDescent="0.25">
      <c r="A855" s="63"/>
      <c r="B855" s="38"/>
      <c r="C855" s="49"/>
      <c r="D855" s="49"/>
    </row>
    <row r="856" spans="1:4" x14ac:dyDescent="0.25">
      <c r="A856" s="63"/>
      <c r="B856" s="38"/>
      <c r="C856" s="49"/>
      <c r="D856" s="49"/>
    </row>
    <row r="857" spans="1:4" x14ac:dyDescent="0.25">
      <c r="A857" s="63"/>
      <c r="B857" s="38"/>
      <c r="C857" s="49"/>
      <c r="D857" s="49"/>
    </row>
    <row r="858" spans="1:4" x14ac:dyDescent="0.25">
      <c r="A858" s="63"/>
      <c r="B858" s="38"/>
      <c r="C858" s="49"/>
      <c r="D858" s="49"/>
    </row>
    <row r="859" spans="1:4" x14ac:dyDescent="0.25">
      <c r="A859" s="63"/>
      <c r="B859" s="38"/>
      <c r="C859" s="49"/>
      <c r="D859" s="49"/>
    </row>
    <row r="860" spans="1:4" x14ac:dyDescent="0.25">
      <c r="A860" s="63"/>
      <c r="B860" s="38"/>
      <c r="C860" s="49"/>
      <c r="D860" s="49"/>
    </row>
    <row r="861" spans="1:4" x14ac:dyDescent="0.25">
      <c r="A861" s="63"/>
      <c r="B861" s="38"/>
      <c r="C861" s="49"/>
      <c r="D861" s="49"/>
    </row>
    <row r="862" spans="1:4" x14ac:dyDescent="0.25">
      <c r="A862" s="63"/>
      <c r="B862" s="38"/>
      <c r="C862" s="49"/>
      <c r="D862" s="49"/>
    </row>
    <row r="863" spans="1:4" x14ac:dyDescent="0.25">
      <c r="A863" s="63"/>
      <c r="B863" s="38"/>
      <c r="C863" s="49"/>
      <c r="D863" s="49"/>
    </row>
    <row r="864" spans="1:4" x14ac:dyDescent="0.25">
      <c r="A864" s="63"/>
      <c r="B864" s="38"/>
      <c r="C864" s="49"/>
      <c r="D864" s="49"/>
    </row>
    <row r="865" spans="1:4" x14ac:dyDescent="0.25">
      <c r="A865" s="63"/>
      <c r="B865" s="38"/>
      <c r="C865" s="49"/>
      <c r="D865" s="49"/>
    </row>
    <row r="866" spans="1:4" x14ac:dyDescent="0.25">
      <c r="A866" s="63"/>
      <c r="B866" s="38"/>
      <c r="C866" s="49"/>
      <c r="D866" s="49"/>
    </row>
    <row r="867" spans="1:4" x14ac:dyDescent="0.25">
      <c r="A867" s="63"/>
      <c r="B867" s="38"/>
      <c r="C867" s="49"/>
      <c r="D867" s="49"/>
    </row>
    <row r="868" spans="1:4" x14ac:dyDescent="0.25">
      <c r="A868" s="63"/>
      <c r="B868" s="38"/>
      <c r="C868" s="49"/>
      <c r="D868" s="49"/>
    </row>
    <row r="869" spans="1:4" x14ac:dyDescent="0.25">
      <c r="A869" s="63"/>
      <c r="B869" s="38"/>
      <c r="C869" s="49"/>
      <c r="D869" s="49"/>
    </row>
    <row r="870" spans="1:4" x14ac:dyDescent="0.25">
      <c r="A870" s="63"/>
      <c r="B870" s="38"/>
      <c r="C870" s="49"/>
      <c r="D870" s="49"/>
    </row>
    <row r="871" spans="1:4" x14ac:dyDescent="0.25">
      <c r="A871" s="63"/>
      <c r="B871" s="38"/>
      <c r="C871" s="49"/>
      <c r="D871" s="49"/>
    </row>
    <row r="872" spans="1:4" x14ac:dyDescent="0.25">
      <c r="A872" s="63"/>
      <c r="B872" s="38"/>
      <c r="C872" s="49"/>
      <c r="D872" s="49"/>
    </row>
    <row r="873" spans="1:4" x14ac:dyDescent="0.25">
      <c r="A873" s="63"/>
      <c r="B873" s="38"/>
      <c r="C873" s="49"/>
      <c r="D873" s="49"/>
    </row>
    <row r="874" spans="1:4" x14ac:dyDescent="0.25">
      <c r="A874" s="63"/>
      <c r="B874" s="38"/>
      <c r="C874" s="49"/>
      <c r="D874" s="49"/>
    </row>
    <row r="875" spans="1:4" x14ac:dyDescent="0.25">
      <c r="A875" s="63"/>
      <c r="B875" s="38"/>
      <c r="C875" s="49"/>
      <c r="D875" s="49"/>
    </row>
    <row r="876" spans="1:4" x14ac:dyDescent="0.25">
      <c r="A876" s="63"/>
      <c r="B876" s="38"/>
      <c r="C876" s="49"/>
      <c r="D876" s="49"/>
    </row>
    <row r="877" spans="1:4" x14ac:dyDescent="0.25">
      <c r="A877" s="63"/>
      <c r="B877" s="38"/>
      <c r="C877" s="49"/>
      <c r="D877" s="49"/>
    </row>
    <row r="878" spans="1:4" x14ac:dyDescent="0.25">
      <c r="A878" s="63"/>
      <c r="B878" s="38"/>
      <c r="C878" s="49"/>
      <c r="D878" s="49"/>
    </row>
    <row r="879" spans="1:4" x14ac:dyDescent="0.25">
      <c r="A879" s="63"/>
      <c r="B879" s="38"/>
      <c r="C879" s="49"/>
      <c r="D879" s="49"/>
    </row>
    <row r="880" spans="1:4" x14ac:dyDescent="0.25">
      <c r="A880" s="63"/>
      <c r="B880" s="38"/>
      <c r="C880" s="49"/>
      <c r="D880" s="49"/>
    </row>
    <row r="881" spans="1:4" x14ac:dyDescent="0.25">
      <c r="A881" s="63"/>
      <c r="B881" s="38"/>
      <c r="C881" s="49"/>
      <c r="D881" s="49"/>
    </row>
    <row r="882" spans="1:4" x14ac:dyDescent="0.25">
      <c r="A882" s="63"/>
      <c r="B882" s="38"/>
      <c r="C882" s="49"/>
      <c r="D882" s="49"/>
    </row>
    <row r="883" spans="1:4" x14ac:dyDescent="0.25">
      <c r="A883" s="63"/>
      <c r="B883" s="38"/>
      <c r="C883" s="49"/>
      <c r="D883" s="49"/>
    </row>
    <row r="884" spans="1:4" x14ac:dyDescent="0.25">
      <c r="A884" s="63"/>
      <c r="B884" s="38"/>
      <c r="C884" s="49"/>
      <c r="D884" s="49"/>
    </row>
    <row r="885" spans="1:4" x14ac:dyDescent="0.25">
      <c r="A885" s="63"/>
      <c r="B885" s="38"/>
      <c r="C885" s="49"/>
      <c r="D885" s="49"/>
    </row>
    <row r="886" spans="1:4" x14ac:dyDescent="0.25">
      <c r="A886" s="63"/>
      <c r="B886" s="38"/>
      <c r="C886" s="49"/>
      <c r="D886" s="49"/>
    </row>
    <row r="887" spans="1:4" x14ac:dyDescent="0.25">
      <c r="A887" s="63"/>
      <c r="B887" s="38"/>
      <c r="C887" s="49"/>
      <c r="D887" s="49"/>
    </row>
    <row r="888" spans="1:4" x14ac:dyDescent="0.25">
      <c r="A888" s="63"/>
      <c r="B888" s="38"/>
      <c r="C888" s="49"/>
      <c r="D888" s="49"/>
    </row>
    <row r="889" spans="1:4" x14ac:dyDescent="0.25">
      <c r="A889" s="63"/>
      <c r="B889" s="38"/>
      <c r="C889" s="49"/>
      <c r="D889" s="49"/>
    </row>
    <row r="890" spans="1:4" x14ac:dyDescent="0.25">
      <c r="A890" s="63"/>
      <c r="B890" s="38"/>
      <c r="C890" s="49"/>
      <c r="D890" s="49"/>
    </row>
    <row r="891" spans="1:4" x14ac:dyDescent="0.25">
      <c r="A891" s="63"/>
      <c r="B891" s="38"/>
      <c r="C891" s="49"/>
      <c r="D891" s="49"/>
    </row>
    <row r="892" spans="1:4" x14ac:dyDescent="0.25">
      <c r="A892" s="63"/>
      <c r="B892" s="38"/>
      <c r="C892" s="49"/>
      <c r="D892" s="49"/>
    </row>
    <row r="893" spans="1:4" x14ac:dyDescent="0.25">
      <c r="A893" s="63"/>
      <c r="B893" s="38"/>
      <c r="C893" s="49"/>
      <c r="D893" s="49"/>
    </row>
    <row r="894" spans="1:4" x14ac:dyDescent="0.25">
      <c r="A894" s="63"/>
      <c r="B894" s="38"/>
      <c r="C894" s="49"/>
      <c r="D894" s="49"/>
    </row>
    <row r="895" spans="1:4" x14ac:dyDescent="0.25">
      <c r="A895" s="63"/>
      <c r="B895" s="38"/>
      <c r="C895" s="49"/>
      <c r="D895" s="49"/>
    </row>
    <row r="896" spans="1:4" x14ac:dyDescent="0.25">
      <c r="A896" s="63"/>
      <c r="B896" s="38"/>
      <c r="C896" s="49"/>
      <c r="D896" s="49"/>
    </row>
    <row r="897" spans="1:4" x14ac:dyDescent="0.25">
      <c r="A897" s="63"/>
      <c r="B897" s="38"/>
      <c r="C897" s="49"/>
      <c r="D897" s="49"/>
    </row>
    <row r="898" spans="1:4" x14ac:dyDescent="0.25">
      <c r="A898" s="63"/>
      <c r="B898" s="38"/>
      <c r="C898" s="49"/>
      <c r="D898" s="49"/>
    </row>
    <row r="899" spans="1:4" x14ac:dyDescent="0.25">
      <c r="A899" s="63"/>
      <c r="B899" s="38"/>
      <c r="C899" s="49"/>
      <c r="D899" s="49"/>
    </row>
    <row r="900" spans="1:4" x14ac:dyDescent="0.25">
      <c r="A900" s="63"/>
      <c r="B900" s="38"/>
      <c r="C900" s="49"/>
      <c r="D900" s="49"/>
    </row>
    <row r="901" spans="1:4" x14ac:dyDescent="0.25">
      <c r="A901" s="63"/>
      <c r="B901" s="38"/>
      <c r="C901" s="49"/>
      <c r="D901" s="49"/>
    </row>
    <row r="902" spans="1:4" x14ac:dyDescent="0.25">
      <c r="A902" s="63"/>
      <c r="B902" s="38"/>
      <c r="C902" s="49"/>
      <c r="D902" s="49"/>
    </row>
    <row r="903" spans="1:4" x14ac:dyDescent="0.25">
      <c r="A903" s="63"/>
      <c r="B903" s="38"/>
      <c r="C903" s="49"/>
      <c r="D903" s="49"/>
    </row>
    <row r="904" spans="1:4" x14ac:dyDescent="0.25">
      <c r="A904" s="63"/>
      <c r="B904" s="38"/>
      <c r="C904" s="49"/>
      <c r="D904" s="49"/>
    </row>
    <row r="905" spans="1:4" x14ac:dyDescent="0.25">
      <c r="A905" s="63"/>
      <c r="B905" s="38"/>
      <c r="C905" s="49"/>
      <c r="D905" s="49"/>
    </row>
    <row r="906" spans="1:4" x14ac:dyDescent="0.25">
      <c r="A906" s="63"/>
      <c r="B906" s="38"/>
      <c r="C906" s="49"/>
      <c r="D906" s="49"/>
    </row>
    <row r="907" spans="1:4" x14ac:dyDescent="0.25">
      <c r="A907" s="63"/>
      <c r="B907" s="38"/>
      <c r="C907" s="49"/>
      <c r="D907" s="49"/>
    </row>
    <row r="908" spans="1:4" x14ac:dyDescent="0.25">
      <c r="A908" s="63"/>
      <c r="B908" s="38"/>
      <c r="C908" s="49"/>
      <c r="D908" s="49"/>
    </row>
    <row r="909" spans="1:4" x14ac:dyDescent="0.25">
      <c r="A909" s="63"/>
      <c r="B909" s="38"/>
      <c r="C909" s="49"/>
      <c r="D909" s="49"/>
    </row>
    <row r="910" spans="1:4" x14ac:dyDescent="0.25">
      <c r="A910" s="63"/>
      <c r="B910" s="38"/>
      <c r="C910" s="49"/>
      <c r="D910" s="49"/>
    </row>
    <row r="911" spans="1:4" x14ac:dyDescent="0.25">
      <c r="A911" s="63"/>
      <c r="B911" s="38"/>
      <c r="C911" s="49"/>
      <c r="D911" s="49"/>
    </row>
    <row r="912" spans="1:4" x14ac:dyDescent="0.25">
      <c r="A912" s="63"/>
      <c r="B912" s="38"/>
      <c r="C912" s="49"/>
      <c r="D912" s="49"/>
    </row>
    <row r="913" spans="1:4" x14ac:dyDescent="0.25">
      <c r="A913" s="63"/>
      <c r="B913" s="38"/>
      <c r="C913" s="49"/>
      <c r="D913" s="49"/>
    </row>
    <row r="914" spans="1:4" x14ac:dyDescent="0.25">
      <c r="A914" s="63"/>
      <c r="B914" s="38"/>
      <c r="C914" s="49"/>
      <c r="D914" s="49"/>
    </row>
    <row r="915" spans="1:4" x14ac:dyDescent="0.25">
      <c r="A915" s="63"/>
      <c r="B915" s="38"/>
      <c r="C915" s="49"/>
      <c r="D915" s="49"/>
    </row>
    <row r="916" spans="1:4" x14ac:dyDescent="0.25">
      <c r="A916" s="63"/>
      <c r="B916" s="38"/>
      <c r="C916" s="49"/>
      <c r="D916" s="49"/>
    </row>
    <row r="917" spans="1:4" x14ac:dyDescent="0.25">
      <c r="A917" s="63"/>
      <c r="B917" s="38"/>
      <c r="C917" s="49"/>
      <c r="D917" s="49"/>
    </row>
    <row r="918" spans="1:4" x14ac:dyDescent="0.25">
      <c r="A918" s="63"/>
      <c r="B918" s="38"/>
      <c r="C918" s="49"/>
      <c r="D918" s="49"/>
    </row>
    <row r="919" spans="1:4" x14ac:dyDescent="0.25">
      <c r="A919" s="63"/>
      <c r="B919" s="38"/>
      <c r="C919" s="49"/>
      <c r="D919" s="49"/>
    </row>
    <row r="920" spans="1:4" x14ac:dyDescent="0.25">
      <c r="A920" s="63"/>
      <c r="B920" s="38"/>
      <c r="C920" s="49"/>
      <c r="D920" s="49"/>
    </row>
    <row r="921" spans="1:4" x14ac:dyDescent="0.25">
      <c r="A921" s="63"/>
      <c r="B921" s="38"/>
      <c r="C921" s="49"/>
      <c r="D921" s="49"/>
    </row>
    <row r="922" spans="1:4" x14ac:dyDescent="0.25">
      <c r="A922" s="63"/>
      <c r="B922" s="38"/>
      <c r="C922" s="49"/>
      <c r="D922" s="49"/>
    </row>
    <row r="923" spans="1:4" x14ac:dyDescent="0.25">
      <c r="A923" s="63"/>
      <c r="B923" s="38"/>
      <c r="C923" s="49"/>
      <c r="D923" s="49"/>
    </row>
    <row r="924" spans="1:4" x14ac:dyDescent="0.25">
      <c r="A924" s="63"/>
      <c r="B924" s="38"/>
      <c r="C924" s="49"/>
      <c r="D924" s="49"/>
    </row>
    <row r="925" spans="1:4" x14ac:dyDescent="0.25">
      <c r="A925" s="63"/>
      <c r="B925" s="38"/>
      <c r="C925" s="49"/>
      <c r="D925" s="49"/>
    </row>
    <row r="926" spans="1:4" x14ac:dyDescent="0.25">
      <c r="A926" s="63"/>
      <c r="B926" s="38"/>
      <c r="C926" s="49"/>
      <c r="D926" s="49"/>
    </row>
    <row r="927" spans="1:4" x14ac:dyDescent="0.25">
      <c r="A927" s="63"/>
      <c r="B927" s="38"/>
      <c r="C927" s="49"/>
      <c r="D927" s="49"/>
    </row>
    <row r="928" spans="1:4" x14ac:dyDescent="0.25">
      <c r="A928" s="63"/>
      <c r="B928" s="38"/>
      <c r="C928" s="49"/>
      <c r="D928" s="49"/>
    </row>
    <row r="929" spans="1:4" x14ac:dyDescent="0.25">
      <c r="A929" s="63"/>
      <c r="B929" s="38"/>
      <c r="C929" s="49"/>
      <c r="D929" s="49"/>
    </row>
    <row r="930" spans="1:4" x14ac:dyDescent="0.25">
      <c r="A930" s="63"/>
      <c r="B930" s="38"/>
      <c r="C930" s="49"/>
      <c r="D930" s="49"/>
    </row>
    <row r="931" spans="1:4" x14ac:dyDescent="0.25">
      <c r="A931" s="63"/>
      <c r="B931" s="38"/>
      <c r="C931" s="49"/>
      <c r="D931" s="49"/>
    </row>
    <row r="932" spans="1:4" x14ac:dyDescent="0.25">
      <c r="A932" s="63"/>
      <c r="B932" s="38"/>
      <c r="C932" s="49"/>
      <c r="D932" s="49"/>
    </row>
    <row r="933" spans="1:4" x14ac:dyDescent="0.25">
      <c r="A933" s="63"/>
      <c r="B933" s="38"/>
      <c r="C933" s="49"/>
      <c r="D933" s="49"/>
    </row>
    <row r="934" spans="1:4" x14ac:dyDescent="0.25">
      <c r="A934" s="63"/>
      <c r="B934" s="38"/>
      <c r="C934" s="49"/>
      <c r="D934" s="49"/>
    </row>
    <row r="935" spans="1:4" x14ac:dyDescent="0.25">
      <c r="A935" s="63"/>
      <c r="B935" s="38"/>
      <c r="C935" s="49"/>
      <c r="D935" s="49"/>
    </row>
    <row r="936" spans="1:4" x14ac:dyDescent="0.25">
      <c r="A936" s="63"/>
      <c r="B936" s="38"/>
      <c r="C936" s="49"/>
      <c r="D936" s="49"/>
    </row>
    <row r="937" spans="1:4" x14ac:dyDescent="0.25">
      <c r="A937" s="63"/>
      <c r="B937" s="38"/>
      <c r="C937" s="49"/>
      <c r="D937" s="49"/>
    </row>
    <row r="938" spans="1:4" x14ac:dyDescent="0.25">
      <c r="A938" s="63"/>
      <c r="B938" s="38"/>
      <c r="C938" s="49"/>
      <c r="D938" s="49"/>
    </row>
    <row r="939" spans="1:4" x14ac:dyDescent="0.25">
      <c r="A939" s="63"/>
      <c r="B939" s="38"/>
      <c r="C939" s="49"/>
      <c r="D939" s="49"/>
    </row>
    <row r="940" spans="1:4" x14ac:dyDescent="0.25">
      <c r="A940" s="63"/>
      <c r="B940" s="38"/>
      <c r="C940" s="49"/>
      <c r="D940" s="49"/>
    </row>
    <row r="941" spans="1:4" x14ac:dyDescent="0.25">
      <c r="A941" s="63"/>
      <c r="B941" s="38"/>
      <c r="C941" s="49"/>
      <c r="D941" s="49"/>
    </row>
    <row r="942" spans="1:4" x14ac:dyDescent="0.25">
      <c r="A942" s="63"/>
      <c r="B942" s="38"/>
      <c r="C942" s="49"/>
      <c r="D942" s="49"/>
    </row>
    <row r="943" spans="1:4" x14ac:dyDescent="0.25">
      <c r="A943" s="63"/>
      <c r="B943" s="38"/>
      <c r="C943" s="49"/>
      <c r="D943" s="49"/>
    </row>
    <row r="944" spans="1:4" x14ac:dyDescent="0.25">
      <c r="A944" s="63"/>
      <c r="B944" s="38"/>
      <c r="C944" s="49"/>
      <c r="D944" s="49"/>
    </row>
    <row r="945" spans="1:4" x14ac:dyDescent="0.25">
      <c r="A945" s="63"/>
      <c r="B945" s="38"/>
      <c r="C945" s="49"/>
      <c r="D945" s="49"/>
    </row>
    <row r="946" spans="1:4" x14ac:dyDescent="0.25">
      <c r="A946" s="63"/>
      <c r="B946" s="38"/>
      <c r="C946" s="49"/>
      <c r="D946" s="49"/>
    </row>
    <row r="947" spans="1:4" x14ac:dyDescent="0.25">
      <c r="A947" s="63"/>
      <c r="B947" s="38"/>
      <c r="C947" s="49"/>
      <c r="D947" s="49"/>
    </row>
    <row r="948" spans="1:4" x14ac:dyDescent="0.25">
      <c r="A948" s="63"/>
      <c r="B948" s="38"/>
      <c r="C948" s="49"/>
      <c r="D948" s="49"/>
    </row>
    <row r="949" spans="1:4" x14ac:dyDescent="0.25">
      <c r="A949" s="63"/>
      <c r="B949" s="38"/>
      <c r="C949" s="49"/>
      <c r="D949" s="49"/>
    </row>
    <row r="950" spans="1:4" x14ac:dyDescent="0.25">
      <c r="A950" s="63"/>
      <c r="B950" s="38"/>
      <c r="C950" s="49"/>
      <c r="D950" s="49"/>
    </row>
    <row r="951" spans="1:4" x14ac:dyDescent="0.25">
      <c r="A951" s="63"/>
      <c r="B951" s="38"/>
      <c r="C951" s="49"/>
      <c r="D951" s="49"/>
    </row>
    <row r="952" spans="1:4" x14ac:dyDescent="0.25">
      <c r="A952" s="63"/>
      <c r="B952" s="38"/>
      <c r="C952" s="49"/>
      <c r="D952" s="49"/>
    </row>
    <row r="953" spans="1:4" x14ac:dyDescent="0.25">
      <c r="A953" s="63"/>
      <c r="B953" s="38"/>
      <c r="C953" s="49"/>
      <c r="D953" s="49"/>
    </row>
    <row r="954" spans="1:4" x14ac:dyDescent="0.25">
      <c r="A954" s="63"/>
      <c r="B954" s="38"/>
      <c r="C954" s="49"/>
      <c r="D954" s="49"/>
    </row>
    <row r="955" spans="1:4" x14ac:dyDescent="0.25">
      <c r="A955" s="63"/>
      <c r="B955" s="38"/>
      <c r="C955" s="49"/>
      <c r="D955" s="49"/>
    </row>
    <row r="956" spans="1:4" x14ac:dyDescent="0.25">
      <c r="A956" s="63"/>
      <c r="B956" s="38"/>
      <c r="C956" s="49"/>
      <c r="D956" s="49"/>
    </row>
    <row r="957" spans="1:4" x14ac:dyDescent="0.25">
      <c r="A957" s="63"/>
      <c r="B957" s="38"/>
      <c r="C957" s="49"/>
      <c r="D957" s="49"/>
    </row>
    <row r="958" spans="1:4" x14ac:dyDescent="0.25">
      <c r="A958" s="63"/>
      <c r="B958" s="38"/>
      <c r="C958" s="49"/>
      <c r="D958" s="49"/>
    </row>
    <row r="959" spans="1:4" x14ac:dyDescent="0.25">
      <c r="A959" s="63"/>
      <c r="B959" s="38"/>
      <c r="C959" s="49"/>
      <c r="D959" s="49"/>
    </row>
    <row r="960" spans="1:4" x14ac:dyDescent="0.25">
      <c r="A960" s="63"/>
      <c r="B960" s="38"/>
      <c r="C960" s="49"/>
      <c r="D960" s="49"/>
    </row>
    <row r="961" spans="1:4" x14ac:dyDescent="0.25">
      <c r="A961" s="63"/>
      <c r="B961" s="38"/>
      <c r="C961" s="49"/>
      <c r="D961" s="49"/>
    </row>
    <row r="962" spans="1:4" x14ac:dyDescent="0.25">
      <c r="A962" s="63"/>
      <c r="B962" s="38"/>
      <c r="C962" s="49"/>
      <c r="D962" s="49"/>
    </row>
    <row r="963" spans="1:4" x14ac:dyDescent="0.25">
      <c r="A963" s="63"/>
      <c r="B963" s="38"/>
      <c r="C963" s="49"/>
      <c r="D963" s="49"/>
    </row>
    <row r="964" spans="1:4" x14ac:dyDescent="0.25">
      <c r="A964" s="63"/>
      <c r="B964" s="38"/>
      <c r="C964" s="49"/>
      <c r="D964" s="49"/>
    </row>
    <row r="965" spans="1:4" x14ac:dyDescent="0.25">
      <c r="A965" s="63"/>
      <c r="B965" s="38"/>
      <c r="C965" s="49"/>
      <c r="D965" s="49"/>
    </row>
    <row r="966" spans="1:4" x14ac:dyDescent="0.25">
      <c r="A966" s="63"/>
      <c r="B966" s="38"/>
      <c r="C966" s="49"/>
      <c r="D966" s="49"/>
    </row>
    <row r="967" spans="1:4" x14ac:dyDescent="0.25">
      <c r="A967" s="63"/>
      <c r="B967" s="38"/>
      <c r="C967" s="49"/>
      <c r="D967" s="49"/>
    </row>
    <row r="968" spans="1:4" x14ac:dyDescent="0.25">
      <c r="A968" s="63"/>
      <c r="B968" s="38"/>
      <c r="C968" s="49"/>
      <c r="D968" s="49"/>
    </row>
    <row r="969" spans="1:4" x14ac:dyDescent="0.25">
      <c r="A969" s="63"/>
      <c r="B969" s="38"/>
      <c r="C969" s="49"/>
      <c r="D969" s="49"/>
    </row>
    <row r="970" spans="1:4" x14ac:dyDescent="0.25">
      <c r="A970" s="63"/>
      <c r="B970" s="38"/>
      <c r="C970" s="49"/>
      <c r="D970" s="49"/>
    </row>
    <row r="971" spans="1:4" x14ac:dyDescent="0.25">
      <c r="A971" s="63"/>
      <c r="B971" s="38"/>
      <c r="C971" s="49"/>
      <c r="D971" s="49"/>
    </row>
    <row r="972" spans="1:4" x14ac:dyDescent="0.25">
      <c r="A972" s="63"/>
      <c r="B972" s="38"/>
      <c r="C972" s="49"/>
      <c r="D972" s="49"/>
    </row>
    <row r="973" spans="1:4" x14ac:dyDescent="0.25">
      <c r="A973" s="63"/>
      <c r="B973" s="38"/>
      <c r="C973" s="49"/>
      <c r="D973" s="49"/>
    </row>
    <row r="974" spans="1:4" x14ac:dyDescent="0.25">
      <c r="A974" s="63"/>
      <c r="B974" s="38"/>
      <c r="C974" s="49"/>
      <c r="D974" s="49"/>
    </row>
    <row r="975" spans="1:4" x14ac:dyDescent="0.25">
      <c r="A975" s="63"/>
      <c r="B975" s="38"/>
      <c r="C975" s="49"/>
      <c r="D975" s="49"/>
    </row>
    <row r="976" spans="1:4" x14ac:dyDescent="0.25">
      <c r="A976" s="63"/>
      <c r="B976" s="38"/>
      <c r="C976" s="49"/>
      <c r="D976" s="49"/>
    </row>
    <row r="977" spans="1:4" x14ac:dyDescent="0.25">
      <c r="A977" s="63"/>
      <c r="B977" s="38"/>
      <c r="C977" s="49"/>
      <c r="D977" s="49"/>
    </row>
    <row r="978" spans="1:4" x14ac:dyDescent="0.25">
      <c r="A978" s="63"/>
      <c r="B978" s="38"/>
      <c r="C978" s="49"/>
      <c r="D978" s="49"/>
    </row>
    <row r="979" spans="1:4" x14ac:dyDescent="0.25">
      <c r="A979" s="63"/>
      <c r="B979" s="38"/>
      <c r="C979" s="49"/>
      <c r="D979" s="49"/>
    </row>
    <row r="980" spans="1:4" x14ac:dyDescent="0.25">
      <c r="A980" s="63"/>
      <c r="B980" s="38"/>
      <c r="C980" s="49"/>
      <c r="D980" s="49"/>
    </row>
    <row r="981" spans="1:4" x14ac:dyDescent="0.25">
      <c r="A981" s="63"/>
      <c r="B981" s="38"/>
      <c r="C981" s="49"/>
      <c r="D981" s="49"/>
    </row>
    <row r="982" spans="1:4" x14ac:dyDescent="0.25">
      <c r="A982" s="63"/>
      <c r="B982" s="38"/>
      <c r="C982" s="49"/>
      <c r="D982" s="49"/>
    </row>
    <row r="983" spans="1:4" x14ac:dyDescent="0.25">
      <c r="A983" s="63"/>
      <c r="B983" s="38"/>
      <c r="C983" s="49"/>
      <c r="D983" s="49"/>
    </row>
    <row r="984" spans="1:4" x14ac:dyDescent="0.25">
      <c r="A984" s="63"/>
      <c r="B984" s="38"/>
      <c r="C984" s="49"/>
      <c r="D984" s="49"/>
    </row>
    <row r="985" spans="1:4" x14ac:dyDescent="0.25">
      <c r="A985" s="63"/>
      <c r="B985" s="38"/>
      <c r="C985" s="49"/>
      <c r="D985" s="49"/>
    </row>
    <row r="986" spans="1:4" x14ac:dyDescent="0.25">
      <c r="A986" s="63"/>
      <c r="B986" s="38"/>
      <c r="C986" s="49"/>
      <c r="D986" s="49"/>
    </row>
    <row r="987" spans="1:4" x14ac:dyDescent="0.25">
      <c r="A987" s="63"/>
      <c r="B987" s="38"/>
      <c r="C987" s="49"/>
      <c r="D987" s="49"/>
    </row>
    <row r="988" spans="1:4" x14ac:dyDescent="0.25">
      <c r="A988" s="63"/>
      <c r="B988" s="38"/>
      <c r="C988" s="49"/>
      <c r="D988" s="49"/>
    </row>
    <row r="989" spans="1:4" x14ac:dyDescent="0.25">
      <c r="A989" s="63"/>
      <c r="B989" s="38"/>
      <c r="C989" s="49"/>
      <c r="D989" s="49"/>
    </row>
    <row r="990" spans="1:4" x14ac:dyDescent="0.25">
      <c r="A990" s="63"/>
      <c r="B990" s="38"/>
      <c r="C990" s="49"/>
      <c r="D990" s="49"/>
    </row>
    <row r="991" spans="1:4" x14ac:dyDescent="0.25">
      <c r="A991" s="63"/>
      <c r="B991" s="38"/>
      <c r="C991" s="49"/>
      <c r="D991" s="49"/>
    </row>
    <row r="992" spans="1:4" x14ac:dyDescent="0.25">
      <c r="A992" s="63"/>
      <c r="B992" s="38"/>
      <c r="C992" s="49"/>
      <c r="D992" s="49"/>
    </row>
    <row r="993" spans="1:4" x14ac:dyDescent="0.25">
      <c r="A993" s="63"/>
      <c r="B993" s="38"/>
      <c r="C993" s="49"/>
      <c r="D993" s="49"/>
    </row>
    <row r="994" spans="1:4" x14ac:dyDescent="0.25">
      <c r="A994" s="63"/>
      <c r="B994" s="38"/>
      <c r="C994" s="49"/>
      <c r="D994" s="49"/>
    </row>
    <row r="995" spans="1:4" x14ac:dyDescent="0.25">
      <c r="A995" s="63"/>
      <c r="B995" s="38"/>
      <c r="C995" s="49"/>
      <c r="D995" s="49"/>
    </row>
    <row r="996" spans="1:4" x14ac:dyDescent="0.25">
      <c r="A996" s="63"/>
      <c r="B996" s="38"/>
      <c r="C996" s="49"/>
      <c r="D996" s="49"/>
    </row>
    <row r="997" spans="1:4" x14ac:dyDescent="0.25">
      <c r="A997" s="63"/>
      <c r="B997" s="38"/>
      <c r="C997" s="49"/>
      <c r="D997" s="49"/>
    </row>
    <row r="998" spans="1:4" x14ac:dyDescent="0.25">
      <c r="A998" s="63"/>
      <c r="B998" s="38"/>
      <c r="C998" s="49"/>
      <c r="D998" s="49"/>
    </row>
    <row r="999" spans="1:4" x14ac:dyDescent="0.25">
      <c r="A999" s="63"/>
      <c r="B999" s="38"/>
      <c r="C999" s="49"/>
      <c r="D999" s="49"/>
    </row>
    <row r="1000" spans="1:4" x14ac:dyDescent="0.25">
      <c r="A1000" s="63"/>
      <c r="B1000" s="38"/>
      <c r="C1000" s="49"/>
      <c r="D1000" s="49"/>
    </row>
    <row r="1001" spans="1:4" x14ac:dyDescent="0.25">
      <c r="A1001" s="63"/>
      <c r="B1001" s="38"/>
      <c r="C1001" s="49"/>
      <c r="D1001" s="49"/>
    </row>
    <row r="1002" spans="1:4" x14ac:dyDescent="0.25">
      <c r="A1002" s="63"/>
      <c r="B1002" s="38"/>
      <c r="C1002" s="49"/>
      <c r="D1002" s="49"/>
    </row>
    <row r="1003" spans="1:4" x14ac:dyDescent="0.25">
      <c r="A1003" s="63"/>
      <c r="B1003" s="38"/>
      <c r="C1003" s="49"/>
      <c r="D1003" s="49"/>
    </row>
    <row r="1004" spans="1:4" x14ac:dyDescent="0.25">
      <c r="A1004" s="63"/>
      <c r="B1004" s="38"/>
      <c r="C1004" s="49"/>
      <c r="D1004" s="49"/>
    </row>
    <row r="1005" spans="1:4" x14ac:dyDescent="0.25">
      <c r="A1005" s="63"/>
      <c r="B1005" s="38"/>
      <c r="C1005" s="49"/>
      <c r="D1005" s="49"/>
    </row>
    <row r="1006" spans="1:4" x14ac:dyDescent="0.25">
      <c r="A1006" s="63"/>
      <c r="B1006" s="38"/>
      <c r="C1006" s="49"/>
      <c r="D1006" s="49"/>
    </row>
    <row r="1007" spans="1:4" x14ac:dyDescent="0.25">
      <c r="A1007" s="63"/>
      <c r="B1007" s="38"/>
      <c r="C1007" s="49"/>
      <c r="D1007" s="49"/>
    </row>
    <row r="1008" spans="1:4" x14ac:dyDescent="0.25">
      <c r="A1008" s="63"/>
      <c r="B1008" s="38"/>
      <c r="C1008" s="49"/>
      <c r="D1008" s="49"/>
    </row>
    <row r="1009" spans="1:4" x14ac:dyDescent="0.25">
      <c r="A1009" s="63"/>
      <c r="B1009" s="38"/>
      <c r="C1009" s="49"/>
      <c r="D1009" s="49"/>
    </row>
    <row r="1010" spans="1:4" x14ac:dyDescent="0.25">
      <c r="A1010" s="63"/>
      <c r="B1010" s="38"/>
      <c r="C1010" s="49"/>
      <c r="D1010" s="49"/>
    </row>
    <row r="1011" spans="1:4" x14ac:dyDescent="0.25">
      <c r="A1011" s="63"/>
      <c r="B1011" s="38"/>
      <c r="C1011" s="49"/>
      <c r="D1011" s="49"/>
    </row>
    <row r="1012" spans="1:4" x14ac:dyDescent="0.25">
      <c r="A1012" s="63"/>
      <c r="B1012" s="38"/>
      <c r="C1012" s="49"/>
      <c r="D1012" s="49"/>
    </row>
    <row r="1013" spans="1:4" x14ac:dyDescent="0.25">
      <c r="A1013" s="63"/>
      <c r="B1013" s="38"/>
      <c r="C1013" s="49"/>
      <c r="D1013" s="49"/>
    </row>
    <row r="1014" spans="1:4" x14ac:dyDescent="0.25">
      <c r="A1014" s="63"/>
      <c r="B1014" s="38"/>
      <c r="C1014" s="49"/>
      <c r="D1014" s="49"/>
    </row>
    <row r="1015" spans="1:4" x14ac:dyDescent="0.25">
      <c r="A1015" s="63"/>
      <c r="B1015" s="38"/>
      <c r="C1015" s="49"/>
      <c r="D1015" s="49"/>
    </row>
    <row r="1016" spans="1:4" x14ac:dyDescent="0.25">
      <c r="A1016" s="63"/>
      <c r="B1016" s="38"/>
      <c r="C1016" s="49"/>
      <c r="D1016" s="49"/>
    </row>
    <row r="1017" spans="1:4" x14ac:dyDescent="0.25">
      <c r="A1017" s="63"/>
      <c r="B1017" s="38"/>
      <c r="C1017" s="49"/>
      <c r="D1017" s="49"/>
    </row>
    <row r="1018" spans="1:4" x14ac:dyDescent="0.25">
      <c r="A1018" s="63"/>
      <c r="B1018" s="38"/>
      <c r="C1018" s="49"/>
      <c r="D1018" s="49"/>
    </row>
    <row r="1019" spans="1:4" x14ac:dyDescent="0.25">
      <c r="A1019" s="63"/>
      <c r="B1019" s="38"/>
      <c r="C1019" s="49"/>
      <c r="D1019" s="49"/>
    </row>
    <row r="1020" spans="1:4" x14ac:dyDescent="0.25">
      <c r="A1020" s="63"/>
      <c r="B1020" s="38"/>
      <c r="C1020" s="49"/>
      <c r="D1020" s="49"/>
    </row>
    <row r="1021" spans="1:4" x14ac:dyDescent="0.25">
      <c r="A1021" s="63"/>
      <c r="B1021" s="38"/>
      <c r="C1021" s="49"/>
      <c r="D1021" s="49"/>
    </row>
    <row r="1022" spans="1:4" x14ac:dyDescent="0.25">
      <c r="A1022" s="63"/>
      <c r="B1022" s="38"/>
      <c r="C1022" s="49"/>
      <c r="D1022" s="49"/>
    </row>
    <row r="1023" spans="1:4" x14ac:dyDescent="0.25">
      <c r="A1023" s="63"/>
      <c r="B1023" s="38"/>
      <c r="C1023" s="49"/>
      <c r="D1023" s="49"/>
    </row>
    <row r="1024" spans="1:4" x14ac:dyDescent="0.25">
      <c r="A1024" s="63"/>
      <c r="B1024" s="38"/>
      <c r="C1024" s="49"/>
      <c r="D1024" s="49"/>
    </row>
    <row r="1025" spans="1:4" x14ac:dyDescent="0.25">
      <c r="A1025" s="63"/>
      <c r="B1025" s="38"/>
      <c r="C1025" s="49"/>
      <c r="D1025" s="49"/>
    </row>
    <row r="1026" spans="1:4" x14ac:dyDescent="0.25">
      <c r="A1026" s="63"/>
      <c r="B1026" s="38"/>
      <c r="C1026" s="49"/>
      <c r="D1026" s="49"/>
    </row>
    <row r="1027" spans="1:4" x14ac:dyDescent="0.25">
      <c r="A1027" s="63"/>
      <c r="B1027" s="38"/>
      <c r="C1027" s="49"/>
      <c r="D1027" s="49"/>
    </row>
    <row r="1028" spans="1:4" x14ac:dyDescent="0.25">
      <c r="A1028" s="63"/>
      <c r="B1028" s="38"/>
      <c r="C1028" s="49"/>
      <c r="D1028" s="49"/>
    </row>
    <row r="1029" spans="1:4" x14ac:dyDescent="0.25">
      <c r="A1029" s="63"/>
      <c r="B1029" s="38"/>
      <c r="C1029" s="49"/>
      <c r="D1029" s="49"/>
    </row>
    <row r="1030" spans="1:4" x14ac:dyDescent="0.25">
      <c r="A1030" s="63"/>
      <c r="B1030" s="38"/>
      <c r="C1030" s="49"/>
      <c r="D1030" s="49"/>
    </row>
    <row r="1031" spans="1:4" x14ac:dyDescent="0.25">
      <c r="A1031" s="63"/>
      <c r="B1031" s="38"/>
      <c r="C1031" s="49"/>
      <c r="D1031" s="49"/>
    </row>
    <row r="1032" spans="1:4" x14ac:dyDescent="0.25">
      <c r="A1032" s="63"/>
      <c r="B1032" s="38"/>
      <c r="C1032" s="49"/>
      <c r="D1032" s="49"/>
    </row>
    <row r="1033" spans="1:4" x14ac:dyDescent="0.25">
      <c r="A1033" s="63"/>
      <c r="B1033" s="38"/>
      <c r="C1033" s="49"/>
      <c r="D1033" s="49"/>
    </row>
    <row r="1034" spans="1:4" x14ac:dyDescent="0.25">
      <c r="A1034" s="63"/>
      <c r="B1034" s="38"/>
      <c r="C1034" s="49"/>
      <c r="D1034" s="49"/>
    </row>
    <row r="1035" spans="1:4" x14ac:dyDescent="0.25">
      <c r="A1035" s="63"/>
      <c r="B1035" s="38"/>
      <c r="C1035" s="49"/>
      <c r="D1035" s="49"/>
    </row>
    <row r="1036" spans="1:4" x14ac:dyDescent="0.25">
      <c r="A1036" s="63"/>
      <c r="B1036" s="38"/>
      <c r="C1036" s="49"/>
      <c r="D1036" s="49"/>
    </row>
    <row r="1037" spans="1:4" x14ac:dyDescent="0.25">
      <c r="A1037" s="63"/>
      <c r="B1037" s="38"/>
      <c r="C1037" s="49"/>
      <c r="D1037" s="49"/>
    </row>
    <row r="1038" spans="1:4" x14ac:dyDescent="0.25">
      <c r="A1038" s="63"/>
      <c r="B1038" s="38"/>
      <c r="C1038" s="49"/>
      <c r="D1038" s="49"/>
    </row>
    <row r="1039" spans="1:4" x14ac:dyDescent="0.25">
      <c r="A1039" s="63"/>
      <c r="B1039" s="38"/>
      <c r="C1039" s="49"/>
      <c r="D1039" s="49"/>
    </row>
    <row r="1040" spans="1:4" x14ac:dyDescent="0.25">
      <c r="A1040" s="63"/>
      <c r="B1040" s="38"/>
      <c r="C1040" s="49"/>
      <c r="D1040" s="49"/>
    </row>
    <row r="1041" spans="1:4" x14ac:dyDescent="0.25">
      <c r="A1041" s="63"/>
      <c r="B1041" s="38"/>
      <c r="C1041" s="49"/>
      <c r="D1041" s="49"/>
    </row>
    <row r="1042" spans="1:4" x14ac:dyDescent="0.25">
      <c r="A1042" s="63"/>
      <c r="B1042" s="38"/>
      <c r="C1042" s="49"/>
      <c r="D1042" s="49"/>
    </row>
    <row r="1043" spans="1:4" x14ac:dyDescent="0.25">
      <c r="A1043" s="63"/>
      <c r="B1043" s="38"/>
      <c r="C1043" s="49"/>
      <c r="D1043" s="49"/>
    </row>
    <row r="1044" spans="1:4" x14ac:dyDescent="0.25">
      <c r="A1044" s="63"/>
      <c r="B1044" s="38"/>
      <c r="C1044" s="49"/>
      <c r="D1044" s="49"/>
    </row>
    <row r="1045" spans="1:4" x14ac:dyDescent="0.25">
      <c r="A1045" s="63"/>
      <c r="B1045" s="38"/>
      <c r="C1045" s="49"/>
      <c r="D1045" s="49"/>
    </row>
    <row r="1046" spans="1:4" x14ac:dyDescent="0.25">
      <c r="A1046" s="63"/>
      <c r="B1046" s="38"/>
      <c r="C1046" s="49"/>
      <c r="D1046" s="49"/>
    </row>
    <row r="1047" spans="1:4" x14ac:dyDescent="0.25">
      <c r="A1047" s="63"/>
      <c r="B1047" s="38"/>
      <c r="C1047" s="49"/>
      <c r="D1047" s="49"/>
    </row>
    <row r="1048" spans="1:4" x14ac:dyDescent="0.25">
      <c r="A1048" s="63"/>
      <c r="B1048" s="38"/>
      <c r="C1048" s="49"/>
      <c r="D1048" s="49"/>
    </row>
    <row r="1049" spans="1:4" x14ac:dyDescent="0.25">
      <c r="A1049" s="63"/>
      <c r="B1049" s="38"/>
      <c r="C1049" s="49"/>
      <c r="D1049" s="49"/>
    </row>
    <row r="1050" spans="1:4" x14ac:dyDescent="0.25">
      <c r="A1050" s="63"/>
      <c r="B1050" s="38"/>
      <c r="C1050" s="49"/>
      <c r="D1050" s="49"/>
    </row>
    <row r="1051" spans="1:4" x14ac:dyDescent="0.25">
      <c r="A1051" s="63"/>
      <c r="B1051" s="38"/>
      <c r="C1051" s="49"/>
      <c r="D1051" s="49"/>
    </row>
    <row r="1052" spans="1:4" x14ac:dyDescent="0.25">
      <c r="A1052" s="63"/>
      <c r="B1052" s="38"/>
      <c r="C1052" s="49"/>
      <c r="D1052" s="49"/>
    </row>
    <row r="1053" spans="1:4" x14ac:dyDescent="0.25">
      <c r="A1053" s="63"/>
      <c r="B1053" s="38"/>
      <c r="C1053" s="49"/>
      <c r="D1053" s="49"/>
    </row>
    <row r="1054" spans="1:4" x14ac:dyDescent="0.25">
      <c r="A1054" s="63"/>
      <c r="B1054" s="38"/>
      <c r="C1054" s="49"/>
      <c r="D1054" s="49"/>
    </row>
    <row r="1055" spans="1:4" x14ac:dyDescent="0.25">
      <c r="A1055" s="63"/>
      <c r="B1055" s="38"/>
      <c r="C1055" s="49"/>
      <c r="D1055" s="49"/>
    </row>
    <row r="1056" spans="1:4" x14ac:dyDescent="0.25">
      <c r="A1056" s="63"/>
      <c r="B1056" s="38"/>
      <c r="C1056" s="49"/>
      <c r="D1056" s="49"/>
    </row>
    <row r="1057" spans="1:4" x14ac:dyDescent="0.25">
      <c r="A1057" s="63"/>
      <c r="B1057" s="38"/>
      <c r="C1057" s="49"/>
      <c r="D1057" s="49"/>
    </row>
    <row r="1058" spans="1:4" x14ac:dyDescent="0.25">
      <c r="A1058" s="63"/>
      <c r="B1058" s="38"/>
      <c r="C1058" s="49"/>
      <c r="D1058" s="49"/>
    </row>
    <row r="1059" spans="1:4" x14ac:dyDescent="0.25">
      <c r="A1059" s="63"/>
      <c r="B1059" s="38"/>
      <c r="C1059" s="49"/>
      <c r="D1059" s="49"/>
    </row>
    <row r="1060" spans="1:4" x14ac:dyDescent="0.25">
      <c r="A1060" s="63"/>
      <c r="B1060" s="38"/>
      <c r="C1060" s="49"/>
      <c r="D1060" s="49"/>
    </row>
    <row r="1061" spans="1:4" x14ac:dyDescent="0.25">
      <c r="A1061" s="63"/>
      <c r="B1061" s="38"/>
      <c r="C1061" s="49"/>
      <c r="D1061" s="49"/>
    </row>
    <row r="1062" spans="1:4" x14ac:dyDescent="0.25">
      <c r="A1062" s="63"/>
      <c r="B1062" s="38"/>
      <c r="C1062" s="49"/>
      <c r="D1062" s="49"/>
    </row>
    <row r="1063" spans="1:4" x14ac:dyDescent="0.25">
      <c r="A1063" s="63"/>
      <c r="B1063" s="38"/>
      <c r="C1063" s="49"/>
      <c r="D1063" s="49"/>
    </row>
    <row r="1064" spans="1:4" x14ac:dyDescent="0.25">
      <c r="A1064" s="63"/>
      <c r="B1064" s="38"/>
      <c r="C1064" s="49"/>
      <c r="D1064" s="49"/>
    </row>
    <row r="1065" spans="1:4" x14ac:dyDescent="0.25">
      <c r="A1065" s="63"/>
      <c r="B1065" s="38"/>
      <c r="C1065" s="49"/>
      <c r="D1065" s="49"/>
    </row>
    <row r="1066" spans="1:4" x14ac:dyDescent="0.25">
      <c r="A1066" s="63"/>
      <c r="B1066" s="38"/>
      <c r="C1066" s="49"/>
      <c r="D1066" s="49"/>
    </row>
    <row r="1067" spans="1:4" x14ac:dyDescent="0.25">
      <c r="A1067" s="63"/>
      <c r="B1067" s="38"/>
      <c r="C1067" s="49"/>
      <c r="D1067" s="49"/>
    </row>
    <row r="1068" spans="1:4" x14ac:dyDescent="0.25">
      <c r="A1068" s="63"/>
      <c r="B1068" s="38"/>
      <c r="C1068" s="49"/>
      <c r="D1068" s="49"/>
    </row>
    <row r="1069" spans="1:4" x14ac:dyDescent="0.25">
      <c r="A1069" s="63"/>
      <c r="B1069" s="38"/>
      <c r="C1069" s="49"/>
      <c r="D1069" s="49"/>
    </row>
    <row r="1070" spans="1:4" x14ac:dyDescent="0.25">
      <c r="A1070" s="63"/>
      <c r="B1070" s="38"/>
      <c r="C1070" s="49"/>
      <c r="D1070" s="49"/>
    </row>
    <row r="1071" spans="1:4" x14ac:dyDescent="0.25">
      <c r="A1071" s="63"/>
      <c r="B1071" s="38"/>
      <c r="C1071" s="49"/>
      <c r="D1071" s="49"/>
    </row>
    <row r="1072" spans="1:4" x14ac:dyDescent="0.25">
      <c r="A1072" s="63"/>
      <c r="B1072" s="38"/>
      <c r="C1072" s="49"/>
      <c r="D1072" s="49"/>
    </row>
    <row r="1073" spans="1:4" x14ac:dyDescent="0.25">
      <c r="A1073" s="63"/>
      <c r="B1073" s="38"/>
      <c r="C1073" s="49"/>
      <c r="D1073" s="49"/>
    </row>
    <row r="1074" spans="1:4" x14ac:dyDescent="0.25">
      <c r="A1074" s="63"/>
      <c r="B1074" s="38"/>
      <c r="C1074" s="49"/>
      <c r="D1074" s="49"/>
    </row>
    <row r="1075" spans="1:4" x14ac:dyDescent="0.25">
      <c r="A1075" s="63"/>
      <c r="B1075" s="38"/>
      <c r="C1075" s="49"/>
      <c r="D1075" s="49"/>
    </row>
    <row r="1076" spans="1:4" x14ac:dyDescent="0.25">
      <c r="A1076" s="63"/>
      <c r="B1076" s="38"/>
      <c r="C1076" s="49"/>
      <c r="D1076" s="49"/>
    </row>
    <row r="1077" spans="1:4" x14ac:dyDescent="0.25">
      <c r="A1077" s="63"/>
      <c r="B1077" s="38"/>
      <c r="C1077" s="49"/>
      <c r="D1077" s="49"/>
    </row>
    <row r="1078" spans="1:4" x14ac:dyDescent="0.25">
      <c r="A1078" s="63"/>
      <c r="B1078" s="38"/>
      <c r="C1078" s="49"/>
      <c r="D1078" s="49"/>
    </row>
    <row r="1079" spans="1:4" x14ac:dyDescent="0.25">
      <c r="A1079" s="63"/>
      <c r="B1079" s="38"/>
      <c r="C1079" s="49"/>
      <c r="D1079" s="49"/>
    </row>
    <row r="1080" spans="1:4" x14ac:dyDescent="0.25">
      <c r="A1080" s="63"/>
      <c r="B1080" s="38"/>
      <c r="C1080" s="49"/>
      <c r="D1080" s="49"/>
    </row>
    <row r="1081" spans="1:4" x14ac:dyDescent="0.25">
      <c r="A1081" s="63"/>
      <c r="B1081" s="38"/>
      <c r="C1081" s="49"/>
      <c r="D1081" s="49"/>
    </row>
    <row r="1082" spans="1:4" x14ac:dyDescent="0.25">
      <c r="A1082" s="63"/>
      <c r="B1082" s="38"/>
      <c r="C1082" s="49"/>
      <c r="D1082" s="49"/>
    </row>
    <row r="1083" spans="1:4" x14ac:dyDescent="0.25">
      <c r="A1083" s="63"/>
      <c r="B1083" s="38"/>
      <c r="C1083" s="49"/>
      <c r="D1083" s="49"/>
    </row>
    <row r="1084" spans="1:4" x14ac:dyDescent="0.25">
      <c r="A1084" s="63"/>
      <c r="B1084" s="38"/>
      <c r="C1084" s="49"/>
      <c r="D1084" s="49"/>
    </row>
    <row r="1085" spans="1:4" x14ac:dyDescent="0.25">
      <c r="A1085" s="63"/>
      <c r="B1085" s="38"/>
      <c r="C1085" s="49"/>
      <c r="D1085" s="49"/>
    </row>
    <row r="1086" spans="1:4" x14ac:dyDescent="0.25">
      <c r="A1086" s="63"/>
      <c r="B1086" s="38"/>
      <c r="C1086" s="49"/>
      <c r="D1086" s="49"/>
    </row>
    <row r="1087" spans="1:4" x14ac:dyDescent="0.25">
      <c r="A1087" s="63"/>
      <c r="B1087" s="38"/>
      <c r="C1087" s="49"/>
      <c r="D1087" s="49"/>
    </row>
    <row r="1088" spans="1:4" x14ac:dyDescent="0.25">
      <c r="A1088" s="63"/>
      <c r="B1088" s="38"/>
      <c r="C1088" s="49"/>
      <c r="D1088" s="49"/>
    </row>
    <row r="1089" spans="1:4" x14ac:dyDescent="0.25">
      <c r="A1089" s="63"/>
      <c r="B1089" s="38"/>
      <c r="C1089" s="49"/>
      <c r="D1089" s="49"/>
    </row>
    <row r="1090" spans="1:4" x14ac:dyDescent="0.25">
      <c r="A1090" s="63"/>
      <c r="B1090" s="38"/>
      <c r="C1090" s="49"/>
      <c r="D1090" s="49"/>
    </row>
    <row r="1091" spans="1:4" x14ac:dyDescent="0.25">
      <c r="A1091" s="63"/>
      <c r="B1091" s="38"/>
      <c r="C1091" s="49"/>
      <c r="D1091" s="49"/>
    </row>
    <row r="1092" spans="1:4" x14ac:dyDescent="0.25">
      <c r="A1092" s="63"/>
      <c r="B1092" s="38"/>
      <c r="C1092" s="49"/>
      <c r="D1092" s="49"/>
    </row>
    <row r="1093" spans="1:4" x14ac:dyDescent="0.25">
      <c r="A1093" s="63"/>
      <c r="B1093" s="38"/>
      <c r="C1093" s="49"/>
      <c r="D1093" s="49"/>
    </row>
    <row r="1094" spans="1:4" x14ac:dyDescent="0.25">
      <c r="A1094" s="63"/>
      <c r="B1094" s="38"/>
      <c r="C1094" s="49"/>
      <c r="D1094" s="49"/>
    </row>
    <row r="1095" spans="1:4" x14ac:dyDescent="0.25">
      <c r="A1095" s="63"/>
      <c r="B1095" s="38"/>
      <c r="C1095" s="49"/>
      <c r="D1095" s="49"/>
    </row>
    <row r="1096" spans="1:4" x14ac:dyDescent="0.25">
      <c r="A1096" s="63"/>
      <c r="B1096" s="38"/>
      <c r="C1096" s="49"/>
      <c r="D1096" s="49"/>
    </row>
    <row r="1097" spans="1:4" x14ac:dyDescent="0.25">
      <c r="A1097" s="63"/>
      <c r="B1097" s="38"/>
      <c r="C1097" s="49"/>
      <c r="D1097" s="49"/>
    </row>
    <row r="1098" spans="1:4" x14ac:dyDescent="0.25">
      <c r="A1098" s="63"/>
      <c r="B1098" s="38"/>
      <c r="C1098" s="49"/>
      <c r="D1098" s="49"/>
    </row>
    <row r="1099" spans="1:4" x14ac:dyDescent="0.25">
      <c r="A1099" s="63"/>
      <c r="B1099" s="38"/>
      <c r="C1099" s="49"/>
      <c r="D1099" s="49"/>
    </row>
    <row r="1100" spans="1:4" x14ac:dyDescent="0.25">
      <c r="A1100" s="63"/>
      <c r="B1100" s="38"/>
      <c r="C1100" s="49"/>
      <c r="D1100" s="49"/>
    </row>
    <row r="1101" spans="1:4" x14ac:dyDescent="0.25">
      <c r="A1101" s="63"/>
      <c r="B1101" s="38"/>
      <c r="C1101" s="49"/>
      <c r="D1101" s="49"/>
    </row>
    <row r="1102" spans="1:4" x14ac:dyDescent="0.25">
      <c r="A1102" s="63"/>
      <c r="B1102" s="38"/>
      <c r="C1102" s="49"/>
      <c r="D1102" s="49"/>
    </row>
    <row r="1103" spans="1:4" x14ac:dyDescent="0.25">
      <c r="A1103" s="63"/>
      <c r="B1103" s="38"/>
      <c r="C1103" s="49"/>
      <c r="D1103" s="49"/>
    </row>
    <row r="1104" spans="1:4" x14ac:dyDescent="0.25">
      <c r="A1104" s="63"/>
      <c r="B1104" s="38"/>
      <c r="C1104" s="49"/>
      <c r="D1104" s="49"/>
    </row>
    <row r="1105" spans="1:4" x14ac:dyDescent="0.25">
      <c r="A1105" s="63"/>
      <c r="B1105" s="38"/>
      <c r="C1105" s="49"/>
      <c r="D1105" s="49"/>
    </row>
    <row r="1106" spans="1:4" x14ac:dyDescent="0.25">
      <c r="A1106" s="63"/>
      <c r="B1106" s="38"/>
      <c r="C1106" s="49"/>
      <c r="D1106" s="49"/>
    </row>
    <row r="1107" spans="1:4" x14ac:dyDescent="0.25">
      <c r="A1107" s="63"/>
      <c r="B1107" s="38"/>
      <c r="C1107" s="49"/>
      <c r="D1107" s="49"/>
    </row>
    <row r="1108" spans="1:4" x14ac:dyDescent="0.25">
      <c r="A1108" s="63"/>
      <c r="B1108" s="38"/>
      <c r="C1108" s="49"/>
      <c r="D1108" s="49"/>
    </row>
    <row r="1109" spans="1:4" x14ac:dyDescent="0.25">
      <c r="A1109" s="63"/>
      <c r="B1109" s="38"/>
      <c r="C1109" s="49"/>
      <c r="D1109" s="49"/>
    </row>
    <row r="1110" spans="1:4" x14ac:dyDescent="0.25">
      <c r="A1110" s="63"/>
      <c r="B1110" s="38"/>
      <c r="C1110" s="49"/>
      <c r="D1110" s="49"/>
    </row>
    <row r="1111" spans="1:4" x14ac:dyDescent="0.25">
      <c r="A1111" s="63"/>
      <c r="B1111" s="38"/>
      <c r="C1111" s="49"/>
      <c r="D1111" s="49"/>
    </row>
    <row r="1112" spans="1:4" x14ac:dyDescent="0.25">
      <c r="A1112" s="63"/>
      <c r="B1112" s="38"/>
      <c r="C1112" s="49"/>
      <c r="D1112" s="49"/>
    </row>
    <row r="1113" spans="1:4" x14ac:dyDescent="0.25">
      <c r="A1113" s="63"/>
      <c r="B1113" s="38"/>
      <c r="C1113" s="49"/>
      <c r="D1113" s="49"/>
    </row>
    <row r="1114" spans="1:4" x14ac:dyDescent="0.25">
      <c r="A1114" s="63"/>
      <c r="B1114" s="38"/>
      <c r="C1114" s="49"/>
      <c r="D1114" s="49"/>
    </row>
    <row r="1115" spans="1:4" x14ac:dyDescent="0.25">
      <c r="A1115" s="63"/>
      <c r="B1115" s="38"/>
      <c r="C1115" s="49"/>
      <c r="D1115" s="49"/>
    </row>
    <row r="1116" spans="1:4" x14ac:dyDescent="0.25">
      <c r="A1116" s="63"/>
      <c r="B1116" s="38"/>
      <c r="C1116" s="49"/>
      <c r="D1116" s="49"/>
    </row>
    <row r="1117" spans="1:4" x14ac:dyDescent="0.25">
      <c r="A1117" s="63"/>
      <c r="B1117" s="38"/>
      <c r="C1117" s="49"/>
      <c r="D1117" s="49"/>
    </row>
    <row r="1118" spans="1:4" x14ac:dyDescent="0.25">
      <c r="A1118" s="63"/>
      <c r="B1118" s="38"/>
      <c r="C1118" s="49"/>
      <c r="D1118" s="49"/>
    </row>
    <row r="1119" spans="1:4" x14ac:dyDescent="0.25">
      <c r="A1119" s="63"/>
      <c r="B1119" s="38"/>
      <c r="C1119" s="49"/>
      <c r="D1119" s="49"/>
    </row>
    <row r="1120" spans="1:4" x14ac:dyDescent="0.25">
      <c r="A1120" s="63"/>
      <c r="B1120" s="38"/>
      <c r="C1120" s="49"/>
      <c r="D1120" s="49"/>
    </row>
    <row r="1121" spans="1:4" x14ac:dyDescent="0.25">
      <c r="A1121" s="63"/>
      <c r="B1121" s="38"/>
      <c r="C1121" s="49"/>
      <c r="D1121" s="49"/>
    </row>
    <row r="1122" spans="1:4" x14ac:dyDescent="0.25">
      <c r="A1122" s="63"/>
      <c r="B1122" s="38"/>
      <c r="C1122" s="49"/>
      <c r="D1122" s="49"/>
    </row>
    <row r="1123" spans="1:4" x14ac:dyDescent="0.25">
      <c r="A1123" s="63"/>
      <c r="B1123" s="38"/>
      <c r="C1123" s="49"/>
      <c r="D1123" s="49"/>
    </row>
    <row r="1124" spans="1:4" x14ac:dyDescent="0.25">
      <c r="A1124" s="63"/>
      <c r="B1124" s="38"/>
      <c r="C1124" s="49"/>
      <c r="D1124" s="49"/>
    </row>
    <row r="1125" spans="1:4" x14ac:dyDescent="0.25">
      <c r="A1125" s="63"/>
      <c r="B1125" s="38"/>
      <c r="C1125" s="49"/>
      <c r="D1125" s="49"/>
    </row>
    <row r="1126" spans="1:4" x14ac:dyDescent="0.25">
      <c r="A1126" s="63"/>
      <c r="B1126" s="38"/>
      <c r="C1126" s="49"/>
      <c r="D1126" s="49"/>
    </row>
    <row r="1127" spans="1:4" x14ac:dyDescent="0.25">
      <c r="A1127" s="63"/>
      <c r="B1127" s="38"/>
      <c r="C1127" s="49"/>
      <c r="D1127" s="49"/>
    </row>
    <row r="1128" spans="1:4" x14ac:dyDescent="0.25">
      <c r="A1128" s="63"/>
      <c r="B1128" s="38"/>
      <c r="C1128" s="49"/>
      <c r="D1128" s="49"/>
    </row>
    <row r="1129" spans="1:4" x14ac:dyDescent="0.25">
      <c r="A1129" s="63"/>
      <c r="B1129" s="38"/>
      <c r="C1129" s="49"/>
      <c r="D1129" s="49"/>
    </row>
    <row r="1130" spans="1:4" x14ac:dyDescent="0.25">
      <c r="A1130" s="63"/>
      <c r="B1130" s="38"/>
      <c r="C1130" s="49"/>
      <c r="D1130" s="49"/>
    </row>
    <row r="1131" spans="1:4" x14ac:dyDescent="0.25">
      <c r="A1131" s="63"/>
      <c r="B1131" s="38"/>
      <c r="C1131" s="49"/>
      <c r="D1131" s="49"/>
    </row>
    <row r="1132" spans="1:4" x14ac:dyDescent="0.25">
      <c r="A1132" s="63"/>
      <c r="B1132" s="38"/>
      <c r="C1132" s="49"/>
      <c r="D1132" s="49"/>
    </row>
    <row r="1133" spans="1:4" x14ac:dyDescent="0.25">
      <c r="A1133" s="63"/>
      <c r="B1133" s="38"/>
      <c r="C1133" s="49"/>
      <c r="D1133" s="49"/>
    </row>
    <row r="1134" spans="1:4" x14ac:dyDescent="0.25">
      <c r="A1134" s="63"/>
      <c r="B1134" s="38"/>
      <c r="C1134" s="49"/>
      <c r="D1134" s="49"/>
    </row>
    <row r="1135" spans="1:4" x14ac:dyDescent="0.25">
      <c r="A1135" s="63"/>
      <c r="B1135" s="38"/>
      <c r="C1135" s="49"/>
      <c r="D1135" s="49"/>
    </row>
    <row r="1136" spans="1:4" x14ac:dyDescent="0.25">
      <c r="A1136" s="63"/>
      <c r="B1136" s="38"/>
      <c r="C1136" s="49"/>
      <c r="D1136" s="49"/>
    </row>
    <row r="1137" spans="1:4" x14ac:dyDescent="0.25">
      <c r="A1137" s="63"/>
      <c r="B1137" s="38"/>
      <c r="C1137" s="49"/>
      <c r="D1137" s="49"/>
    </row>
    <row r="1138" spans="1:4" x14ac:dyDescent="0.25">
      <c r="A1138" s="63"/>
      <c r="B1138" s="38"/>
      <c r="C1138" s="49"/>
      <c r="D1138" s="49"/>
    </row>
    <row r="1139" spans="1:4" x14ac:dyDescent="0.25">
      <c r="A1139" s="63"/>
      <c r="B1139" s="38"/>
      <c r="C1139" s="49"/>
      <c r="D1139" s="49"/>
    </row>
    <row r="1140" spans="1:4" x14ac:dyDescent="0.25">
      <c r="A1140" s="63"/>
      <c r="B1140" s="38"/>
      <c r="C1140" s="49"/>
      <c r="D1140" s="49"/>
    </row>
    <row r="1141" spans="1:4" x14ac:dyDescent="0.25">
      <c r="A1141" s="63"/>
      <c r="B1141" s="38"/>
      <c r="C1141" s="49"/>
      <c r="D1141" s="49"/>
    </row>
    <row r="1142" spans="1:4" x14ac:dyDescent="0.25">
      <c r="A1142" s="63"/>
      <c r="B1142" s="38"/>
      <c r="C1142" s="49"/>
      <c r="D1142" s="49"/>
    </row>
    <row r="1143" spans="1:4" x14ac:dyDescent="0.25">
      <c r="A1143" s="63"/>
      <c r="B1143" s="38"/>
      <c r="C1143" s="49"/>
      <c r="D1143" s="49"/>
    </row>
    <row r="1144" spans="1:4" x14ac:dyDescent="0.25">
      <c r="A1144" s="63"/>
      <c r="B1144" s="38"/>
      <c r="C1144" s="49"/>
      <c r="D1144" s="49"/>
    </row>
    <row r="1145" spans="1:4" x14ac:dyDescent="0.25">
      <c r="A1145" s="63"/>
      <c r="B1145" s="38"/>
      <c r="C1145" s="49"/>
      <c r="D1145" s="49"/>
    </row>
    <row r="1146" spans="1:4" x14ac:dyDescent="0.25">
      <c r="A1146" s="63"/>
      <c r="B1146" s="38"/>
      <c r="C1146" s="49"/>
      <c r="D1146" s="49"/>
    </row>
    <row r="1147" spans="1:4" x14ac:dyDescent="0.25">
      <c r="A1147" s="63"/>
      <c r="B1147" s="38"/>
      <c r="C1147" s="49"/>
      <c r="D1147" s="49"/>
    </row>
    <row r="1148" spans="1:4" x14ac:dyDescent="0.25">
      <c r="A1148" s="63"/>
      <c r="B1148" s="38"/>
      <c r="C1148" s="49"/>
      <c r="D1148" s="49"/>
    </row>
    <row r="1149" spans="1:4" x14ac:dyDescent="0.25">
      <c r="A1149" s="63"/>
      <c r="B1149" s="38"/>
      <c r="C1149" s="49"/>
      <c r="D1149" s="49"/>
    </row>
    <row r="1150" spans="1:4" x14ac:dyDescent="0.25">
      <c r="A1150" s="63"/>
      <c r="B1150" s="38"/>
      <c r="C1150" s="49"/>
      <c r="D1150" s="49"/>
    </row>
    <row r="1151" spans="1:4" x14ac:dyDescent="0.25">
      <c r="A1151" s="63"/>
      <c r="B1151" s="38"/>
      <c r="C1151" s="49"/>
      <c r="D1151" s="49"/>
    </row>
    <row r="1152" spans="1:4" x14ac:dyDescent="0.25">
      <c r="A1152" s="63"/>
      <c r="B1152" s="38"/>
      <c r="C1152" s="49"/>
      <c r="D1152" s="49"/>
    </row>
    <row r="1153" spans="1:4" x14ac:dyDescent="0.25">
      <c r="A1153" s="63"/>
      <c r="B1153" s="38"/>
      <c r="C1153" s="49"/>
      <c r="D1153" s="49"/>
    </row>
    <row r="1154" spans="1:4" x14ac:dyDescent="0.25">
      <c r="A1154" s="63"/>
      <c r="B1154" s="38"/>
      <c r="C1154" s="49"/>
      <c r="D1154" s="49"/>
    </row>
    <row r="1155" spans="1:4" x14ac:dyDescent="0.25">
      <c r="A1155" s="63"/>
      <c r="B1155" s="38"/>
      <c r="C1155" s="49"/>
      <c r="D1155" s="49"/>
    </row>
    <row r="1156" spans="1:4" x14ac:dyDescent="0.25">
      <c r="A1156" s="63"/>
      <c r="B1156" s="38"/>
      <c r="C1156" s="49"/>
      <c r="D1156" s="49"/>
    </row>
    <row r="1157" spans="1:4" x14ac:dyDescent="0.25">
      <c r="A1157" s="63"/>
      <c r="B1157" s="38"/>
      <c r="C1157" s="49"/>
      <c r="D1157" s="49"/>
    </row>
    <row r="1158" spans="1:4" x14ac:dyDescent="0.25">
      <c r="A1158" s="63"/>
      <c r="B1158" s="38"/>
      <c r="C1158" s="49"/>
      <c r="D1158" s="49"/>
    </row>
    <row r="1159" spans="1:4" x14ac:dyDescent="0.25">
      <c r="A1159" s="63"/>
      <c r="B1159" s="38"/>
      <c r="C1159" s="49"/>
      <c r="D1159" s="49"/>
    </row>
    <row r="1160" spans="1:4" x14ac:dyDescent="0.25">
      <c r="A1160" s="63"/>
      <c r="B1160" s="38"/>
      <c r="C1160" s="49"/>
      <c r="D1160" s="49"/>
    </row>
    <row r="1161" spans="1:4" x14ac:dyDescent="0.25">
      <c r="A1161" s="63"/>
      <c r="B1161" s="38"/>
      <c r="C1161" s="49"/>
      <c r="D1161" s="49"/>
    </row>
    <row r="1162" spans="1:4" x14ac:dyDescent="0.25">
      <c r="A1162" s="63"/>
      <c r="B1162" s="38"/>
      <c r="C1162" s="49"/>
      <c r="D1162" s="49"/>
    </row>
    <row r="1163" spans="1:4" x14ac:dyDescent="0.25">
      <c r="A1163" s="63"/>
      <c r="B1163" s="38"/>
      <c r="C1163" s="49"/>
      <c r="D1163" s="49"/>
    </row>
    <row r="1164" spans="1:4" x14ac:dyDescent="0.25">
      <c r="A1164" s="63"/>
      <c r="B1164" s="38"/>
      <c r="C1164" s="49"/>
      <c r="D1164" s="49"/>
    </row>
    <row r="1165" spans="1:4" x14ac:dyDescent="0.25">
      <c r="A1165" s="63"/>
      <c r="B1165" s="38"/>
      <c r="C1165" s="49"/>
      <c r="D1165" s="49"/>
    </row>
    <row r="1166" spans="1:4" x14ac:dyDescent="0.25">
      <c r="A1166" s="63"/>
      <c r="B1166" s="38"/>
      <c r="C1166" s="49"/>
      <c r="D1166" s="49"/>
    </row>
    <row r="1167" spans="1:4" x14ac:dyDescent="0.25">
      <c r="A1167" s="63"/>
      <c r="B1167" s="38"/>
      <c r="C1167" s="49"/>
      <c r="D1167" s="49"/>
    </row>
    <row r="1168" spans="1:4" x14ac:dyDescent="0.25">
      <c r="A1168" s="63"/>
      <c r="B1168" s="38"/>
      <c r="C1168" s="49"/>
      <c r="D1168" s="49"/>
    </row>
    <row r="1169" spans="1:4" x14ac:dyDescent="0.25">
      <c r="A1169" s="63"/>
      <c r="B1169" s="38"/>
      <c r="C1169" s="49"/>
      <c r="D1169" s="49"/>
    </row>
    <row r="1170" spans="1:4" x14ac:dyDescent="0.25">
      <c r="A1170" s="63"/>
      <c r="B1170" s="38"/>
      <c r="C1170" s="49"/>
      <c r="D1170" s="49"/>
    </row>
    <row r="1171" spans="1:4" x14ac:dyDescent="0.25">
      <c r="A1171" s="63"/>
      <c r="B1171" s="38"/>
      <c r="C1171" s="49"/>
      <c r="D1171" s="49"/>
    </row>
    <row r="1172" spans="1:4" x14ac:dyDescent="0.25">
      <c r="A1172" s="63"/>
      <c r="B1172" s="38"/>
      <c r="C1172" s="49"/>
      <c r="D1172" s="49"/>
    </row>
    <row r="1173" spans="1:4" x14ac:dyDescent="0.25">
      <c r="A1173" s="63"/>
      <c r="B1173" s="38"/>
      <c r="C1173" s="49"/>
      <c r="D1173" s="49"/>
    </row>
    <row r="1174" spans="1:4" x14ac:dyDescent="0.25">
      <c r="A1174" s="63"/>
      <c r="B1174" s="38"/>
      <c r="C1174" s="49"/>
      <c r="D1174" s="49"/>
    </row>
    <row r="1175" spans="1:4" x14ac:dyDescent="0.25">
      <c r="A1175" s="63"/>
      <c r="B1175" s="38"/>
      <c r="C1175" s="49"/>
      <c r="D1175" s="49"/>
    </row>
    <row r="1176" spans="1:4" x14ac:dyDescent="0.25">
      <c r="A1176" s="63"/>
      <c r="B1176" s="38"/>
      <c r="C1176" s="49"/>
      <c r="D1176" s="49"/>
    </row>
    <row r="1177" spans="1:4" x14ac:dyDescent="0.25">
      <c r="A1177" s="63"/>
      <c r="B1177" s="38"/>
      <c r="C1177" s="49"/>
      <c r="D1177" s="49"/>
    </row>
    <row r="1178" spans="1:4" x14ac:dyDescent="0.25">
      <c r="A1178" s="63"/>
      <c r="B1178" s="38"/>
      <c r="C1178" s="49"/>
      <c r="D1178" s="49"/>
    </row>
    <row r="1179" spans="1:4" x14ac:dyDescent="0.25">
      <c r="A1179" s="63"/>
      <c r="B1179" s="38"/>
      <c r="C1179" s="49"/>
      <c r="D1179" s="49"/>
    </row>
    <row r="1180" spans="1:4" x14ac:dyDescent="0.25">
      <c r="A1180" s="63"/>
      <c r="B1180" s="38"/>
      <c r="C1180" s="49"/>
      <c r="D1180" s="49"/>
    </row>
    <row r="1181" spans="1:4" x14ac:dyDescent="0.25">
      <c r="A1181" s="63"/>
      <c r="B1181" s="38"/>
      <c r="C1181" s="49"/>
      <c r="D1181" s="49"/>
    </row>
    <row r="1182" spans="1:4" x14ac:dyDescent="0.25">
      <c r="A1182" s="63"/>
      <c r="B1182" s="38"/>
      <c r="C1182" s="49"/>
      <c r="D1182" s="49"/>
    </row>
    <row r="1183" spans="1:4" x14ac:dyDescent="0.25">
      <c r="A1183" s="63"/>
      <c r="B1183" s="38"/>
      <c r="C1183" s="49"/>
      <c r="D1183" s="49"/>
    </row>
    <row r="1184" spans="1:4" x14ac:dyDescent="0.25">
      <c r="A1184" s="63"/>
      <c r="B1184" s="38"/>
      <c r="C1184" s="49"/>
      <c r="D1184" s="49"/>
    </row>
    <row r="1185" spans="1:4" x14ac:dyDescent="0.25">
      <c r="A1185" s="63"/>
      <c r="B1185" s="38"/>
      <c r="C1185" s="49"/>
      <c r="D1185" s="49"/>
    </row>
    <row r="1186" spans="1:4" x14ac:dyDescent="0.25">
      <c r="A1186" s="63"/>
      <c r="B1186" s="38"/>
      <c r="C1186" s="49"/>
      <c r="D1186" s="49"/>
    </row>
    <row r="1187" spans="1:4" x14ac:dyDescent="0.25">
      <c r="A1187" s="63"/>
      <c r="B1187" s="38"/>
      <c r="C1187" s="49"/>
      <c r="D1187" s="49"/>
    </row>
    <row r="1188" spans="1:4" x14ac:dyDescent="0.25">
      <c r="A1188" s="63"/>
      <c r="B1188" s="38"/>
      <c r="C1188" s="49"/>
      <c r="D1188" s="49"/>
    </row>
    <row r="1189" spans="1:4" x14ac:dyDescent="0.25">
      <c r="A1189" s="63"/>
      <c r="B1189" s="38"/>
      <c r="C1189" s="49"/>
      <c r="D1189" s="49"/>
    </row>
    <row r="1190" spans="1:4" x14ac:dyDescent="0.25">
      <c r="A1190" s="63"/>
      <c r="B1190" s="38"/>
      <c r="C1190" s="49"/>
      <c r="D1190" s="49"/>
    </row>
    <row r="1191" spans="1:4" x14ac:dyDescent="0.25">
      <c r="A1191" s="63"/>
      <c r="B1191" s="38"/>
      <c r="C1191" s="49"/>
      <c r="D1191" s="49"/>
    </row>
    <row r="1192" spans="1:4" x14ac:dyDescent="0.25">
      <c r="A1192" s="63"/>
      <c r="B1192" s="38"/>
      <c r="C1192" s="49"/>
      <c r="D1192" s="49"/>
    </row>
    <row r="1193" spans="1:4" x14ac:dyDescent="0.25">
      <c r="A1193" s="63"/>
      <c r="B1193" s="38"/>
      <c r="C1193" s="49"/>
      <c r="D1193" s="49"/>
    </row>
    <row r="1194" spans="1:4" x14ac:dyDescent="0.25">
      <c r="A1194" s="63"/>
      <c r="B1194" s="38"/>
      <c r="C1194" s="49"/>
      <c r="D1194" s="49"/>
    </row>
    <row r="1195" spans="1:4" x14ac:dyDescent="0.25">
      <c r="A1195" s="63"/>
      <c r="B1195" s="38"/>
      <c r="C1195" s="49"/>
      <c r="D1195" s="49"/>
    </row>
    <row r="1196" spans="1:4" x14ac:dyDescent="0.25">
      <c r="A1196" s="63"/>
      <c r="B1196" s="38"/>
      <c r="C1196" s="49"/>
      <c r="D1196" s="49"/>
    </row>
    <row r="1197" spans="1:4" x14ac:dyDescent="0.25">
      <c r="A1197" s="63"/>
      <c r="B1197" s="38"/>
      <c r="C1197" s="49"/>
      <c r="D1197" s="49"/>
    </row>
    <row r="1198" spans="1:4" x14ac:dyDescent="0.25">
      <c r="A1198" s="63"/>
      <c r="B1198" s="38"/>
      <c r="C1198" s="49"/>
      <c r="D1198" s="49"/>
    </row>
    <row r="1199" spans="1:4" x14ac:dyDescent="0.25">
      <c r="A1199" s="63"/>
      <c r="B1199" s="38"/>
      <c r="C1199" s="49"/>
      <c r="D1199" s="49"/>
    </row>
    <row r="1200" spans="1:4" x14ac:dyDescent="0.25">
      <c r="A1200" s="63"/>
      <c r="B1200" s="38"/>
      <c r="C1200" s="49"/>
      <c r="D1200" s="49"/>
    </row>
    <row r="1201" spans="1:4" x14ac:dyDescent="0.25">
      <c r="A1201" s="63"/>
      <c r="B1201" s="38"/>
      <c r="C1201" s="49"/>
      <c r="D1201" s="49"/>
    </row>
    <row r="1202" spans="1:4" x14ac:dyDescent="0.25">
      <c r="A1202" s="63"/>
      <c r="B1202" s="38"/>
      <c r="C1202" s="49"/>
      <c r="D1202" s="49"/>
    </row>
    <row r="1203" spans="1:4" x14ac:dyDescent="0.25">
      <c r="A1203" s="63"/>
      <c r="B1203" s="38"/>
      <c r="C1203" s="49"/>
      <c r="D1203" s="49"/>
    </row>
    <row r="1204" spans="1:4" x14ac:dyDescent="0.25">
      <c r="A1204" s="63"/>
      <c r="B1204" s="38"/>
      <c r="C1204" s="49"/>
      <c r="D1204" s="49"/>
    </row>
    <row r="1205" spans="1:4" x14ac:dyDescent="0.25">
      <c r="A1205" s="63"/>
      <c r="B1205" s="38"/>
      <c r="C1205" s="49"/>
      <c r="D1205" s="49"/>
    </row>
    <row r="1206" spans="1:4" x14ac:dyDescent="0.25">
      <c r="A1206" s="63"/>
      <c r="B1206" s="38"/>
      <c r="C1206" s="49"/>
      <c r="D1206" s="49"/>
    </row>
    <row r="1207" spans="1:4" x14ac:dyDescent="0.25">
      <c r="A1207" s="63"/>
      <c r="B1207" s="38"/>
      <c r="C1207" s="49"/>
      <c r="D1207" s="49"/>
    </row>
    <row r="1208" spans="1:4" x14ac:dyDescent="0.25">
      <c r="A1208" s="63"/>
      <c r="B1208" s="38"/>
      <c r="C1208" s="49"/>
      <c r="D1208" s="49"/>
    </row>
    <row r="1209" spans="1:4" x14ac:dyDescent="0.25">
      <c r="A1209" s="63"/>
      <c r="B1209" s="38"/>
      <c r="C1209" s="49"/>
      <c r="D1209" s="49"/>
    </row>
    <row r="1210" spans="1:4" x14ac:dyDescent="0.25">
      <c r="A1210" s="63"/>
      <c r="B1210" s="38"/>
      <c r="C1210" s="49"/>
      <c r="D1210" s="49"/>
    </row>
    <row r="1211" spans="1:4" x14ac:dyDescent="0.25">
      <c r="A1211" s="63"/>
      <c r="B1211" s="38"/>
      <c r="C1211" s="49"/>
      <c r="D1211" s="49"/>
    </row>
    <row r="1212" spans="1:4" x14ac:dyDescent="0.25">
      <c r="A1212" s="63"/>
      <c r="B1212" s="38"/>
      <c r="C1212" s="49"/>
      <c r="D1212" s="49"/>
    </row>
    <row r="1213" spans="1:4" x14ac:dyDescent="0.25">
      <c r="A1213" s="63"/>
      <c r="B1213" s="38"/>
      <c r="C1213" s="49"/>
      <c r="D1213" s="49"/>
    </row>
    <row r="1214" spans="1:4" x14ac:dyDescent="0.25">
      <c r="A1214" s="63"/>
      <c r="B1214" s="38"/>
      <c r="C1214" s="49"/>
      <c r="D1214" s="49"/>
    </row>
    <row r="1215" spans="1:4" x14ac:dyDescent="0.25">
      <c r="A1215" s="63"/>
      <c r="B1215" s="38"/>
      <c r="C1215" s="49"/>
      <c r="D1215" s="49"/>
    </row>
    <row r="1216" spans="1:4" x14ac:dyDescent="0.25">
      <c r="A1216" s="63"/>
      <c r="B1216" s="38"/>
      <c r="C1216" s="49"/>
      <c r="D1216" s="49"/>
    </row>
    <row r="1217" spans="1:4" x14ac:dyDescent="0.25">
      <c r="A1217" s="63"/>
      <c r="B1217" s="38"/>
      <c r="C1217" s="49"/>
      <c r="D1217" s="49"/>
    </row>
    <row r="1218" spans="1:4" x14ac:dyDescent="0.25">
      <c r="A1218" s="63"/>
      <c r="B1218" s="38"/>
      <c r="C1218" s="49"/>
      <c r="D1218" s="49"/>
    </row>
    <row r="1219" spans="1:4" x14ac:dyDescent="0.25">
      <c r="A1219" s="63"/>
      <c r="B1219" s="38"/>
      <c r="C1219" s="49"/>
      <c r="D1219" s="49"/>
    </row>
    <row r="1220" spans="1:4" x14ac:dyDescent="0.25">
      <c r="A1220" s="63"/>
      <c r="B1220" s="38"/>
      <c r="C1220" s="49"/>
      <c r="D1220" s="49"/>
    </row>
    <row r="1221" spans="1:4" x14ac:dyDescent="0.25">
      <c r="A1221" s="63"/>
      <c r="B1221" s="38"/>
      <c r="C1221" s="49"/>
      <c r="D1221" s="49"/>
    </row>
    <row r="1222" spans="1:4" x14ac:dyDescent="0.25">
      <c r="A1222" s="63"/>
      <c r="B1222" s="38"/>
      <c r="C1222" s="49"/>
      <c r="D1222" s="49"/>
    </row>
    <row r="1223" spans="1:4" x14ac:dyDescent="0.25">
      <c r="A1223" s="63"/>
      <c r="B1223" s="38"/>
      <c r="C1223" s="49"/>
      <c r="D1223" s="49"/>
    </row>
    <row r="1224" spans="1:4" x14ac:dyDescent="0.25">
      <c r="A1224" s="63"/>
      <c r="B1224" s="38"/>
      <c r="C1224" s="49"/>
      <c r="D1224" s="49"/>
    </row>
    <row r="1225" spans="1:4" x14ac:dyDescent="0.25">
      <c r="A1225" s="63"/>
      <c r="B1225" s="38"/>
      <c r="C1225" s="49"/>
      <c r="D1225" s="49"/>
    </row>
    <row r="1226" spans="1:4" x14ac:dyDescent="0.25">
      <c r="A1226" s="63"/>
      <c r="B1226" s="38"/>
      <c r="C1226" s="49"/>
      <c r="D1226" s="49"/>
    </row>
    <row r="1227" spans="1:4" x14ac:dyDescent="0.25">
      <c r="A1227" s="63"/>
      <c r="B1227" s="38"/>
      <c r="C1227" s="49"/>
      <c r="D1227" s="49"/>
    </row>
    <row r="1228" spans="1:4" x14ac:dyDescent="0.25">
      <c r="A1228" s="63"/>
      <c r="B1228" s="38"/>
      <c r="C1228" s="49"/>
      <c r="D1228" s="49"/>
    </row>
    <row r="1229" spans="1:4" x14ac:dyDescent="0.25">
      <c r="A1229" s="63"/>
      <c r="B1229" s="38"/>
      <c r="C1229" s="49"/>
      <c r="D1229" s="49"/>
    </row>
    <row r="1230" spans="1:4" x14ac:dyDescent="0.25">
      <c r="A1230" s="63"/>
      <c r="B1230" s="38"/>
      <c r="C1230" s="49"/>
      <c r="D1230" s="49"/>
    </row>
    <row r="1231" spans="1:4" x14ac:dyDescent="0.25">
      <c r="A1231" s="63"/>
      <c r="B1231" s="38"/>
      <c r="C1231" s="49"/>
      <c r="D1231" s="49"/>
    </row>
    <row r="1232" spans="1:4" x14ac:dyDescent="0.25">
      <c r="A1232" s="63"/>
      <c r="B1232" s="38"/>
      <c r="C1232" s="49"/>
      <c r="D1232" s="49"/>
    </row>
    <row r="1233" spans="1:4" x14ac:dyDescent="0.25">
      <c r="A1233" s="63"/>
      <c r="B1233" s="38"/>
      <c r="C1233" s="49"/>
      <c r="D1233" s="49"/>
    </row>
    <row r="1234" spans="1:4" x14ac:dyDescent="0.25">
      <c r="A1234" s="63"/>
      <c r="B1234" s="38"/>
      <c r="C1234" s="49"/>
      <c r="D1234" s="49"/>
    </row>
    <row r="1235" spans="1:4" x14ac:dyDescent="0.25">
      <c r="A1235" s="63"/>
      <c r="B1235" s="38"/>
      <c r="C1235" s="49"/>
      <c r="D1235" s="49"/>
    </row>
    <row r="1236" spans="1:4" x14ac:dyDescent="0.25">
      <c r="A1236" s="63"/>
      <c r="B1236" s="38"/>
      <c r="C1236" s="49"/>
      <c r="D1236" s="49"/>
    </row>
    <row r="1237" spans="1:4" x14ac:dyDescent="0.25">
      <c r="A1237" s="63"/>
      <c r="B1237" s="38"/>
      <c r="C1237" s="49"/>
      <c r="D1237" s="49"/>
    </row>
    <row r="1238" spans="1:4" x14ac:dyDescent="0.25">
      <c r="A1238" s="63"/>
      <c r="B1238" s="38"/>
      <c r="C1238" s="49"/>
      <c r="D1238" s="49"/>
    </row>
    <row r="1239" spans="1:4" x14ac:dyDescent="0.25">
      <c r="A1239" s="63"/>
      <c r="B1239" s="38"/>
      <c r="C1239" s="49"/>
      <c r="D1239" s="49"/>
    </row>
    <row r="1240" spans="1:4" x14ac:dyDescent="0.25">
      <c r="A1240" s="63"/>
      <c r="B1240" s="38"/>
      <c r="C1240" s="49"/>
      <c r="D1240" s="49"/>
    </row>
    <row r="1241" spans="1:4" x14ac:dyDescent="0.25">
      <c r="A1241" s="63"/>
      <c r="B1241" s="38"/>
      <c r="C1241" s="49"/>
      <c r="D1241" s="49"/>
    </row>
    <row r="1242" spans="1:4" x14ac:dyDescent="0.25">
      <c r="A1242" s="63"/>
      <c r="B1242" s="38"/>
      <c r="C1242" s="49"/>
      <c r="D1242" s="49"/>
    </row>
    <row r="1243" spans="1:4" x14ac:dyDescent="0.25">
      <c r="A1243" s="63"/>
      <c r="B1243" s="38"/>
      <c r="C1243" s="49"/>
      <c r="D1243" s="49"/>
    </row>
    <row r="1244" spans="1:4" x14ac:dyDescent="0.25">
      <c r="A1244" s="63"/>
      <c r="B1244" s="38"/>
      <c r="C1244" s="49"/>
      <c r="D1244" s="49"/>
    </row>
    <row r="1245" spans="1:4" x14ac:dyDescent="0.25">
      <c r="A1245" s="63"/>
      <c r="B1245" s="38"/>
      <c r="C1245" s="49"/>
      <c r="D1245" s="49"/>
    </row>
    <row r="1246" spans="1:4" x14ac:dyDescent="0.25">
      <c r="A1246" s="63"/>
      <c r="B1246" s="38"/>
      <c r="C1246" s="49"/>
      <c r="D1246" s="49"/>
    </row>
    <row r="1247" spans="1:4" x14ac:dyDescent="0.25">
      <c r="A1247" s="63"/>
      <c r="B1247" s="38"/>
      <c r="C1247" s="49"/>
      <c r="D1247" s="49"/>
    </row>
    <row r="1248" spans="1:4" x14ac:dyDescent="0.25">
      <c r="A1248" s="63"/>
      <c r="B1248" s="38"/>
      <c r="C1248" s="49"/>
      <c r="D1248" s="49"/>
    </row>
    <row r="1249" spans="1:4" x14ac:dyDescent="0.25">
      <c r="A1249" s="63"/>
      <c r="B1249" s="38"/>
      <c r="C1249" s="49"/>
      <c r="D1249" s="49"/>
    </row>
    <row r="1250" spans="1:4" x14ac:dyDescent="0.25">
      <c r="A1250" s="63"/>
      <c r="B1250" s="38"/>
      <c r="C1250" s="49"/>
      <c r="D1250" s="49"/>
    </row>
    <row r="1251" spans="1:4" x14ac:dyDescent="0.25">
      <c r="A1251" s="63"/>
      <c r="B1251" s="38"/>
      <c r="C1251" s="49"/>
      <c r="D1251" s="49"/>
    </row>
    <row r="1252" spans="1:4" x14ac:dyDescent="0.25">
      <c r="A1252" s="63"/>
      <c r="B1252" s="38"/>
      <c r="C1252" s="49"/>
      <c r="D1252" s="49"/>
    </row>
    <row r="1253" spans="1:4" x14ac:dyDescent="0.25">
      <c r="A1253" s="63"/>
      <c r="B1253" s="38"/>
      <c r="C1253" s="49"/>
      <c r="D1253" s="49"/>
    </row>
    <row r="1254" spans="1:4" x14ac:dyDescent="0.25">
      <c r="A1254" s="63"/>
      <c r="B1254" s="38"/>
      <c r="C1254" s="49"/>
      <c r="D1254" s="49"/>
    </row>
    <row r="1255" spans="1:4" x14ac:dyDescent="0.25">
      <c r="A1255" s="63"/>
      <c r="B1255" s="38"/>
      <c r="C1255" s="49"/>
      <c r="D1255" s="49"/>
    </row>
    <row r="1256" spans="1:4" x14ac:dyDescent="0.25">
      <c r="A1256" s="63"/>
      <c r="B1256" s="38"/>
      <c r="C1256" s="49"/>
      <c r="D1256" s="49"/>
    </row>
    <row r="1257" spans="1:4" x14ac:dyDescent="0.25">
      <c r="A1257" s="63"/>
      <c r="B1257" s="38"/>
      <c r="C1257" s="49"/>
      <c r="D1257" s="49"/>
    </row>
    <row r="1258" spans="1:4" x14ac:dyDescent="0.25">
      <c r="A1258" s="63"/>
      <c r="B1258" s="38"/>
      <c r="C1258" s="49"/>
      <c r="D1258" s="49"/>
    </row>
    <row r="1259" spans="1:4" x14ac:dyDescent="0.25">
      <c r="A1259" s="63"/>
      <c r="B1259" s="38"/>
      <c r="C1259" s="49"/>
      <c r="D1259" s="49"/>
    </row>
    <row r="1260" spans="1:4" x14ac:dyDescent="0.25">
      <c r="A1260" s="63"/>
      <c r="B1260" s="38"/>
      <c r="C1260" s="49"/>
      <c r="D1260" s="49"/>
    </row>
    <row r="1261" spans="1:4" x14ac:dyDescent="0.25">
      <c r="A1261" s="63"/>
      <c r="B1261" s="38"/>
      <c r="C1261" s="49"/>
      <c r="D1261" s="49"/>
    </row>
    <row r="1262" spans="1:4" x14ac:dyDescent="0.25">
      <c r="A1262" s="63"/>
      <c r="B1262" s="38"/>
      <c r="C1262" s="49"/>
      <c r="D1262" s="49"/>
    </row>
    <row r="1263" spans="1:4" x14ac:dyDescent="0.25">
      <c r="A1263" s="63"/>
      <c r="B1263" s="38"/>
      <c r="C1263" s="49"/>
      <c r="D1263" s="49"/>
    </row>
    <row r="1264" spans="1:4" x14ac:dyDescent="0.25">
      <c r="A1264" s="63"/>
      <c r="B1264" s="38"/>
      <c r="C1264" s="49"/>
      <c r="D1264" s="49"/>
    </row>
    <row r="1265" spans="1:4" x14ac:dyDescent="0.25">
      <c r="A1265" s="63"/>
      <c r="B1265" s="38"/>
      <c r="C1265" s="49"/>
      <c r="D1265" s="49"/>
    </row>
    <row r="1266" spans="1:4" x14ac:dyDescent="0.25">
      <c r="A1266" s="63"/>
      <c r="B1266" s="38"/>
      <c r="C1266" s="49"/>
      <c r="D1266" s="49"/>
    </row>
    <row r="1267" spans="1:4" x14ac:dyDescent="0.25">
      <c r="A1267" s="63"/>
      <c r="B1267" s="38"/>
      <c r="C1267" s="49"/>
      <c r="D1267" s="49"/>
    </row>
    <row r="1268" spans="1:4" x14ac:dyDescent="0.25">
      <c r="A1268" s="63"/>
      <c r="B1268" s="38"/>
      <c r="C1268" s="49"/>
      <c r="D1268" s="49"/>
    </row>
    <row r="1269" spans="1:4" x14ac:dyDescent="0.25">
      <c r="A1269" s="63"/>
      <c r="B1269" s="38"/>
      <c r="C1269" s="49"/>
      <c r="D1269" s="49"/>
    </row>
    <row r="1270" spans="1:4" x14ac:dyDescent="0.25">
      <c r="A1270" s="63"/>
      <c r="B1270" s="38"/>
      <c r="C1270" s="49"/>
      <c r="D1270" s="49"/>
    </row>
    <row r="1271" spans="1:4" x14ac:dyDescent="0.25">
      <c r="A1271" s="63"/>
      <c r="B1271" s="38"/>
      <c r="C1271" s="49"/>
      <c r="D1271" s="49"/>
    </row>
    <row r="1272" spans="1:4" x14ac:dyDescent="0.25">
      <c r="A1272" s="63"/>
      <c r="B1272" s="38"/>
      <c r="C1272" s="49"/>
      <c r="D1272" s="49"/>
    </row>
    <row r="1273" spans="1:4" x14ac:dyDescent="0.25">
      <c r="A1273" s="63"/>
      <c r="B1273" s="38"/>
      <c r="C1273" s="49"/>
      <c r="D1273" s="49"/>
    </row>
    <row r="1274" spans="1:4" x14ac:dyDescent="0.25">
      <c r="A1274" s="63"/>
      <c r="B1274" s="38"/>
      <c r="C1274" s="49"/>
      <c r="D1274" s="49"/>
    </row>
    <row r="1275" spans="1:4" x14ac:dyDescent="0.25">
      <c r="A1275" s="63"/>
      <c r="B1275" s="38"/>
      <c r="C1275" s="49"/>
      <c r="D1275" s="49"/>
    </row>
    <row r="1276" spans="1:4" x14ac:dyDescent="0.25">
      <c r="A1276" s="63"/>
      <c r="B1276" s="38"/>
      <c r="C1276" s="49"/>
      <c r="D1276" s="49"/>
    </row>
    <row r="1277" spans="1:4" x14ac:dyDescent="0.25">
      <c r="A1277" s="63"/>
      <c r="B1277" s="38"/>
      <c r="C1277" s="49"/>
      <c r="D1277" s="49"/>
    </row>
    <row r="1278" spans="1:4" x14ac:dyDescent="0.25">
      <c r="A1278" s="63"/>
      <c r="B1278" s="38"/>
      <c r="C1278" s="49"/>
      <c r="D1278" s="49"/>
    </row>
    <row r="1279" spans="1:4" x14ac:dyDescent="0.25">
      <c r="A1279" s="63"/>
      <c r="B1279" s="38"/>
      <c r="C1279" s="49"/>
      <c r="D1279" s="49"/>
    </row>
    <row r="1280" spans="1:4" x14ac:dyDescent="0.25">
      <c r="A1280" s="63"/>
      <c r="B1280" s="38"/>
      <c r="C1280" s="49"/>
      <c r="D1280" s="49"/>
    </row>
    <row r="1281" spans="1:4" x14ac:dyDescent="0.25">
      <c r="A1281" s="63"/>
      <c r="B1281" s="38"/>
      <c r="C1281" s="49"/>
      <c r="D1281" s="49"/>
    </row>
    <row r="1282" spans="1:4" x14ac:dyDescent="0.25">
      <c r="A1282" s="63"/>
      <c r="B1282" s="38"/>
      <c r="C1282" s="49"/>
      <c r="D1282" s="49"/>
    </row>
    <row r="1283" spans="1:4" x14ac:dyDescent="0.25">
      <c r="A1283" s="63"/>
      <c r="B1283" s="38"/>
      <c r="C1283" s="49"/>
      <c r="D1283" s="49"/>
    </row>
    <row r="1284" spans="1:4" x14ac:dyDescent="0.25">
      <c r="A1284" s="63"/>
      <c r="B1284" s="38"/>
      <c r="C1284" s="49"/>
      <c r="D1284" s="49"/>
    </row>
    <row r="1285" spans="1:4" x14ac:dyDescent="0.25">
      <c r="A1285" s="63"/>
      <c r="B1285" s="38"/>
      <c r="C1285" s="49"/>
      <c r="D1285" s="49"/>
    </row>
    <row r="1286" spans="1:4" x14ac:dyDescent="0.25">
      <c r="A1286" s="63"/>
      <c r="B1286" s="38"/>
      <c r="C1286" s="49"/>
      <c r="D1286" s="49"/>
    </row>
    <row r="1287" spans="1:4" x14ac:dyDescent="0.25">
      <c r="A1287" s="63"/>
      <c r="B1287" s="38"/>
      <c r="C1287" s="49"/>
      <c r="D1287" s="49"/>
    </row>
    <row r="1288" spans="1:4" x14ac:dyDescent="0.25">
      <c r="A1288" s="63"/>
      <c r="B1288" s="38"/>
      <c r="C1288" s="49"/>
      <c r="D1288" s="49"/>
    </row>
    <row r="1289" spans="1:4" x14ac:dyDescent="0.25">
      <c r="A1289" s="63"/>
      <c r="B1289" s="38"/>
      <c r="C1289" s="49"/>
      <c r="D1289" s="49"/>
    </row>
    <row r="1290" spans="1:4" x14ac:dyDescent="0.25">
      <c r="A1290" s="63"/>
      <c r="B1290" s="38"/>
      <c r="C1290" s="49"/>
      <c r="D1290" s="49"/>
    </row>
    <row r="1291" spans="1:4" x14ac:dyDescent="0.25">
      <c r="A1291" s="63"/>
      <c r="B1291" s="38"/>
      <c r="C1291" s="49"/>
      <c r="D1291" s="49"/>
    </row>
    <row r="1292" spans="1:4" x14ac:dyDescent="0.25">
      <c r="A1292" s="63"/>
      <c r="B1292" s="38"/>
      <c r="C1292" s="49"/>
      <c r="D1292" s="49"/>
    </row>
    <row r="1293" spans="1:4" x14ac:dyDescent="0.25">
      <c r="A1293" s="63"/>
      <c r="B1293" s="38"/>
      <c r="C1293" s="49"/>
      <c r="D1293" s="49"/>
    </row>
    <row r="1294" spans="1:4" x14ac:dyDescent="0.25">
      <c r="A1294" s="63"/>
      <c r="B1294" s="38"/>
      <c r="C1294" s="49"/>
      <c r="D1294" s="49"/>
    </row>
    <row r="1295" spans="1:4" x14ac:dyDescent="0.25">
      <c r="A1295" s="63"/>
      <c r="B1295" s="38"/>
      <c r="C1295" s="49"/>
      <c r="D1295" s="49"/>
    </row>
    <row r="1296" spans="1:4" x14ac:dyDescent="0.25">
      <c r="A1296" s="63"/>
      <c r="B1296" s="38"/>
      <c r="C1296" s="49"/>
      <c r="D1296" s="49"/>
    </row>
    <row r="1297" spans="1:4" x14ac:dyDescent="0.25">
      <c r="A1297" s="63"/>
      <c r="B1297" s="38"/>
      <c r="C1297" s="49"/>
      <c r="D1297" s="49"/>
    </row>
    <row r="1298" spans="1:4" x14ac:dyDescent="0.25">
      <c r="A1298" s="63"/>
      <c r="B1298" s="38"/>
      <c r="C1298" s="49"/>
      <c r="D1298" s="49"/>
    </row>
    <row r="1299" spans="1:4" x14ac:dyDescent="0.25">
      <c r="A1299" s="63"/>
      <c r="B1299" s="38"/>
      <c r="C1299" s="49"/>
      <c r="D1299" s="49"/>
    </row>
    <row r="1300" spans="1:4" x14ac:dyDescent="0.25">
      <c r="A1300" s="63"/>
      <c r="B1300" s="38"/>
      <c r="C1300" s="49"/>
      <c r="D1300" s="49"/>
    </row>
    <row r="1301" spans="1:4" x14ac:dyDescent="0.25">
      <c r="A1301" s="63"/>
      <c r="B1301" s="38"/>
      <c r="C1301" s="49"/>
      <c r="D1301" s="49"/>
    </row>
    <row r="1302" spans="1:4" x14ac:dyDescent="0.25">
      <c r="A1302" s="63"/>
      <c r="B1302" s="38"/>
      <c r="C1302" s="49"/>
      <c r="D1302" s="49"/>
    </row>
    <row r="1303" spans="1:4" x14ac:dyDescent="0.25">
      <c r="A1303" s="63"/>
      <c r="B1303" s="38"/>
      <c r="C1303" s="49"/>
      <c r="D1303" s="49"/>
    </row>
    <row r="1304" spans="1:4" x14ac:dyDescent="0.25">
      <c r="A1304" s="63"/>
      <c r="B1304" s="38"/>
      <c r="C1304" s="49"/>
      <c r="D1304" s="49"/>
    </row>
    <row r="1305" spans="1:4" x14ac:dyDescent="0.25">
      <c r="A1305" s="63"/>
      <c r="B1305" s="38"/>
      <c r="C1305" s="49"/>
      <c r="D1305" s="49"/>
    </row>
    <row r="1306" spans="1:4" x14ac:dyDescent="0.25">
      <c r="A1306" s="63"/>
      <c r="B1306" s="38"/>
      <c r="C1306" s="49"/>
      <c r="D1306" s="49"/>
    </row>
    <row r="1307" spans="1:4" x14ac:dyDescent="0.25">
      <c r="A1307" s="63"/>
      <c r="B1307" s="38"/>
      <c r="C1307" s="49"/>
      <c r="D1307" s="49"/>
    </row>
    <row r="1308" spans="1:4" x14ac:dyDescent="0.25">
      <c r="A1308" s="63"/>
      <c r="B1308" s="38"/>
      <c r="C1308" s="49"/>
      <c r="D1308" s="49"/>
    </row>
    <row r="1309" spans="1:4" x14ac:dyDescent="0.25">
      <c r="A1309" s="63"/>
      <c r="B1309" s="38"/>
      <c r="C1309" s="49"/>
      <c r="D1309" s="49"/>
    </row>
    <row r="1310" spans="1:4" x14ac:dyDescent="0.25">
      <c r="A1310" s="63"/>
      <c r="B1310" s="38"/>
      <c r="C1310" s="49"/>
      <c r="D1310" s="49"/>
    </row>
    <row r="1311" spans="1:4" x14ac:dyDescent="0.25">
      <c r="A1311" s="63"/>
      <c r="B1311" s="38"/>
      <c r="C1311" s="49"/>
      <c r="D1311" s="49"/>
    </row>
    <row r="1312" spans="1:4" x14ac:dyDescent="0.25">
      <c r="A1312" s="63"/>
      <c r="B1312" s="38"/>
      <c r="C1312" s="49"/>
      <c r="D1312" s="49"/>
    </row>
    <row r="1313" spans="1:4" x14ac:dyDescent="0.25">
      <c r="A1313" s="63"/>
      <c r="B1313" s="38"/>
      <c r="C1313" s="49"/>
      <c r="D1313" s="49"/>
    </row>
    <row r="1314" spans="1:4" x14ac:dyDescent="0.25">
      <c r="A1314" s="63"/>
      <c r="B1314" s="38"/>
      <c r="C1314" s="49"/>
      <c r="D1314" s="49"/>
    </row>
    <row r="1315" spans="1:4" x14ac:dyDescent="0.25">
      <c r="A1315" s="63"/>
      <c r="B1315" s="38"/>
      <c r="C1315" s="49"/>
      <c r="D1315" s="49"/>
    </row>
    <row r="1316" spans="1:4" x14ac:dyDescent="0.25">
      <c r="A1316" s="63"/>
      <c r="B1316" s="38"/>
      <c r="C1316" s="49"/>
      <c r="D1316" s="49"/>
    </row>
    <row r="1317" spans="1:4" x14ac:dyDescent="0.25">
      <c r="A1317" s="63"/>
      <c r="B1317" s="38"/>
      <c r="C1317" s="49"/>
      <c r="D1317" s="49"/>
    </row>
    <row r="1318" spans="1:4" x14ac:dyDescent="0.25">
      <c r="A1318" s="63"/>
      <c r="B1318" s="38"/>
      <c r="C1318" s="49"/>
      <c r="D1318" s="49"/>
    </row>
    <row r="1319" spans="1:4" x14ac:dyDescent="0.25">
      <c r="A1319" s="63"/>
      <c r="B1319" s="38"/>
      <c r="C1319" s="49"/>
      <c r="D1319" s="49"/>
    </row>
    <row r="1320" spans="1:4" x14ac:dyDescent="0.25">
      <c r="A1320" s="63"/>
      <c r="B1320" s="38"/>
      <c r="C1320" s="49"/>
      <c r="D1320" s="49"/>
    </row>
    <row r="1321" spans="1:4" x14ac:dyDescent="0.25">
      <c r="A1321" s="63"/>
      <c r="B1321" s="38"/>
      <c r="C1321" s="49"/>
      <c r="D1321" s="49"/>
    </row>
    <row r="1322" spans="1:4" x14ac:dyDescent="0.25">
      <c r="A1322" s="63"/>
      <c r="B1322" s="38"/>
      <c r="C1322" s="49"/>
      <c r="D1322" s="49"/>
    </row>
    <row r="1323" spans="1:4" x14ac:dyDescent="0.25">
      <c r="A1323" s="63"/>
      <c r="B1323" s="38"/>
      <c r="C1323" s="49"/>
      <c r="D1323" s="49"/>
    </row>
    <row r="1324" spans="1:4" x14ac:dyDescent="0.25">
      <c r="A1324" s="63"/>
      <c r="B1324" s="38"/>
      <c r="C1324" s="49"/>
      <c r="D1324" s="49"/>
    </row>
    <row r="1325" spans="1:4" x14ac:dyDescent="0.25">
      <c r="A1325" s="63"/>
      <c r="B1325" s="38"/>
      <c r="C1325" s="49"/>
      <c r="D1325" s="49"/>
    </row>
    <row r="1326" spans="1:4" x14ac:dyDescent="0.25">
      <c r="A1326" s="63"/>
      <c r="B1326" s="38"/>
      <c r="C1326" s="49"/>
      <c r="D1326" s="49"/>
    </row>
    <row r="1327" spans="1:4" x14ac:dyDescent="0.25">
      <c r="A1327" s="63"/>
      <c r="B1327" s="38"/>
      <c r="C1327" s="49"/>
      <c r="D1327" s="49"/>
    </row>
    <row r="1328" spans="1:4" x14ac:dyDescent="0.25">
      <c r="A1328" s="63"/>
      <c r="B1328" s="38"/>
      <c r="C1328" s="49"/>
      <c r="D1328" s="49"/>
    </row>
    <row r="1329" spans="1:4" x14ac:dyDescent="0.25">
      <c r="A1329" s="63"/>
      <c r="B1329" s="38"/>
      <c r="C1329" s="49"/>
      <c r="D1329" s="49"/>
    </row>
    <row r="1330" spans="1:4" x14ac:dyDescent="0.25">
      <c r="A1330" s="63"/>
      <c r="B1330" s="38"/>
      <c r="C1330" s="49"/>
      <c r="D1330" s="49"/>
    </row>
    <row r="1331" spans="1:4" x14ac:dyDescent="0.25">
      <c r="A1331" s="63"/>
      <c r="B1331" s="38"/>
      <c r="C1331" s="49"/>
      <c r="D1331" s="49"/>
    </row>
    <row r="1332" spans="1:4" x14ac:dyDescent="0.25">
      <c r="A1332" s="63"/>
      <c r="B1332" s="38"/>
      <c r="C1332" s="49"/>
      <c r="D1332" s="49"/>
    </row>
    <row r="1333" spans="1:4" x14ac:dyDescent="0.25">
      <c r="A1333" s="63"/>
      <c r="B1333" s="38"/>
      <c r="C1333" s="49"/>
      <c r="D1333" s="49"/>
    </row>
    <row r="1334" spans="1:4" x14ac:dyDescent="0.25">
      <c r="A1334" s="63"/>
      <c r="B1334" s="38"/>
      <c r="C1334" s="49"/>
      <c r="D1334" s="49"/>
    </row>
    <row r="1335" spans="1:4" x14ac:dyDescent="0.25">
      <c r="A1335" s="63"/>
      <c r="B1335" s="38"/>
      <c r="C1335" s="49"/>
      <c r="D1335" s="49"/>
    </row>
    <row r="1336" spans="1:4" x14ac:dyDescent="0.25">
      <c r="A1336" s="63"/>
      <c r="B1336" s="38"/>
      <c r="C1336" s="49"/>
      <c r="D1336" s="49"/>
    </row>
    <row r="1337" spans="1:4" x14ac:dyDescent="0.25">
      <c r="A1337" s="63"/>
      <c r="B1337" s="38"/>
      <c r="C1337" s="49"/>
      <c r="D1337" s="49"/>
    </row>
    <row r="1338" spans="1:4" x14ac:dyDescent="0.25">
      <c r="A1338" s="63"/>
      <c r="B1338" s="38"/>
      <c r="C1338" s="49"/>
      <c r="D1338" s="49"/>
    </row>
    <row r="1339" spans="1:4" x14ac:dyDescent="0.25">
      <c r="A1339" s="63"/>
      <c r="B1339" s="38"/>
      <c r="C1339" s="49"/>
      <c r="D1339" s="49"/>
    </row>
    <row r="1340" spans="1:4" x14ac:dyDescent="0.25">
      <c r="A1340" s="63"/>
      <c r="B1340" s="38"/>
      <c r="C1340" s="49"/>
      <c r="D1340" s="49"/>
    </row>
    <row r="1341" spans="1:4" x14ac:dyDescent="0.25">
      <c r="A1341" s="63"/>
      <c r="B1341" s="38"/>
      <c r="C1341" s="49"/>
      <c r="D1341" s="49"/>
    </row>
    <row r="1342" spans="1:4" x14ac:dyDescent="0.25">
      <c r="A1342" s="63"/>
      <c r="B1342" s="38"/>
      <c r="C1342" s="49"/>
      <c r="D1342" s="49"/>
    </row>
    <row r="1343" spans="1:4" x14ac:dyDescent="0.25">
      <c r="A1343" s="63"/>
      <c r="B1343" s="38"/>
      <c r="C1343" s="49"/>
      <c r="D1343" s="49"/>
    </row>
    <row r="1344" spans="1:4" x14ac:dyDescent="0.25">
      <c r="A1344" s="63"/>
      <c r="B1344" s="38"/>
      <c r="C1344" s="49"/>
      <c r="D1344" s="49"/>
    </row>
    <row r="1345" spans="1:4" x14ac:dyDescent="0.25">
      <c r="A1345" s="63"/>
      <c r="B1345" s="38"/>
      <c r="C1345" s="49"/>
      <c r="D1345" s="49"/>
    </row>
    <row r="1346" spans="1:4" x14ac:dyDescent="0.25">
      <c r="A1346" s="63"/>
      <c r="B1346" s="38"/>
      <c r="C1346" s="49"/>
      <c r="D1346" s="49"/>
    </row>
    <row r="1347" spans="1:4" x14ac:dyDescent="0.25">
      <c r="A1347" s="63"/>
      <c r="B1347" s="38"/>
      <c r="C1347" s="49"/>
      <c r="D1347" s="49"/>
    </row>
    <row r="1348" spans="1:4" x14ac:dyDescent="0.25">
      <c r="A1348" s="63"/>
      <c r="B1348" s="38"/>
      <c r="C1348" s="49"/>
      <c r="D1348" s="49"/>
    </row>
    <row r="1349" spans="1:4" x14ac:dyDescent="0.25">
      <c r="A1349" s="63"/>
      <c r="B1349" s="38"/>
      <c r="C1349" s="49"/>
      <c r="D1349" s="49"/>
    </row>
    <row r="1350" spans="1:4" x14ac:dyDescent="0.25">
      <c r="A1350" s="63"/>
      <c r="B1350" s="38"/>
      <c r="C1350" s="49"/>
      <c r="D1350" s="49"/>
    </row>
    <row r="1351" spans="1:4" x14ac:dyDescent="0.25">
      <c r="A1351" s="63"/>
      <c r="B1351" s="38"/>
      <c r="C1351" s="49"/>
      <c r="D1351" s="49"/>
    </row>
    <row r="1352" spans="1:4" x14ac:dyDescent="0.25">
      <c r="A1352" s="63"/>
      <c r="B1352" s="38"/>
      <c r="C1352" s="49"/>
      <c r="D1352" s="49"/>
    </row>
    <row r="1353" spans="1:4" x14ac:dyDescent="0.25">
      <c r="A1353" s="63"/>
      <c r="B1353" s="38"/>
      <c r="C1353" s="49"/>
      <c r="D1353" s="49"/>
    </row>
    <row r="1354" spans="1:4" x14ac:dyDescent="0.25">
      <c r="A1354" s="63"/>
      <c r="B1354" s="38"/>
      <c r="C1354" s="49"/>
      <c r="D1354" s="49"/>
    </row>
    <row r="1355" spans="1:4" x14ac:dyDescent="0.25">
      <c r="A1355" s="63"/>
      <c r="B1355" s="38"/>
      <c r="C1355" s="49"/>
      <c r="D1355" s="49"/>
    </row>
    <row r="1356" spans="1:4" x14ac:dyDescent="0.25">
      <c r="A1356" s="63"/>
      <c r="B1356" s="38"/>
      <c r="C1356" s="49"/>
      <c r="D1356" s="49"/>
    </row>
    <row r="1357" spans="1:4" x14ac:dyDescent="0.25">
      <c r="A1357" s="63"/>
      <c r="B1357" s="38"/>
      <c r="C1357" s="49"/>
      <c r="D1357" s="49"/>
    </row>
    <row r="1358" spans="1:4" x14ac:dyDescent="0.25">
      <c r="A1358" s="63"/>
      <c r="B1358" s="38"/>
      <c r="C1358" s="49"/>
      <c r="D1358" s="49"/>
    </row>
    <row r="1359" spans="1:4" x14ac:dyDescent="0.25">
      <c r="A1359" s="63"/>
      <c r="B1359" s="38"/>
      <c r="C1359" s="49"/>
      <c r="D1359" s="49"/>
    </row>
    <row r="1360" spans="1:4" x14ac:dyDescent="0.25">
      <c r="A1360" s="63"/>
      <c r="B1360" s="38"/>
      <c r="C1360" s="49"/>
      <c r="D1360" s="49"/>
    </row>
    <row r="1361" spans="1:4" x14ac:dyDescent="0.25">
      <c r="A1361" s="63"/>
      <c r="B1361" s="38"/>
      <c r="C1361" s="49"/>
      <c r="D1361" s="49"/>
    </row>
    <row r="1362" spans="1:4" x14ac:dyDescent="0.25">
      <c r="A1362" s="63"/>
      <c r="B1362" s="38"/>
      <c r="C1362" s="49"/>
      <c r="D1362" s="49"/>
    </row>
    <row r="1363" spans="1:4" x14ac:dyDescent="0.25">
      <c r="A1363" s="63"/>
      <c r="B1363" s="38"/>
      <c r="C1363" s="49"/>
      <c r="D1363" s="49"/>
    </row>
    <row r="1364" spans="1:4" x14ac:dyDescent="0.25">
      <c r="A1364" s="63"/>
      <c r="B1364" s="38"/>
      <c r="C1364" s="49"/>
      <c r="D1364" s="49"/>
    </row>
    <row r="1365" spans="1:4" x14ac:dyDescent="0.25">
      <c r="A1365" s="63"/>
      <c r="B1365" s="38"/>
      <c r="C1365" s="49"/>
      <c r="D1365" s="49"/>
    </row>
    <row r="1366" spans="1:4" x14ac:dyDescent="0.25">
      <c r="A1366" s="63"/>
      <c r="B1366" s="38"/>
      <c r="C1366" s="49"/>
      <c r="D1366" s="49"/>
    </row>
    <row r="1367" spans="1:4" x14ac:dyDescent="0.25">
      <c r="A1367" s="63"/>
      <c r="B1367" s="38"/>
      <c r="C1367" s="49"/>
      <c r="D1367" s="49"/>
    </row>
    <row r="1368" spans="1:4" x14ac:dyDescent="0.25">
      <c r="A1368" s="63"/>
      <c r="B1368" s="38"/>
      <c r="C1368" s="49"/>
      <c r="D1368" s="49"/>
    </row>
    <row r="1369" spans="1:4" x14ac:dyDescent="0.25">
      <c r="A1369" s="63"/>
      <c r="B1369" s="38"/>
      <c r="C1369" s="49"/>
      <c r="D1369" s="49"/>
    </row>
    <row r="1370" spans="1:4" x14ac:dyDescent="0.25">
      <c r="A1370" s="63"/>
      <c r="B1370" s="38"/>
      <c r="C1370" s="49"/>
      <c r="D1370" s="49"/>
    </row>
    <row r="1371" spans="1:4" x14ac:dyDescent="0.25">
      <c r="A1371" s="63"/>
      <c r="B1371" s="38"/>
      <c r="C1371" s="49"/>
      <c r="D1371" s="49"/>
    </row>
    <row r="1372" spans="1:4" x14ac:dyDescent="0.25">
      <c r="A1372" s="63"/>
      <c r="B1372" s="38"/>
      <c r="C1372" s="49"/>
      <c r="D1372" s="49"/>
    </row>
    <row r="1373" spans="1:4" x14ac:dyDescent="0.25">
      <c r="A1373" s="63"/>
      <c r="B1373" s="38"/>
      <c r="C1373" s="49"/>
      <c r="D1373" s="49"/>
    </row>
    <row r="1374" spans="1:4" x14ac:dyDescent="0.25">
      <c r="A1374" s="63"/>
      <c r="B1374" s="38"/>
      <c r="C1374" s="49"/>
      <c r="D1374" s="49"/>
    </row>
    <row r="1375" spans="1:4" x14ac:dyDescent="0.25">
      <c r="A1375" s="63"/>
      <c r="B1375" s="38"/>
      <c r="C1375" s="49"/>
      <c r="D1375" s="49"/>
    </row>
    <row r="1376" spans="1:4" x14ac:dyDescent="0.25">
      <c r="A1376" s="63"/>
      <c r="B1376" s="38"/>
      <c r="C1376" s="49"/>
      <c r="D1376" s="49"/>
    </row>
    <row r="1377" spans="1:4" x14ac:dyDescent="0.25">
      <c r="A1377" s="63"/>
      <c r="B1377" s="38"/>
      <c r="C1377" s="49"/>
      <c r="D1377" s="49"/>
    </row>
    <row r="1378" spans="1:4" x14ac:dyDescent="0.25">
      <c r="A1378" s="63"/>
      <c r="B1378" s="38"/>
      <c r="C1378" s="49"/>
      <c r="D1378" s="49"/>
    </row>
    <row r="1379" spans="1:4" x14ac:dyDescent="0.25">
      <c r="A1379" s="63"/>
      <c r="B1379" s="38"/>
      <c r="C1379" s="49"/>
      <c r="D1379" s="49"/>
    </row>
    <row r="1380" spans="1:4" x14ac:dyDescent="0.25">
      <c r="A1380" s="63"/>
      <c r="B1380" s="38"/>
      <c r="C1380" s="49"/>
      <c r="D1380" s="49"/>
    </row>
    <row r="1381" spans="1:4" x14ac:dyDescent="0.25">
      <c r="A1381" s="63"/>
      <c r="B1381" s="38"/>
      <c r="C1381" s="49"/>
      <c r="D1381" s="49"/>
    </row>
    <row r="1382" spans="1:4" x14ac:dyDescent="0.25">
      <c r="A1382" s="63"/>
      <c r="B1382" s="38"/>
      <c r="C1382" s="49"/>
      <c r="D1382" s="49"/>
    </row>
    <row r="1383" spans="1:4" x14ac:dyDescent="0.25">
      <c r="A1383" s="63"/>
      <c r="B1383" s="38"/>
      <c r="C1383" s="49"/>
      <c r="D1383" s="49"/>
    </row>
    <row r="1384" spans="1:4" x14ac:dyDescent="0.25">
      <c r="A1384" s="63"/>
      <c r="B1384" s="38"/>
      <c r="C1384" s="49"/>
      <c r="D1384" s="49"/>
    </row>
    <row r="1385" spans="1:4" x14ac:dyDescent="0.25">
      <c r="A1385" s="63"/>
      <c r="B1385" s="38"/>
      <c r="C1385" s="49"/>
      <c r="D1385" s="49"/>
    </row>
    <row r="1386" spans="1:4" x14ac:dyDescent="0.25">
      <c r="A1386" s="63"/>
      <c r="B1386" s="38"/>
      <c r="C1386" s="49"/>
      <c r="D1386" s="49"/>
    </row>
    <row r="1387" spans="1:4" x14ac:dyDescent="0.25">
      <c r="A1387" s="63"/>
      <c r="B1387" s="38"/>
      <c r="C1387" s="49"/>
      <c r="D1387" s="49"/>
    </row>
    <row r="1388" spans="1:4" x14ac:dyDescent="0.25">
      <c r="A1388" s="63"/>
      <c r="B1388" s="38"/>
      <c r="C1388" s="49"/>
      <c r="D1388" s="49"/>
    </row>
    <row r="1389" spans="1:4" x14ac:dyDescent="0.25">
      <c r="A1389" s="63"/>
      <c r="B1389" s="38"/>
      <c r="C1389" s="49"/>
      <c r="D1389" s="49"/>
    </row>
    <row r="1390" spans="1:4" x14ac:dyDescent="0.25">
      <c r="A1390" s="63"/>
      <c r="B1390" s="38"/>
      <c r="C1390" s="49"/>
      <c r="D1390" s="49"/>
    </row>
    <row r="1391" spans="1:4" x14ac:dyDescent="0.25">
      <c r="A1391" s="63"/>
      <c r="B1391" s="38"/>
      <c r="C1391" s="49"/>
      <c r="D1391" s="49"/>
    </row>
    <row r="1392" spans="1:4" x14ac:dyDescent="0.25">
      <c r="A1392" s="63"/>
      <c r="B1392" s="38"/>
      <c r="C1392" s="49"/>
      <c r="D1392" s="49"/>
    </row>
    <row r="1393" spans="1:4" x14ac:dyDescent="0.25">
      <c r="A1393" s="63"/>
      <c r="B1393" s="38"/>
      <c r="C1393" s="49"/>
      <c r="D1393" s="49"/>
    </row>
    <row r="1394" spans="1:4" x14ac:dyDescent="0.25">
      <c r="A1394" s="63"/>
      <c r="B1394" s="38"/>
      <c r="C1394" s="49"/>
      <c r="D1394" s="49"/>
    </row>
    <row r="1395" spans="1:4" x14ac:dyDescent="0.25">
      <c r="A1395" s="63"/>
      <c r="B1395" s="38"/>
      <c r="C1395" s="49"/>
      <c r="D1395" s="49"/>
    </row>
    <row r="1396" spans="1:4" x14ac:dyDescent="0.25">
      <c r="A1396" s="63"/>
      <c r="B1396" s="38"/>
      <c r="C1396" s="49"/>
      <c r="D1396" s="49"/>
    </row>
    <row r="1397" spans="1:4" x14ac:dyDescent="0.25">
      <c r="A1397" s="63"/>
      <c r="B1397" s="38"/>
      <c r="C1397" s="49"/>
      <c r="D1397" s="49"/>
    </row>
    <row r="1398" spans="1:4" x14ac:dyDescent="0.25">
      <c r="A1398" s="63"/>
      <c r="B1398" s="38"/>
      <c r="C1398" s="49"/>
      <c r="D1398" s="49"/>
    </row>
    <row r="1399" spans="1:4" x14ac:dyDescent="0.25">
      <c r="A1399" s="63"/>
      <c r="B1399" s="38"/>
      <c r="C1399" s="49"/>
      <c r="D1399" s="49"/>
    </row>
    <row r="1400" spans="1:4" x14ac:dyDescent="0.25">
      <c r="A1400" s="63"/>
      <c r="B1400" s="38"/>
      <c r="C1400" s="49"/>
      <c r="D1400" s="49"/>
    </row>
    <row r="1401" spans="1:4" x14ac:dyDescent="0.25">
      <c r="A1401" s="63"/>
      <c r="B1401" s="38"/>
      <c r="C1401" s="49"/>
      <c r="D1401" s="49"/>
    </row>
    <row r="1402" spans="1:4" x14ac:dyDescent="0.25">
      <c r="A1402" s="63"/>
      <c r="B1402" s="38"/>
      <c r="C1402" s="49"/>
      <c r="D1402" s="49"/>
    </row>
    <row r="1403" spans="1:4" x14ac:dyDescent="0.25">
      <c r="A1403" s="63"/>
      <c r="B1403" s="38"/>
      <c r="C1403" s="49"/>
      <c r="D1403" s="49"/>
    </row>
    <row r="1404" spans="1:4" x14ac:dyDescent="0.25">
      <c r="A1404" s="63"/>
      <c r="B1404" s="38"/>
      <c r="C1404" s="49"/>
      <c r="D1404" s="49"/>
    </row>
    <row r="1405" spans="1:4" x14ac:dyDescent="0.25">
      <c r="A1405" s="63"/>
      <c r="B1405" s="38"/>
      <c r="C1405" s="49"/>
      <c r="D1405" s="49"/>
    </row>
    <row r="1406" spans="1:4" x14ac:dyDescent="0.25">
      <c r="A1406" s="63"/>
      <c r="B1406" s="38"/>
      <c r="C1406" s="49"/>
      <c r="D1406" s="49"/>
    </row>
    <row r="1407" spans="1:4" x14ac:dyDescent="0.25">
      <c r="A1407" s="63"/>
      <c r="B1407" s="38"/>
      <c r="C1407" s="49"/>
      <c r="D1407" s="49"/>
    </row>
    <row r="1408" spans="1:4" x14ac:dyDescent="0.25">
      <c r="A1408" s="63"/>
      <c r="B1408" s="38"/>
      <c r="C1408" s="49"/>
      <c r="D1408" s="49"/>
    </row>
    <row r="1409" spans="1:4" x14ac:dyDescent="0.25">
      <c r="A1409" s="63"/>
      <c r="B1409" s="38"/>
      <c r="C1409" s="49"/>
      <c r="D1409" s="49"/>
    </row>
    <row r="1410" spans="1:4" x14ac:dyDescent="0.25">
      <c r="A1410" s="63"/>
      <c r="B1410" s="38"/>
      <c r="C1410" s="49"/>
      <c r="D1410" s="49"/>
    </row>
    <row r="1411" spans="1:4" x14ac:dyDescent="0.25">
      <c r="A1411" s="63"/>
      <c r="B1411" s="38"/>
      <c r="C1411" s="49"/>
      <c r="D1411" s="49"/>
    </row>
    <row r="1412" spans="1:4" x14ac:dyDescent="0.25">
      <c r="A1412" s="63"/>
      <c r="B1412" s="38"/>
      <c r="C1412" s="49"/>
      <c r="D1412" s="49"/>
    </row>
    <row r="1413" spans="1:4" x14ac:dyDescent="0.25">
      <c r="A1413" s="63"/>
      <c r="B1413" s="38"/>
      <c r="C1413" s="49"/>
      <c r="D1413" s="49"/>
    </row>
    <row r="1414" spans="1:4" x14ac:dyDescent="0.25">
      <c r="A1414" s="63"/>
      <c r="B1414" s="38"/>
      <c r="C1414" s="49"/>
      <c r="D1414" s="49"/>
    </row>
    <row r="1415" spans="1:4" x14ac:dyDescent="0.25">
      <c r="A1415" s="63"/>
      <c r="B1415" s="38"/>
      <c r="C1415" s="49"/>
      <c r="D1415" s="49"/>
    </row>
    <row r="1416" spans="1:4" x14ac:dyDescent="0.25">
      <c r="A1416" s="63"/>
      <c r="B1416" s="38"/>
      <c r="C1416" s="49"/>
      <c r="D1416" s="49"/>
    </row>
    <row r="1417" spans="1:4" x14ac:dyDescent="0.25">
      <c r="A1417" s="63"/>
      <c r="B1417" s="38"/>
      <c r="C1417" s="49"/>
      <c r="D1417" s="49"/>
    </row>
    <row r="1418" spans="1:4" x14ac:dyDescent="0.25">
      <c r="A1418" s="63"/>
      <c r="B1418" s="38"/>
      <c r="C1418" s="49"/>
      <c r="D1418" s="49"/>
    </row>
    <row r="1419" spans="1:4" x14ac:dyDescent="0.25">
      <c r="A1419" s="63"/>
      <c r="B1419" s="38"/>
      <c r="C1419" s="49"/>
      <c r="D1419" s="49"/>
    </row>
    <row r="1420" spans="1:4" x14ac:dyDescent="0.25">
      <c r="A1420" s="63"/>
      <c r="B1420" s="38"/>
      <c r="C1420" s="49"/>
      <c r="D1420" s="49"/>
    </row>
    <row r="1421" spans="1:4" x14ac:dyDescent="0.25">
      <c r="A1421" s="63"/>
      <c r="B1421" s="38"/>
      <c r="C1421" s="49"/>
      <c r="D1421" s="49"/>
    </row>
    <row r="1422" spans="1:4" x14ac:dyDescent="0.25">
      <c r="A1422" s="63"/>
      <c r="B1422" s="38"/>
      <c r="C1422" s="49"/>
      <c r="D1422" s="49"/>
    </row>
    <row r="1423" spans="1:4" x14ac:dyDescent="0.25">
      <c r="A1423" s="63"/>
      <c r="B1423" s="38"/>
      <c r="C1423" s="49"/>
      <c r="D1423" s="49"/>
    </row>
    <row r="1424" spans="1:4" x14ac:dyDescent="0.25">
      <c r="A1424" s="63"/>
      <c r="B1424" s="38"/>
      <c r="C1424" s="49"/>
      <c r="D1424" s="49"/>
    </row>
    <row r="1425" spans="1:4" x14ac:dyDescent="0.25">
      <c r="A1425" s="63"/>
      <c r="B1425" s="38"/>
      <c r="C1425" s="49"/>
      <c r="D1425" s="49"/>
    </row>
    <row r="1426" spans="1:4" x14ac:dyDescent="0.25">
      <c r="A1426" s="63"/>
      <c r="B1426" s="38"/>
      <c r="C1426" s="49"/>
      <c r="D1426" s="49"/>
    </row>
    <row r="1427" spans="1:4" x14ac:dyDescent="0.25">
      <c r="A1427" s="63"/>
      <c r="B1427" s="38"/>
      <c r="C1427" s="49"/>
      <c r="D1427" s="49"/>
    </row>
    <row r="1428" spans="1:4" x14ac:dyDescent="0.25">
      <c r="A1428" s="63"/>
      <c r="B1428" s="38"/>
      <c r="C1428" s="49"/>
      <c r="D1428" s="49"/>
    </row>
    <row r="1429" spans="1:4" x14ac:dyDescent="0.25">
      <c r="A1429" s="63"/>
      <c r="B1429" s="38"/>
      <c r="C1429" s="49"/>
      <c r="D1429" s="49"/>
    </row>
    <row r="1430" spans="1:4" x14ac:dyDescent="0.25">
      <c r="A1430" s="63"/>
      <c r="B1430" s="38"/>
      <c r="C1430" s="49"/>
      <c r="D1430" s="49"/>
    </row>
    <row r="1431" spans="1:4" x14ac:dyDescent="0.25">
      <c r="A1431" s="63"/>
      <c r="B1431" s="38"/>
      <c r="C1431" s="49"/>
      <c r="D1431" s="49"/>
    </row>
    <row r="1432" spans="1:4" x14ac:dyDescent="0.25">
      <c r="A1432" s="63"/>
      <c r="B1432" s="38"/>
      <c r="C1432" s="49"/>
      <c r="D1432" s="49"/>
    </row>
    <row r="1433" spans="1:4" x14ac:dyDescent="0.25">
      <c r="A1433" s="63"/>
      <c r="B1433" s="38"/>
      <c r="C1433" s="49"/>
      <c r="D1433" s="49"/>
    </row>
    <row r="1434" spans="1:4" x14ac:dyDescent="0.25">
      <c r="A1434" s="63"/>
      <c r="B1434" s="38"/>
      <c r="C1434" s="49"/>
      <c r="D1434" s="49"/>
    </row>
    <row r="1435" spans="1:4" x14ac:dyDescent="0.25">
      <c r="A1435" s="63"/>
      <c r="B1435" s="38"/>
      <c r="C1435" s="49"/>
      <c r="D1435" s="49"/>
    </row>
    <row r="1436" spans="1:4" x14ac:dyDescent="0.25">
      <c r="A1436" s="63"/>
      <c r="B1436" s="38"/>
      <c r="C1436" s="49"/>
      <c r="D1436" s="49"/>
    </row>
    <row r="1437" spans="1:4" x14ac:dyDescent="0.25">
      <c r="A1437" s="63"/>
      <c r="B1437" s="38"/>
      <c r="C1437" s="49"/>
      <c r="D1437" s="49"/>
    </row>
    <row r="1438" spans="1:4" x14ac:dyDescent="0.25">
      <c r="A1438" s="63"/>
      <c r="B1438" s="38"/>
      <c r="C1438" s="49"/>
      <c r="D1438" s="49"/>
    </row>
    <row r="1439" spans="1:4" x14ac:dyDescent="0.25">
      <c r="A1439" s="63"/>
      <c r="B1439" s="38"/>
      <c r="C1439" s="49"/>
      <c r="D1439" s="49"/>
    </row>
    <row r="1440" spans="1:4" x14ac:dyDescent="0.25">
      <c r="A1440" s="63"/>
      <c r="B1440" s="38"/>
      <c r="C1440" s="49"/>
      <c r="D1440" s="49"/>
    </row>
    <row r="1441" spans="1:4" x14ac:dyDescent="0.25">
      <c r="A1441" s="63"/>
      <c r="B1441" s="38"/>
      <c r="C1441" s="49"/>
      <c r="D1441" s="49"/>
    </row>
    <row r="1442" spans="1:4" x14ac:dyDescent="0.25">
      <c r="A1442" s="63"/>
      <c r="B1442" s="38"/>
      <c r="C1442" s="49"/>
      <c r="D1442" s="49"/>
    </row>
    <row r="1443" spans="1:4" x14ac:dyDescent="0.25">
      <c r="A1443" s="63"/>
      <c r="B1443" s="38"/>
      <c r="C1443" s="49"/>
      <c r="D1443" s="49"/>
    </row>
    <row r="1444" spans="1:4" x14ac:dyDescent="0.25">
      <c r="A1444" s="63"/>
      <c r="B1444" s="38"/>
      <c r="C1444" s="49"/>
      <c r="D1444" s="49"/>
    </row>
    <row r="1445" spans="1:4" x14ac:dyDescent="0.25">
      <c r="A1445" s="63"/>
      <c r="B1445" s="38"/>
      <c r="C1445" s="49"/>
      <c r="D1445" s="49"/>
    </row>
    <row r="1446" spans="1:4" x14ac:dyDescent="0.25">
      <c r="A1446" s="63"/>
      <c r="B1446" s="38"/>
      <c r="C1446" s="49"/>
      <c r="D1446" s="49"/>
    </row>
    <row r="1447" spans="1:4" x14ac:dyDescent="0.25">
      <c r="A1447" s="63"/>
      <c r="B1447" s="38"/>
      <c r="C1447" s="49"/>
      <c r="D1447" s="49"/>
    </row>
    <row r="1448" spans="1:4" x14ac:dyDescent="0.25">
      <c r="A1448" s="63"/>
      <c r="B1448" s="38"/>
      <c r="C1448" s="49"/>
      <c r="D1448" s="49"/>
    </row>
    <row r="1449" spans="1:4" x14ac:dyDescent="0.25">
      <c r="A1449" s="63"/>
      <c r="B1449" s="38"/>
      <c r="C1449" s="49"/>
      <c r="D1449" s="49"/>
    </row>
    <row r="1450" spans="1:4" x14ac:dyDescent="0.25">
      <c r="A1450" s="63"/>
      <c r="B1450" s="38"/>
      <c r="C1450" s="49"/>
      <c r="D1450" s="49"/>
    </row>
    <row r="1451" spans="1:4" x14ac:dyDescent="0.25">
      <c r="A1451" s="63"/>
      <c r="B1451" s="38"/>
      <c r="C1451" s="49"/>
      <c r="D1451" s="49"/>
    </row>
    <row r="1452" spans="1:4" x14ac:dyDescent="0.25">
      <c r="A1452" s="63"/>
      <c r="B1452" s="38"/>
      <c r="C1452" s="49"/>
      <c r="D1452" s="49"/>
    </row>
    <row r="1453" spans="1:4" x14ac:dyDescent="0.25">
      <c r="A1453" s="63"/>
      <c r="B1453" s="38"/>
      <c r="C1453" s="49"/>
      <c r="D1453" s="49"/>
    </row>
    <row r="1454" spans="1:4" x14ac:dyDescent="0.25">
      <c r="A1454" s="63"/>
      <c r="B1454" s="38"/>
      <c r="C1454" s="49"/>
      <c r="D1454" s="49"/>
    </row>
    <row r="1455" spans="1:4" x14ac:dyDescent="0.25">
      <c r="A1455" s="63"/>
      <c r="B1455" s="38"/>
      <c r="C1455" s="49"/>
      <c r="D1455" s="49"/>
    </row>
    <row r="1456" spans="1:4" x14ac:dyDescent="0.25">
      <c r="A1456" s="63"/>
      <c r="B1456" s="38"/>
      <c r="C1456" s="49"/>
      <c r="D1456" s="49"/>
    </row>
    <row r="1457" spans="1:4" x14ac:dyDescent="0.25">
      <c r="A1457" s="63"/>
      <c r="B1457" s="38"/>
      <c r="C1457" s="49"/>
      <c r="D1457" s="49"/>
    </row>
    <row r="1458" spans="1:4" x14ac:dyDescent="0.25">
      <c r="A1458" s="63"/>
      <c r="B1458" s="38"/>
      <c r="C1458" s="49"/>
      <c r="D1458" s="49"/>
    </row>
    <row r="1459" spans="1:4" x14ac:dyDescent="0.25">
      <c r="A1459" s="63"/>
      <c r="B1459" s="38"/>
      <c r="C1459" s="49"/>
      <c r="D1459" s="49"/>
    </row>
    <row r="1460" spans="1:4" x14ac:dyDescent="0.25">
      <c r="A1460" s="63"/>
      <c r="B1460" s="38"/>
      <c r="C1460" s="49"/>
      <c r="D1460" s="49"/>
    </row>
    <row r="1461" spans="1:4" x14ac:dyDescent="0.25">
      <c r="A1461" s="63"/>
      <c r="B1461" s="38"/>
      <c r="C1461" s="49"/>
      <c r="D1461" s="49"/>
    </row>
    <row r="1462" spans="1:4" x14ac:dyDescent="0.25">
      <c r="A1462" s="63"/>
      <c r="B1462" s="38"/>
      <c r="C1462" s="49"/>
      <c r="D1462" s="49"/>
    </row>
    <row r="1463" spans="1:4" x14ac:dyDescent="0.25">
      <c r="A1463" s="63"/>
      <c r="B1463" s="38"/>
      <c r="C1463" s="49"/>
      <c r="D1463" s="49"/>
    </row>
    <row r="1464" spans="1:4" x14ac:dyDescent="0.25">
      <c r="A1464" s="63"/>
      <c r="B1464" s="38"/>
      <c r="C1464" s="49"/>
      <c r="D1464" s="49"/>
    </row>
    <row r="1465" spans="1:4" x14ac:dyDescent="0.25">
      <c r="A1465" s="63"/>
      <c r="B1465" s="38"/>
      <c r="C1465" s="49"/>
      <c r="D1465" s="49"/>
    </row>
    <row r="1466" spans="1:4" x14ac:dyDescent="0.25">
      <c r="A1466" s="63"/>
      <c r="B1466" s="38"/>
      <c r="C1466" s="49"/>
      <c r="D1466" s="49"/>
    </row>
    <row r="1467" spans="1:4" x14ac:dyDescent="0.25">
      <c r="A1467" s="63"/>
      <c r="B1467" s="38"/>
      <c r="C1467" s="49"/>
      <c r="D1467" s="49"/>
    </row>
    <row r="1468" spans="1:4" x14ac:dyDescent="0.25">
      <c r="A1468" s="63"/>
      <c r="B1468" s="38"/>
      <c r="C1468" s="49"/>
      <c r="D1468" s="49"/>
    </row>
    <row r="1469" spans="1:4" x14ac:dyDescent="0.25">
      <c r="A1469" s="63"/>
      <c r="B1469" s="38"/>
      <c r="C1469" s="49"/>
      <c r="D1469" s="49"/>
    </row>
    <row r="1470" spans="1:4" x14ac:dyDescent="0.25">
      <c r="A1470" s="63"/>
      <c r="B1470" s="38"/>
      <c r="C1470" s="49"/>
      <c r="D1470" s="49"/>
    </row>
    <row r="1471" spans="1:4" x14ac:dyDescent="0.25">
      <c r="A1471" s="63"/>
      <c r="B1471" s="38"/>
      <c r="C1471" s="49"/>
      <c r="D1471" s="49"/>
    </row>
    <row r="1472" spans="1:4" x14ac:dyDescent="0.25">
      <c r="A1472" s="63"/>
      <c r="B1472" s="38"/>
      <c r="C1472" s="49"/>
      <c r="D1472" s="49"/>
    </row>
    <row r="1473" spans="1:4" x14ac:dyDescent="0.25">
      <c r="A1473" s="63"/>
      <c r="B1473" s="38"/>
      <c r="C1473" s="49"/>
      <c r="D1473" s="49"/>
    </row>
    <row r="1474" spans="1:4" x14ac:dyDescent="0.25">
      <c r="A1474" s="63"/>
      <c r="B1474" s="38"/>
      <c r="C1474" s="49"/>
      <c r="D1474" s="49"/>
    </row>
    <row r="1475" spans="1:4" x14ac:dyDescent="0.25">
      <c r="A1475" s="63"/>
      <c r="B1475" s="38"/>
      <c r="C1475" s="49"/>
      <c r="D1475" s="49"/>
    </row>
    <row r="1476" spans="1:4" x14ac:dyDescent="0.25">
      <c r="A1476" s="63"/>
      <c r="B1476" s="38"/>
      <c r="C1476" s="49"/>
      <c r="D1476" s="49"/>
    </row>
    <row r="1477" spans="1:4" x14ac:dyDescent="0.25">
      <c r="A1477" s="63"/>
      <c r="B1477" s="38"/>
      <c r="C1477" s="49"/>
      <c r="D1477" s="49"/>
    </row>
    <row r="1478" spans="1:4" x14ac:dyDescent="0.25">
      <c r="A1478" s="63"/>
      <c r="B1478" s="38"/>
      <c r="C1478" s="49"/>
      <c r="D1478" s="49"/>
    </row>
    <row r="1479" spans="1:4" x14ac:dyDescent="0.25">
      <c r="A1479" s="63"/>
      <c r="B1479" s="38"/>
      <c r="C1479" s="49"/>
      <c r="D1479" s="49"/>
    </row>
    <row r="1480" spans="1:4" x14ac:dyDescent="0.25">
      <c r="A1480" s="63"/>
      <c r="B1480" s="38"/>
      <c r="C1480" s="49"/>
      <c r="D1480" s="49"/>
    </row>
    <row r="1481" spans="1:4" x14ac:dyDescent="0.25">
      <c r="A1481" s="63"/>
      <c r="B1481" s="38"/>
      <c r="C1481" s="49"/>
      <c r="D1481" s="49"/>
    </row>
    <row r="1482" spans="1:4" x14ac:dyDescent="0.25">
      <c r="A1482" s="63"/>
      <c r="B1482" s="38"/>
      <c r="C1482" s="49"/>
      <c r="D1482" s="49"/>
    </row>
    <row r="1483" spans="1:4" x14ac:dyDescent="0.25">
      <c r="A1483" s="63"/>
      <c r="B1483" s="38"/>
      <c r="C1483" s="49"/>
      <c r="D1483" s="49"/>
    </row>
    <row r="1484" spans="1:4" x14ac:dyDescent="0.25">
      <c r="A1484" s="63"/>
      <c r="B1484" s="38"/>
      <c r="C1484" s="49"/>
      <c r="D1484" s="49"/>
    </row>
    <row r="1485" spans="1:4" x14ac:dyDescent="0.25">
      <c r="A1485" s="63"/>
      <c r="B1485" s="38"/>
      <c r="C1485" s="49"/>
      <c r="D1485" s="49"/>
    </row>
    <row r="1486" spans="1:4" x14ac:dyDescent="0.25">
      <c r="A1486" s="63"/>
      <c r="B1486" s="38"/>
      <c r="C1486" s="49"/>
      <c r="D1486" s="49"/>
    </row>
    <row r="1487" spans="1:4" x14ac:dyDescent="0.25">
      <c r="A1487" s="63"/>
      <c r="B1487" s="38"/>
      <c r="C1487" s="49"/>
      <c r="D1487" s="49"/>
    </row>
    <row r="1488" spans="1:4" x14ac:dyDescent="0.25">
      <c r="A1488" s="63"/>
      <c r="B1488" s="38"/>
      <c r="C1488" s="49"/>
      <c r="D1488" s="49"/>
    </row>
    <row r="1489" spans="1:4" x14ac:dyDescent="0.25">
      <c r="A1489" s="63"/>
      <c r="B1489" s="38"/>
      <c r="C1489" s="49"/>
      <c r="D1489" s="49"/>
    </row>
    <row r="1490" spans="1:4" x14ac:dyDescent="0.25">
      <c r="A1490" s="63"/>
      <c r="B1490" s="38"/>
      <c r="C1490" s="49"/>
      <c r="D1490" s="49"/>
    </row>
    <row r="1491" spans="1:4" x14ac:dyDescent="0.25">
      <c r="A1491" s="63"/>
      <c r="B1491" s="38"/>
      <c r="C1491" s="49"/>
      <c r="D1491" s="49"/>
    </row>
    <row r="1492" spans="1:4" x14ac:dyDescent="0.25">
      <c r="A1492" s="63"/>
      <c r="B1492" s="38"/>
      <c r="C1492" s="49"/>
      <c r="D1492" s="49"/>
    </row>
    <row r="1493" spans="1:4" x14ac:dyDescent="0.25">
      <c r="A1493" s="63"/>
      <c r="B1493" s="38"/>
      <c r="C1493" s="49"/>
      <c r="D1493" s="49"/>
    </row>
    <row r="1494" spans="1:4" x14ac:dyDescent="0.25">
      <c r="A1494" s="63"/>
      <c r="B1494" s="38"/>
      <c r="C1494" s="49"/>
      <c r="D1494" s="49"/>
    </row>
    <row r="1495" spans="1:4" x14ac:dyDescent="0.25">
      <c r="A1495" s="63"/>
      <c r="B1495" s="38"/>
      <c r="C1495" s="49"/>
      <c r="D1495" s="49"/>
    </row>
    <row r="1496" spans="1:4" x14ac:dyDescent="0.25">
      <c r="A1496" s="63"/>
      <c r="B1496" s="38"/>
      <c r="C1496" s="49"/>
      <c r="D1496" s="49"/>
    </row>
    <row r="1497" spans="1:4" x14ac:dyDescent="0.25">
      <c r="A1497" s="63"/>
      <c r="B1497" s="38"/>
      <c r="C1497" s="49"/>
      <c r="D1497" s="49"/>
    </row>
    <row r="1498" spans="1:4" x14ac:dyDescent="0.25">
      <c r="A1498" s="63"/>
      <c r="B1498" s="38"/>
      <c r="C1498" s="49"/>
      <c r="D1498" s="49"/>
    </row>
    <row r="1499" spans="1:4" x14ac:dyDescent="0.25">
      <c r="A1499" s="63"/>
      <c r="B1499" s="38"/>
      <c r="C1499" s="49"/>
      <c r="D1499" s="49"/>
    </row>
    <row r="1500" spans="1:4" x14ac:dyDescent="0.25">
      <c r="A1500" s="63"/>
      <c r="B1500" s="38"/>
      <c r="C1500" s="49"/>
      <c r="D1500" s="49"/>
    </row>
    <row r="1501" spans="1:4" x14ac:dyDescent="0.25">
      <c r="A1501" s="63"/>
      <c r="B1501" s="38"/>
      <c r="C1501" s="49"/>
      <c r="D1501" s="49"/>
    </row>
    <row r="1502" spans="1:4" x14ac:dyDescent="0.25">
      <c r="A1502" s="63"/>
      <c r="B1502" s="38"/>
      <c r="C1502" s="49"/>
      <c r="D1502" s="49"/>
    </row>
    <row r="1503" spans="1:4" x14ac:dyDescent="0.25">
      <c r="A1503" s="63"/>
      <c r="B1503" s="38"/>
      <c r="C1503" s="49"/>
      <c r="D1503" s="49"/>
    </row>
    <row r="1504" spans="1:4" x14ac:dyDescent="0.25">
      <c r="A1504" s="63"/>
      <c r="B1504" s="38"/>
      <c r="C1504" s="49"/>
      <c r="D1504" s="49"/>
    </row>
    <row r="1505" spans="1:4" x14ac:dyDescent="0.25">
      <c r="A1505" s="63"/>
      <c r="B1505" s="38"/>
      <c r="C1505" s="49"/>
      <c r="D1505" s="49"/>
    </row>
    <row r="1506" spans="1:4" x14ac:dyDescent="0.25">
      <c r="A1506" s="63"/>
      <c r="B1506" s="38"/>
      <c r="C1506" s="49"/>
      <c r="D1506" s="49"/>
    </row>
    <row r="1507" spans="1:4" x14ac:dyDescent="0.25">
      <c r="A1507" s="63"/>
      <c r="B1507" s="38"/>
      <c r="C1507" s="49"/>
      <c r="D1507" s="49"/>
    </row>
    <row r="1508" spans="1:4" x14ac:dyDescent="0.25">
      <c r="A1508" s="63"/>
      <c r="B1508" s="38"/>
      <c r="C1508" s="49"/>
      <c r="D1508" s="49"/>
    </row>
    <row r="1509" spans="1:4" x14ac:dyDescent="0.25">
      <c r="A1509" s="63"/>
      <c r="B1509" s="38"/>
      <c r="C1509" s="49"/>
      <c r="D1509" s="49"/>
    </row>
    <row r="1510" spans="1:4" x14ac:dyDescent="0.25">
      <c r="A1510" s="63"/>
      <c r="B1510" s="38"/>
      <c r="C1510" s="49"/>
      <c r="D1510" s="49"/>
    </row>
    <row r="1511" spans="1:4" x14ac:dyDescent="0.25">
      <c r="A1511" s="63"/>
      <c r="B1511" s="38"/>
      <c r="C1511" s="49"/>
      <c r="D1511" s="49"/>
    </row>
    <row r="1512" spans="1:4" x14ac:dyDescent="0.25">
      <c r="A1512" s="63"/>
      <c r="B1512" s="38"/>
      <c r="C1512" s="49"/>
      <c r="D1512" s="49"/>
    </row>
    <row r="1513" spans="1:4" x14ac:dyDescent="0.25">
      <c r="A1513" s="63"/>
      <c r="B1513" s="38"/>
      <c r="C1513" s="49"/>
      <c r="D1513" s="49"/>
    </row>
    <row r="1514" spans="1:4" x14ac:dyDescent="0.25">
      <c r="A1514" s="63"/>
      <c r="B1514" s="38"/>
      <c r="C1514" s="49"/>
      <c r="D1514" s="49"/>
    </row>
    <row r="1515" spans="1:4" x14ac:dyDescent="0.25">
      <c r="A1515" s="63"/>
      <c r="B1515" s="38"/>
      <c r="C1515" s="49"/>
      <c r="D1515" s="49"/>
    </row>
    <row r="1516" spans="1:4" x14ac:dyDescent="0.25">
      <c r="A1516" s="63"/>
      <c r="B1516" s="38"/>
      <c r="C1516" s="49"/>
      <c r="D1516" s="49"/>
    </row>
    <row r="1517" spans="1:4" x14ac:dyDescent="0.25">
      <c r="A1517" s="63"/>
      <c r="B1517" s="38"/>
      <c r="C1517" s="49"/>
      <c r="D1517" s="49"/>
    </row>
    <row r="1518" spans="1:4" x14ac:dyDescent="0.25">
      <c r="A1518" s="63"/>
      <c r="B1518" s="38"/>
      <c r="C1518" s="49"/>
      <c r="D1518" s="49"/>
    </row>
    <row r="1519" spans="1:4" x14ac:dyDescent="0.25">
      <c r="A1519" s="63"/>
      <c r="B1519" s="38"/>
      <c r="C1519" s="49"/>
      <c r="D1519" s="49"/>
    </row>
    <row r="1520" spans="1:4" x14ac:dyDescent="0.25">
      <c r="A1520" s="63"/>
      <c r="B1520" s="38"/>
      <c r="C1520" s="49"/>
      <c r="D1520" s="49"/>
    </row>
    <row r="1521" spans="1:4" x14ac:dyDescent="0.25">
      <c r="A1521" s="63"/>
      <c r="B1521" s="38"/>
      <c r="C1521" s="49"/>
      <c r="D1521" s="49"/>
    </row>
    <row r="1522" spans="1:4" x14ac:dyDescent="0.25">
      <c r="A1522" s="63"/>
      <c r="B1522" s="38"/>
      <c r="C1522" s="49"/>
      <c r="D1522" s="49"/>
    </row>
    <row r="1523" spans="1:4" x14ac:dyDescent="0.25">
      <c r="A1523" s="63"/>
      <c r="B1523" s="38"/>
      <c r="C1523" s="49"/>
      <c r="D1523" s="49"/>
    </row>
    <row r="1524" spans="1:4" x14ac:dyDescent="0.25">
      <c r="A1524" s="63"/>
      <c r="B1524" s="38"/>
      <c r="C1524" s="49"/>
      <c r="D1524" s="49"/>
    </row>
    <row r="1525" spans="1:4" x14ac:dyDescent="0.25">
      <c r="A1525" s="63"/>
      <c r="B1525" s="38"/>
      <c r="C1525" s="49"/>
      <c r="D1525" s="49"/>
    </row>
    <row r="1526" spans="1:4" x14ac:dyDescent="0.25">
      <c r="A1526" s="63"/>
      <c r="B1526" s="38"/>
      <c r="C1526" s="49"/>
      <c r="D1526" s="49"/>
    </row>
    <row r="1527" spans="1:4" x14ac:dyDescent="0.25">
      <c r="A1527" s="63"/>
      <c r="B1527" s="38"/>
      <c r="C1527" s="49"/>
      <c r="D1527" s="49"/>
    </row>
    <row r="1528" spans="1:4" x14ac:dyDescent="0.25">
      <c r="A1528" s="63"/>
      <c r="B1528" s="38"/>
      <c r="C1528" s="49"/>
      <c r="D1528" s="49"/>
    </row>
    <row r="1529" spans="1:4" x14ac:dyDescent="0.25">
      <c r="A1529" s="63"/>
      <c r="B1529" s="38"/>
      <c r="C1529" s="49"/>
      <c r="D1529" s="49"/>
    </row>
    <row r="1530" spans="1:4" x14ac:dyDescent="0.25">
      <c r="A1530" s="63"/>
      <c r="B1530" s="38"/>
      <c r="C1530" s="49"/>
      <c r="D1530" s="49"/>
    </row>
    <row r="1531" spans="1:4" x14ac:dyDescent="0.25">
      <c r="A1531" s="63"/>
      <c r="B1531" s="38"/>
      <c r="C1531" s="49"/>
      <c r="D1531" s="49"/>
    </row>
    <row r="1532" spans="1:4" x14ac:dyDescent="0.25">
      <c r="A1532" s="63"/>
      <c r="B1532" s="38"/>
      <c r="C1532" s="49"/>
      <c r="D1532" s="49"/>
    </row>
    <row r="1533" spans="1:4" x14ac:dyDescent="0.25">
      <c r="A1533" s="63"/>
      <c r="B1533" s="38"/>
      <c r="C1533" s="49"/>
      <c r="D1533" s="49"/>
    </row>
    <row r="1534" spans="1:4" x14ac:dyDescent="0.25">
      <c r="A1534" s="63"/>
      <c r="B1534" s="38"/>
      <c r="C1534" s="49"/>
      <c r="D1534" s="49"/>
    </row>
    <row r="1535" spans="1:4" x14ac:dyDescent="0.25">
      <c r="A1535" s="63"/>
      <c r="B1535" s="38"/>
      <c r="C1535" s="49"/>
      <c r="D1535" s="49"/>
    </row>
    <row r="1536" spans="1:4" x14ac:dyDescent="0.25">
      <c r="A1536" s="63"/>
      <c r="B1536" s="38"/>
      <c r="C1536" s="49"/>
      <c r="D1536" s="49"/>
    </row>
    <row r="1537" spans="1:4" x14ac:dyDescent="0.25">
      <c r="A1537" s="63"/>
      <c r="B1537" s="38"/>
      <c r="C1537" s="49"/>
      <c r="D1537" s="49"/>
    </row>
    <row r="1538" spans="1:4" x14ac:dyDescent="0.25">
      <c r="A1538" s="63"/>
      <c r="B1538" s="38"/>
      <c r="C1538" s="49"/>
      <c r="D1538" s="49"/>
    </row>
    <row r="1539" spans="1:4" x14ac:dyDescent="0.25">
      <c r="A1539" s="63"/>
      <c r="B1539" s="38"/>
      <c r="C1539" s="49"/>
      <c r="D1539" s="49"/>
    </row>
    <row r="1540" spans="1:4" x14ac:dyDescent="0.25">
      <c r="A1540" s="63"/>
      <c r="B1540" s="38"/>
      <c r="C1540" s="49"/>
      <c r="D1540" s="49"/>
    </row>
    <row r="1541" spans="1:4" x14ac:dyDescent="0.25">
      <c r="A1541" s="63"/>
      <c r="B1541" s="38"/>
      <c r="C1541" s="49"/>
      <c r="D1541" s="49"/>
    </row>
    <row r="1542" spans="1:4" x14ac:dyDescent="0.25">
      <c r="A1542" s="63"/>
      <c r="B1542" s="38"/>
      <c r="C1542" s="49"/>
      <c r="D1542" s="49"/>
    </row>
    <row r="1543" spans="1:4" x14ac:dyDescent="0.25">
      <c r="A1543" s="63"/>
      <c r="B1543" s="38"/>
      <c r="C1543" s="49"/>
      <c r="D1543" s="49"/>
    </row>
    <row r="1544" spans="1:4" x14ac:dyDescent="0.25">
      <c r="A1544" s="63"/>
      <c r="B1544" s="38"/>
      <c r="C1544" s="49"/>
      <c r="D1544" s="49"/>
    </row>
    <row r="1545" spans="1:4" x14ac:dyDescent="0.25">
      <c r="A1545" s="63"/>
      <c r="B1545" s="38"/>
      <c r="C1545" s="49"/>
      <c r="D1545" s="49"/>
    </row>
    <row r="1546" spans="1:4" x14ac:dyDescent="0.25">
      <c r="A1546" s="63"/>
      <c r="B1546" s="38"/>
      <c r="C1546" s="49"/>
      <c r="D1546" s="49"/>
    </row>
    <row r="1547" spans="1:4" x14ac:dyDescent="0.25">
      <c r="A1547" s="63"/>
      <c r="B1547" s="38"/>
      <c r="C1547" s="49"/>
      <c r="D1547" s="49"/>
    </row>
    <row r="1548" spans="1:4" x14ac:dyDescent="0.25">
      <c r="A1548" s="63"/>
      <c r="B1548" s="38"/>
      <c r="C1548" s="49"/>
      <c r="D1548" s="49"/>
    </row>
    <row r="1549" spans="1:4" x14ac:dyDescent="0.25">
      <c r="A1549" s="63"/>
      <c r="B1549" s="38"/>
      <c r="C1549" s="49"/>
      <c r="D1549" s="49"/>
    </row>
    <row r="1550" spans="1:4" x14ac:dyDescent="0.25">
      <c r="A1550" s="63"/>
      <c r="B1550" s="38"/>
      <c r="C1550" s="49"/>
      <c r="D1550" s="49"/>
    </row>
    <row r="1551" spans="1:4" x14ac:dyDescent="0.25">
      <c r="A1551" s="63"/>
      <c r="B1551" s="38"/>
      <c r="C1551" s="49"/>
      <c r="D1551" s="49"/>
    </row>
    <row r="1552" spans="1:4" x14ac:dyDescent="0.25">
      <c r="A1552" s="63"/>
      <c r="B1552" s="38"/>
      <c r="C1552" s="49"/>
      <c r="D1552" s="49"/>
    </row>
    <row r="1553" spans="1:4" x14ac:dyDescent="0.25">
      <c r="A1553" s="63"/>
      <c r="B1553" s="38"/>
      <c r="C1553" s="49"/>
      <c r="D1553" s="49"/>
    </row>
    <row r="1554" spans="1:4" x14ac:dyDescent="0.25">
      <c r="A1554" s="63"/>
      <c r="B1554" s="38"/>
      <c r="C1554" s="49"/>
      <c r="D1554" s="49"/>
    </row>
    <row r="1555" spans="1:4" x14ac:dyDescent="0.25">
      <c r="A1555" s="63"/>
      <c r="B1555" s="38"/>
      <c r="C1555" s="49"/>
      <c r="D1555" s="49"/>
    </row>
    <row r="1556" spans="1:4" x14ac:dyDescent="0.25">
      <c r="A1556" s="63"/>
      <c r="B1556" s="38"/>
      <c r="C1556" s="49"/>
      <c r="D1556" s="49"/>
    </row>
    <row r="1557" spans="1:4" x14ac:dyDescent="0.25">
      <c r="A1557" s="63"/>
      <c r="B1557" s="38"/>
      <c r="C1557" s="49"/>
      <c r="D1557" s="49"/>
    </row>
    <row r="1558" spans="1:4" x14ac:dyDescent="0.25">
      <c r="A1558" s="63"/>
      <c r="B1558" s="38"/>
      <c r="C1558" s="49"/>
      <c r="D1558" s="49"/>
    </row>
    <row r="1559" spans="1:4" x14ac:dyDescent="0.25">
      <c r="A1559" s="63"/>
      <c r="B1559" s="38"/>
      <c r="C1559" s="49"/>
      <c r="D1559" s="49"/>
    </row>
    <row r="1560" spans="1:4" x14ac:dyDescent="0.25">
      <c r="A1560" s="63"/>
      <c r="B1560" s="38"/>
      <c r="C1560" s="49"/>
      <c r="D1560" s="49"/>
    </row>
    <row r="1561" spans="1:4" x14ac:dyDescent="0.25">
      <c r="A1561" s="63"/>
      <c r="B1561" s="38"/>
      <c r="C1561" s="49"/>
      <c r="D1561" s="49"/>
    </row>
    <row r="1562" spans="1:4" x14ac:dyDescent="0.25">
      <c r="A1562" s="63"/>
      <c r="B1562" s="38"/>
      <c r="C1562" s="49"/>
      <c r="D1562" s="49"/>
    </row>
    <row r="1563" spans="1:4" x14ac:dyDescent="0.25">
      <c r="A1563" s="63"/>
      <c r="B1563" s="38"/>
      <c r="C1563" s="49"/>
      <c r="D1563" s="49"/>
    </row>
    <row r="1564" spans="1:4" x14ac:dyDescent="0.25">
      <c r="A1564" s="63"/>
      <c r="B1564" s="38"/>
      <c r="C1564" s="49"/>
      <c r="D1564" s="49"/>
    </row>
    <row r="1565" spans="1:4" x14ac:dyDescent="0.25">
      <c r="A1565" s="63"/>
      <c r="B1565" s="38"/>
      <c r="C1565" s="49"/>
      <c r="D1565" s="49"/>
    </row>
    <row r="1566" spans="1:4" x14ac:dyDescent="0.25">
      <c r="A1566" s="63"/>
      <c r="B1566" s="38"/>
      <c r="C1566" s="49"/>
      <c r="D1566" s="49"/>
    </row>
    <row r="1567" spans="1:4" x14ac:dyDescent="0.25">
      <c r="A1567" s="63"/>
      <c r="B1567" s="38"/>
      <c r="C1567" s="49"/>
      <c r="D1567" s="49"/>
    </row>
    <row r="1568" spans="1:4" x14ac:dyDescent="0.25">
      <c r="A1568" s="63"/>
      <c r="B1568" s="38"/>
      <c r="C1568" s="49"/>
      <c r="D1568" s="49"/>
    </row>
    <row r="1569" spans="1:4" x14ac:dyDescent="0.25">
      <c r="A1569" s="63"/>
      <c r="B1569" s="38"/>
      <c r="C1569" s="49"/>
      <c r="D1569" s="49"/>
    </row>
    <row r="1570" spans="1:4" x14ac:dyDescent="0.25">
      <c r="A1570" s="63"/>
      <c r="B1570" s="38"/>
      <c r="C1570" s="49"/>
      <c r="D1570" s="49"/>
    </row>
    <row r="1571" spans="1:4" x14ac:dyDescent="0.25">
      <c r="A1571" s="63"/>
      <c r="B1571" s="38"/>
      <c r="C1571" s="49"/>
      <c r="D1571" s="49"/>
    </row>
    <row r="1572" spans="1:4" x14ac:dyDescent="0.25">
      <c r="A1572" s="63"/>
      <c r="B1572" s="38"/>
      <c r="C1572" s="49"/>
      <c r="D1572" s="49"/>
    </row>
    <row r="1573" spans="1:4" x14ac:dyDescent="0.25">
      <c r="A1573" s="63"/>
      <c r="B1573" s="38"/>
      <c r="C1573" s="49"/>
      <c r="D1573" s="49"/>
    </row>
    <row r="1574" spans="1:4" x14ac:dyDescent="0.25">
      <c r="A1574" s="63"/>
      <c r="B1574" s="38"/>
      <c r="C1574" s="49"/>
      <c r="D1574" s="49"/>
    </row>
    <row r="1575" spans="1:4" x14ac:dyDescent="0.25">
      <c r="A1575" s="63"/>
      <c r="B1575" s="38"/>
      <c r="C1575" s="49"/>
      <c r="D1575" s="49"/>
    </row>
    <row r="1576" spans="1:4" x14ac:dyDescent="0.25">
      <c r="A1576" s="63"/>
      <c r="B1576" s="38"/>
      <c r="C1576" s="49"/>
      <c r="D1576" s="49"/>
    </row>
    <row r="1577" spans="1:4" x14ac:dyDescent="0.25">
      <c r="A1577" s="63"/>
      <c r="B1577" s="38"/>
      <c r="C1577" s="49"/>
      <c r="D1577" s="49"/>
    </row>
    <row r="1578" spans="1:4" x14ac:dyDescent="0.25">
      <c r="A1578" s="63"/>
      <c r="B1578" s="38"/>
      <c r="C1578" s="49"/>
      <c r="D1578" s="49"/>
    </row>
    <row r="1579" spans="1:4" x14ac:dyDescent="0.25">
      <c r="A1579" s="63"/>
      <c r="B1579" s="38"/>
      <c r="C1579" s="49"/>
      <c r="D1579" s="49"/>
    </row>
    <row r="1580" spans="1:4" x14ac:dyDescent="0.25">
      <c r="A1580" s="63"/>
      <c r="B1580" s="38"/>
      <c r="C1580" s="49"/>
      <c r="D1580" s="49"/>
    </row>
    <row r="1581" spans="1:4" x14ac:dyDescent="0.25">
      <c r="A1581" s="63"/>
      <c r="B1581" s="38"/>
      <c r="C1581" s="49"/>
      <c r="D1581" s="49"/>
    </row>
    <row r="1582" spans="1:4" x14ac:dyDescent="0.25">
      <c r="A1582" s="63"/>
      <c r="B1582" s="38"/>
      <c r="C1582" s="49"/>
      <c r="D1582" s="49"/>
    </row>
    <row r="1583" spans="1:4" x14ac:dyDescent="0.25">
      <c r="A1583" s="63"/>
      <c r="B1583" s="38"/>
      <c r="C1583" s="49"/>
      <c r="D1583" s="49"/>
    </row>
    <row r="1584" spans="1:4" x14ac:dyDescent="0.25">
      <c r="A1584" s="63"/>
      <c r="B1584" s="38"/>
      <c r="C1584" s="49"/>
      <c r="D1584" s="49"/>
    </row>
    <row r="1585" spans="1:4" x14ac:dyDescent="0.25">
      <c r="A1585" s="63"/>
      <c r="B1585" s="38"/>
      <c r="C1585" s="49"/>
      <c r="D1585" s="49"/>
    </row>
    <row r="1586" spans="1:4" x14ac:dyDescent="0.25">
      <c r="A1586" s="63"/>
      <c r="B1586" s="38"/>
      <c r="C1586" s="49"/>
      <c r="D1586" s="49"/>
    </row>
    <row r="1587" spans="1:4" x14ac:dyDescent="0.25">
      <c r="A1587" s="63"/>
      <c r="B1587" s="38"/>
      <c r="C1587" s="49"/>
      <c r="D1587" s="49"/>
    </row>
    <row r="1588" spans="1:4" x14ac:dyDescent="0.25">
      <c r="A1588" s="63"/>
      <c r="B1588" s="38"/>
      <c r="C1588" s="49"/>
      <c r="D1588" s="49"/>
    </row>
    <row r="1589" spans="1:4" x14ac:dyDescent="0.25">
      <c r="A1589" s="63"/>
      <c r="B1589" s="38"/>
      <c r="C1589" s="49"/>
      <c r="D1589" s="49"/>
    </row>
    <row r="1590" spans="1:4" x14ac:dyDescent="0.25">
      <c r="A1590" s="63"/>
      <c r="B1590" s="38"/>
      <c r="C1590" s="49"/>
      <c r="D1590" s="49"/>
    </row>
    <row r="1591" spans="1:4" x14ac:dyDescent="0.25">
      <c r="A1591" s="63"/>
      <c r="B1591" s="38"/>
      <c r="C1591" s="49"/>
      <c r="D1591" s="49"/>
    </row>
    <row r="1592" spans="1:4" x14ac:dyDescent="0.25">
      <c r="A1592" s="63"/>
      <c r="B1592" s="38"/>
      <c r="C1592" s="49"/>
      <c r="D1592" s="49"/>
    </row>
    <row r="1593" spans="1:4" x14ac:dyDescent="0.25">
      <c r="A1593" s="63"/>
      <c r="B1593" s="38"/>
      <c r="C1593" s="49"/>
      <c r="D1593" s="49"/>
    </row>
    <row r="1594" spans="1:4" x14ac:dyDescent="0.25">
      <c r="A1594" s="63"/>
      <c r="B1594" s="38"/>
      <c r="C1594" s="49"/>
      <c r="D1594" s="49"/>
    </row>
    <row r="1595" spans="1:4" x14ac:dyDescent="0.25">
      <c r="A1595" s="63"/>
      <c r="B1595" s="38"/>
      <c r="C1595" s="49"/>
      <c r="D1595" s="49"/>
    </row>
    <row r="1596" spans="1:4" x14ac:dyDescent="0.25">
      <c r="A1596" s="63"/>
      <c r="B1596" s="38"/>
      <c r="C1596" s="49"/>
      <c r="D1596" s="49"/>
    </row>
    <row r="1597" spans="1:4" x14ac:dyDescent="0.25">
      <c r="A1597" s="63"/>
      <c r="B1597" s="38"/>
      <c r="C1597" s="49"/>
      <c r="D1597" s="49"/>
    </row>
    <row r="1598" spans="1:4" x14ac:dyDescent="0.25">
      <c r="A1598" s="63"/>
      <c r="B1598" s="38"/>
      <c r="C1598" s="49"/>
      <c r="D1598" s="49"/>
    </row>
    <row r="1599" spans="1:4" x14ac:dyDescent="0.25">
      <c r="A1599" s="63"/>
      <c r="B1599" s="38"/>
      <c r="C1599" s="49"/>
      <c r="D1599" s="49"/>
    </row>
    <row r="1600" spans="1:4" x14ac:dyDescent="0.25">
      <c r="A1600" s="63"/>
      <c r="B1600" s="38"/>
      <c r="C1600" s="49"/>
      <c r="D1600" s="49"/>
    </row>
    <row r="1601" spans="1:4" x14ac:dyDescent="0.25">
      <c r="A1601" s="63"/>
      <c r="B1601" s="38"/>
      <c r="C1601" s="49"/>
      <c r="D1601" s="49"/>
    </row>
    <row r="1602" spans="1:4" x14ac:dyDescent="0.25">
      <c r="A1602" s="63"/>
      <c r="B1602" s="38"/>
      <c r="C1602" s="49"/>
      <c r="D1602" s="49"/>
    </row>
    <row r="1603" spans="1:4" x14ac:dyDescent="0.25">
      <c r="A1603" s="63"/>
      <c r="B1603" s="38"/>
      <c r="C1603" s="49"/>
      <c r="D1603" s="49"/>
    </row>
    <row r="1604" spans="1:4" x14ac:dyDescent="0.25">
      <c r="A1604" s="63"/>
      <c r="B1604" s="38"/>
      <c r="C1604" s="49"/>
      <c r="D1604" s="49"/>
    </row>
    <row r="1605" spans="1:4" x14ac:dyDescent="0.25">
      <c r="A1605" s="63"/>
      <c r="B1605" s="38"/>
      <c r="C1605" s="49"/>
      <c r="D1605" s="49"/>
    </row>
    <row r="1606" spans="1:4" x14ac:dyDescent="0.25">
      <c r="A1606" s="63"/>
      <c r="B1606" s="38"/>
      <c r="C1606" s="49"/>
      <c r="D1606" s="49"/>
    </row>
    <row r="1607" spans="1:4" x14ac:dyDescent="0.25">
      <c r="A1607" s="63"/>
      <c r="B1607" s="38"/>
      <c r="C1607" s="49"/>
      <c r="D1607" s="49"/>
    </row>
    <row r="1608" spans="1:4" x14ac:dyDescent="0.25">
      <c r="A1608" s="63"/>
      <c r="B1608" s="38"/>
      <c r="C1608" s="49"/>
      <c r="D1608" s="49"/>
    </row>
    <row r="1609" spans="1:4" x14ac:dyDescent="0.25">
      <c r="A1609" s="63"/>
      <c r="B1609" s="38"/>
      <c r="C1609" s="49"/>
      <c r="D1609" s="49"/>
    </row>
    <row r="1610" spans="1:4" x14ac:dyDescent="0.25">
      <c r="A1610" s="63"/>
      <c r="B1610" s="38"/>
      <c r="C1610" s="49"/>
      <c r="D1610" s="49"/>
    </row>
    <row r="1611" spans="1:4" x14ac:dyDescent="0.25">
      <c r="A1611" s="63"/>
      <c r="B1611" s="38"/>
      <c r="C1611" s="49"/>
      <c r="D1611" s="49"/>
    </row>
    <row r="1612" spans="1:4" x14ac:dyDescent="0.25">
      <c r="A1612" s="63"/>
      <c r="B1612" s="38"/>
      <c r="C1612" s="49"/>
      <c r="D1612" s="49"/>
    </row>
    <row r="1613" spans="1:4" x14ac:dyDescent="0.25">
      <c r="A1613" s="63"/>
      <c r="B1613" s="38"/>
      <c r="C1613" s="49"/>
      <c r="D1613" s="49"/>
    </row>
    <row r="1614" spans="1:4" x14ac:dyDescent="0.25">
      <c r="A1614" s="63"/>
      <c r="B1614" s="38"/>
      <c r="C1614" s="49"/>
      <c r="D1614" s="49"/>
    </row>
    <row r="1615" spans="1:4" x14ac:dyDescent="0.25">
      <c r="A1615" s="63"/>
      <c r="B1615" s="38"/>
      <c r="C1615" s="49"/>
      <c r="D1615" s="49"/>
    </row>
    <row r="1616" spans="1:4" x14ac:dyDescent="0.25">
      <c r="A1616" s="63"/>
      <c r="B1616" s="38"/>
      <c r="C1616" s="49"/>
      <c r="D1616" s="49"/>
    </row>
    <row r="1617" spans="1:4" x14ac:dyDescent="0.25">
      <c r="A1617" s="63"/>
      <c r="B1617" s="38"/>
      <c r="C1617" s="49"/>
      <c r="D1617" s="49"/>
    </row>
    <row r="1618" spans="1:4" x14ac:dyDescent="0.25">
      <c r="A1618" s="63"/>
      <c r="B1618" s="38"/>
      <c r="C1618" s="49"/>
      <c r="D1618" s="49"/>
    </row>
    <row r="1619" spans="1:4" x14ac:dyDescent="0.25">
      <c r="A1619" s="63"/>
      <c r="B1619" s="38"/>
      <c r="C1619" s="49"/>
      <c r="D1619" s="49"/>
    </row>
    <row r="1620" spans="1:4" x14ac:dyDescent="0.25">
      <c r="A1620" s="63"/>
      <c r="B1620" s="38"/>
      <c r="C1620" s="49"/>
      <c r="D1620" s="49"/>
    </row>
    <row r="1621" spans="1:4" x14ac:dyDescent="0.25">
      <c r="A1621" s="63"/>
      <c r="B1621" s="38"/>
      <c r="C1621" s="49"/>
      <c r="D1621" s="49"/>
    </row>
    <row r="1622" spans="1:4" x14ac:dyDescent="0.25">
      <c r="A1622" s="63"/>
      <c r="B1622" s="38"/>
      <c r="C1622" s="49"/>
      <c r="D1622" s="49"/>
    </row>
    <row r="1623" spans="1:4" x14ac:dyDescent="0.25">
      <c r="A1623" s="63"/>
      <c r="B1623" s="38"/>
      <c r="C1623" s="49"/>
      <c r="D1623" s="49"/>
    </row>
    <row r="1624" spans="1:4" x14ac:dyDescent="0.25">
      <c r="A1624" s="63"/>
      <c r="B1624" s="38"/>
      <c r="C1624" s="49"/>
      <c r="D1624" s="49"/>
    </row>
    <row r="1625" spans="1:4" x14ac:dyDescent="0.25">
      <c r="A1625" s="63"/>
      <c r="B1625" s="38"/>
      <c r="C1625" s="49"/>
      <c r="D1625" s="49"/>
    </row>
    <row r="1626" spans="1:4" x14ac:dyDescent="0.25">
      <c r="A1626" s="63"/>
      <c r="B1626" s="38"/>
      <c r="C1626" s="49"/>
      <c r="D1626" s="49"/>
    </row>
    <row r="1627" spans="1:4" x14ac:dyDescent="0.25">
      <c r="A1627" s="63"/>
      <c r="B1627" s="38"/>
      <c r="C1627" s="49"/>
      <c r="D1627" s="49"/>
    </row>
    <row r="1628" spans="1:4" x14ac:dyDescent="0.25">
      <c r="A1628" s="63"/>
      <c r="B1628" s="38"/>
      <c r="C1628" s="49"/>
      <c r="D1628" s="49"/>
    </row>
    <row r="1629" spans="1:4" x14ac:dyDescent="0.25">
      <c r="A1629" s="63"/>
      <c r="B1629" s="38"/>
      <c r="C1629" s="49"/>
      <c r="D1629" s="49"/>
    </row>
    <row r="1630" spans="1:4" x14ac:dyDescent="0.25">
      <c r="A1630" s="63"/>
      <c r="B1630" s="38"/>
      <c r="C1630" s="49"/>
      <c r="D1630" s="49"/>
    </row>
    <row r="1631" spans="1:4" x14ac:dyDescent="0.25">
      <c r="A1631" s="63"/>
      <c r="B1631" s="38"/>
      <c r="C1631" s="49"/>
      <c r="D1631" s="49"/>
    </row>
    <row r="1632" spans="1:4" x14ac:dyDescent="0.25">
      <c r="A1632" s="63"/>
      <c r="B1632" s="38"/>
      <c r="C1632" s="49"/>
      <c r="D1632" s="49"/>
    </row>
    <row r="1633" spans="1:4" x14ac:dyDescent="0.25">
      <c r="A1633" s="63"/>
      <c r="B1633" s="38"/>
      <c r="C1633" s="49"/>
      <c r="D1633" s="49"/>
    </row>
    <row r="1634" spans="1:4" x14ac:dyDescent="0.25">
      <c r="A1634" s="63"/>
      <c r="B1634" s="38"/>
      <c r="C1634" s="49"/>
      <c r="D1634" s="49"/>
    </row>
    <row r="1635" spans="1:4" x14ac:dyDescent="0.25">
      <c r="A1635" s="63"/>
      <c r="B1635" s="38"/>
      <c r="C1635" s="49"/>
      <c r="D1635" s="49"/>
    </row>
    <row r="1636" spans="1:4" x14ac:dyDescent="0.25">
      <c r="A1636" s="63"/>
      <c r="B1636" s="38"/>
      <c r="C1636" s="49"/>
      <c r="D1636" s="49"/>
    </row>
    <row r="1637" spans="1:4" x14ac:dyDescent="0.25">
      <c r="A1637" s="63"/>
      <c r="B1637" s="38"/>
      <c r="C1637" s="49"/>
      <c r="D1637" s="49"/>
    </row>
    <row r="1638" spans="1:4" x14ac:dyDescent="0.25">
      <c r="A1638" s="63"/>
      <c r="B1638" s="38"/>
      <c r="C1638" s="49"/>
      <c r="D1638" s="49"/>
    </row>
    <row r="1639" spans="1:4" x14ac:dyDescent="0.25">
      <c r="A1639" s="63"/>
      <c r="B1639" s="38"/>
      <c r="C1639" s="49"/>
      <c r="D1639" s="49"/>
    </row>
    <row r="1640" spans="1:4" x14ac:dyDescent="0.25">
      <c r="A1640" s="63"/>
      <c r="B1640" s="38"/>
      <c r="C1640" s="49"/>
      <c r="D1640" s="49"/>
    </row>
    <row r="1641" spans="1:4" x14ac:dyDescent="0.25">
      <c r="A1641" s="63"/>
      <c r="B1641" s="38"/>
      <c r="C1641" s="49"/>
      <c r="D1641" s="49"/>
    </row>
    <row r="1642" spans="1:4" x14ac:dyDescent="0.25">
      <c r="A1642" s="63"/>
      <c r="B1642" s="38"/>
      <c r="C1642" s="49"/>
      <c r="D1642" s="49"/>
    </row>
    <row r="1643" spans="1:4" x14ac:dyDescent="0.25">
      <c r="A1643" s="63"/>
      <c r="B1643" s="38"/>
      <c r="C1643" s="49"/>
      <c r="D1643" s="49"/>
    </row>
    <row r="1644" spans="1:4" x14ac:dyDescent="0.25">
      <c r="A1644" s="63"/>
      <c r="B1644" s="38"/>
      <c r="C1644" s="49"/>
      <c r="D1644" s="49"/>
    </row>
    <row r="1645" spans="1:4" x14ac:dyDescent="0.25">
      <c r="A1645" s="63"/>
      <c r="B1645" s="38"/>
      <c r="C1645" s="49"/>
      <c r="D1645" s="49"/>
    </row>
    <row r="1646" spans="1:4" x14ac:dyDescent="0.25">
      <c r="A1646" s="63"/>
      <c r="B1646" s="38"/>
      <c r="C1646" s="49"/>
      <c r="D1646" s="49"/>
    </row>
    <row r="1647" spans="1:4" x14ac:dyDescent="0.25">
      <c r="A1647" s="63"/>
      <c r="B1647" s="38"/>
      <c r="C1647" s="49"/>
      <c r="D1647" s="49"/>
    </row>
    <row r="1648" spans="1:4" x14ac:dyDescent="0.25">
      <c r="A1648" s="63"/>
      <c r="B1648" s="38"/>
      <c r="C1648" s="49"/>
      <c r="D1648" s="49"/>
    </row>
    <row r="1649" spans="1:4" x14ac:dyDescent="0.25">
      <c r="A1649" s="63"/>
      <c r="B1649" s="38"/>
      <c r="C1649" s="49"/>
      <c r="D1649" s="49"/>
    </row>
    <row r="1650" spans="1:4" x14ac:dyDescent="0.25">
      <c r="A1650" s="63"/>
      <c r="B1650" s="38"/>
      <c r="C1650" s="49"/>
      <c r="D1650" s="49"/>
    </row>
    <row r="1651" spans="1:4" x14ac:dyDescent="0.25">
      <c r="A1651" s="63"/>
      <c r="B1651" s="38"/>
      <c r="C1651" s="49"/>
      <c r="D1651" s="49"/>
    </row>
    <row r="1652" spans="1:4" x14ac:dyDescent="0.25">
      <c r="A1652" s="63"/>
      <c r="B1652" s="38"/>
      <c r="C1652" s="49"/>
      <c r="D1652" s="49"/>
    </row>
    <row r="1653" spans="1:4" x14ac:dyDescent="0.25">
      <c r="A1653" s="63"/>
      <c r="B1653" s="38"/>
      <c r="C1653" s="49"/>
      <c r="D1653" s="49"/>
    </row>
    <row r="1654" spans="1:4" x14ac:dyDescent="0.25">
      <c r="A1654" s="63"/>
      <c r="B1654" s="38"/>
      <c r="C1654" s="49"/>
      <c r="D1654" s="49"/>
    </row>
    <row r="1655" spans="1:4" x14ac:dyDescent="0.25">
      <c r="A1655" s="63"/>
      <c r="B1655" s="38"/>
      <c r="C1655" s="49"/>
      <c r="D1655" s="49"/>
    </row>
    <row r="1656" spans="1:4" x14ac:dyDescent="0.25">
      <c r="A1656" s="63"/>
      <c r="B1656" s="38"/>
      <c r="C1656" s="49"/>
      <c r="D1656" s="49"/>
    </row>
    <row r="1657" spans="1:4" x14ac:dyDescent="0.25">
      <c r="A1657" s="63"/>
      <c r="B1657" s="38"/>
      <c r="C1657" s="49"/>
      <c r="D1657" s="49"/>
    </row>
    <row r="1658" spans="1:4" x14ac:dyDescent="0.25">
      <c r="A1658" s="63"/>
      <c r="B1658" s="38"/>
      <c r="C1658" s="49"/>
      <c r="D1658" s="49"/>
    </row>
    <row r="1659" spans="1:4" x14ac:dyDescent="0.25">
      <c r="A1659" s="63"/>
      <c r="B1659" s="38"/>
      <c r="C1659" s="49"/>
      <c r="D1659" s="49"/>
    </row>
    <row r="1660" spans="1:4" x14ac:dyDescent="0.25">
      <c r="A1660" s="63"/>
      <c r="B1660" s="38"/>
      <c r="C1660" s="49"/>
      <c r="D1660" s="49"/>
    </row>
    <row r="1661" spans="1:4" x14ac:dyDescent="0.25">
      <c r="A1661" s="63"/>
      <c r="B1661" s="38"/>
      <c r="C1661" s="49"/>
      <c r="D1661" s="49"/>
    </row>
    <row r="1662" spans="1:4" x14ac:dyDescent="0.25">
      <c r="A1662" s="63"/>
      <c r="B1662" s="38"/>
      <c r="C1662" s="49"/>
      <c r="D1662" s="49"/>
    </row>
    <row r="1663" spans="1:4" x14ac:dyDescent="0.25">
      <c r="A1663" s="63"/>
      <c r="B1663" s="38"/>
      <c r="C1663" s="49"/>
      <c r="D1663" s="49"/>
    </row>
    <row r="1664" spans="1:4" x14ac:dyDescent="0.25">
      <c r="A1664" s="63"/>
      <c r="B1664" s="38"/>
      <c r="C1664" s="49"/>
      <c r="D1664" s="49"/>
    </row>
    <row r="1665" spans="1:4" x14ac:dyDescent="0.25">
      <c r="A1665" s="63"/>
      <c r="B1665" s="38"/>
      <c r="C1665" s="49"/>
      <c r="D1665" s="49"/>
    </row>
    <row r="1666" spans="1:4" x14ac:dyDescent="0.25">
      <c r="A1666" s="63"/>
      <c r="B1666" s="38"/>
      <c r="C1666" s="49"/>
      <c r="D1666" s="49"/>
    </row>
    <row r="1667" spans="1:4" x14ac:dyDescent="0.25">
      <c r="A1667" s="63"/>
      <c r="B1667" s="38"/>
      <c r="C1667" s="49"/>
      <c r="D1667" s="49"/>
    </row>
    <row r="1668" spans="1:4" x14ac:dyDescent="0.25">
      <c r="A1668" s="63"/>
      <c r="B1668" s="38"/>
      <c r="C1668" s="49"/>
      <c r="D1668" s="49"/>
    </row>
    <row r="1669" spans="1:4" x14ac:dyDescent="0.25">
      <c r="A1669" s="63"/>
      <c r="B1669" s="38"/>
      <c r="C1669" s="49"/>
      <c r="D1669" s="49"/>
    </row>
    <row r="1670" spans="1:4" x14ac:dyDescent="0.25">
      <c r="A1670" s="63"/>
      <c r="B1670" s="38"/>
      <c r="C1670" s="49"/>
      <c r="D1670" s="49"/>
    </row>
    <row r="1671" spans="1:4" x14ac:dyDescent="0.25">
      <c r="A1671" s="63"/>
      <c r="B1671" s="38"/>
      <c r="C1671" s="49"/>
      <c r="D1671" s="49"/>
    </row>
    <row r="1672" spans="1:4" x14ac:dyDescent="0.25">
      <c r="A1672" s="63"/>
      <c r="B1672" s="38"/>
      <c r="C1672" s="49"/>
      <c r="D1672" s="49"/>
    </row>
    <row r="1673" spans="1:4" x14ac:dyDescent="0.25">
      <c r="A1673" s="63"/>
      <c r="B1673" s="38"/>
      <c r="C1673" s="49"/>
      <c r="D1673" s="49"/>
    </row>
    <row r="1674" spans="1:4" x14ac:dyDescent="0.25">
      <c r="A1674" s="63"/>
      <c r="B1674" s="38"/>
      <c r="C1674" s="49"/>
      <c r="D1674" s="49"/>
    </row>
    <row r="1675" spans="1:4" x14ac:dyDescent="0.25">
      <c r="A1675" s="63"/>
      <c r="B1675" s="38"/>
      <c r="C1675" s="49"/>
      <c r="D1675" s="49"/>
    </row>
    <row r="1676" spans="1:4" x14ac:dyDescent="0.25">
      <c r="A1676" s="63"/>
      <c r="B1676" s="38"/>
      <c r="C1676" s="49"/>
      <c r="D1676" s="49"/>
    </row>
    <row r="1677" spans="1:4" x14ac:dyDescent="0.25">
      <c r="A1677" s="63"/>
      <c r="B1677" s="38"/>
      <c r="C1677" s="49"/>
      <c r="D1677" s="49"/>
    </row>
    <row r="1678" spans="1:4" x14ac:dyDescent="0.25">
      <c r="A1678" s="63"/>
      <c r="B1678" s="38"/>
      <c r="C1678" s="49"/>
      <c r="D1678" s="49"/>
    </row>
    <row r="1679" spans="1:4" x14ac:dyDescent="0.25">
      <c r="A1679" s="63"/>
      <c r="B1679" s="38"/>
      <c r="C1679" s="49"/>
      <c r="D1679" s="49"/>
    </row>
    <row r="1680" spans="1:4" x14ac:dyDescent="0.25">
      <c r="A1680" s="63"/>
      <c r="B1680" s="38"/>
      <c r="C1680" s="49"/>
      <c r="D1680" s="49"/>
    </row>
    <row r="1681" spans="1:4" x14ac:dyDescent="0.25">
      <c r="A1681" s="63"/>
      <c r="B1681" s="38"/>
      <c r="C1681" s="49"/>
      <c r="D1681" s="49"/>
    </row>
    <row r="1682" spans="1:4" x14ac:dyDescent="0.25">
      <c r="A1682" s="63"/>
      <c r="B1682" s="38"/>
      <c r="C1682" s="49"/>
      <c r="D1682" s="49"/>
    </row>
    <row r="1683" spans="1:4" x14ac:dyDescent="0.25">
      <c r="A1683" s="63"/>
      <c r="B1683" s="38"/>
      <c r="C1683" s="49"/>
      <c r="D1683" s="49"/>
    </row>
    <row r="1684" spans="1:4" x14ac:dyDescent="0.25">
      <c r="A1684" s="63"/>
      <c r="B1684" s="38"/>
      <c r="C1684" s="49"/>
      <c r="D1684" s="49"/>
    </row>
    <row r="1685" spans="1:4" x14ac:dyDescent="0.25">
      <c r="A1685" s="63"/>
      <c r="B1685" s="38"/>
      <c r="C1685" s="49"/>
      <c r="D1685" s="49"/>
    </row>
    <row r="1686" spans="1:4" x14ac:dyDescent="0.25">
      <c r="A1686" s="63"/>
      <c r="B1686" s="38"/>
      <c r="C1686" s="49"/>
      <c r="D1686" s="49"/>
    </row>
    <row r="1687" spans="1:4" x14ac:dyDescent="0.25">
      <c r="A1687" s="63"/>
      <c r="B1687" s="38"/>
      <c r="C1687" s="49"/>
      <c r="D1687" s="49"/>
    </row>
    <row r="1688" spans="1:4" x14ac:dyDescent="0.25">
      <c r="A1688" s="63"/>
      <c r="B1688" s="38"/>
      <c r="C1688" s="49"/>
      <c r="D1688" s="49"/>
    </row>
    <row r="1689" spans="1:4" x14ac:dyDescent="0.25">
      <c r="A1689" s="63"/>
      <c r="B1689" s="38"/>
      <c r="C1689" s="49"/>
      <c r="D1689" s="49"/>
    </row>
    <row r="1690" spans="1:4" x14ac:dyDescent="0.25">
      <c r="A1690" s="63"/>
      <c r="B1690" s="38"/>
      <c r="C1690" s="49"/>
      <c r="D1690" s="49"/>
    </row>
    <row r="1691" spans="1:4" x14ac:dyDescent="0.25">
      <c r="A1691" s="63"/>
      <c r="B1691" s="38"/>
      <c r="C1691" s="49"/>
      <c r="D1691" s="49"/>
    </row>
    <row r="1692" spans="1:4" x14ac:dyDescent="0.25">
      <c r="A1692" s="63"/>
      <c r="B1692" s="38"/>
      <c r="C1692" s="49"/>
      <c r="D1692" s="49"/>
    </row>
    <row r="1693" spans="1:4" x14ac:dyDescent="0.25">
      <c r="A1693" s="63"/>
      <c r="B1693" s="38"/>
      <c r="C1693" s="49"/>
      <c r="D1693" s="49"/>
    </row>
    <row r="1694" spans="1:4" x14ac:dyDescent="0.25">
      <c r="A1694" s="63"/>
      <c r="B1694" s="38"/>
      <c r="C1694" s="49"/>
      <c r="D1694" s="49"/>
    </row>
    <row r="1695" spans="1:4" x14ac:dyDescent="0.25">
      <c r="A1695" s="63"/>
      <c r="B1695" s="38"/>
      <c r="C1695" s="49"/>
      <c r="D1695" s="49"/>
    </row>
    <row r="1696" spans="1:4" x14ac:dyDescent="0.25">
      <c r="A1696" s="63"/>
      <c r="B1696" s="38"/>
      <c r="C1696" s="49"/>
      <c r="D1696" s="49"/>
    </row>
    <row r="1697" spans="1:4" x14ac:dyDescent="0.25">
      <c r="A1697" s="63"/>
      <c r="B1697" s="38"/>
      <c r="C1697" s="49"/>
      <c r="D1697" s="49"/>
    </row>
    <row r="1698" spans="1:4" x14ac:dyDescent="0.25">
      <c r="A1698" s="63"/>
      <c r="B1698" s="38"/>
      <c r="C1698" s="49"/>
      <c r="D1698" s="49"/>
    </row>
    <row r="1699" spans="1:4" x14ac:dyDescent="0.25">
      <c r="A1699" s="63"/>
      <c r="B1699" s="38"/>
      <c r="C1699" s="49"/>
      <c r="D1699" s="49"/>
    </row>
    <row r="1700" spans="1:4" x14ac:dyDescent="0.25">
      <c r="A1700" s="63"/>
      <c r="B1700" s="38"/>
      <c r="C1700" s="49"/>
      <c r="D1700" s="49"/>
    </row>
    <row r="1701" spans="1:4" x14ac:dyDescent="0.25">
      <c r="A1701" s="63"/>
      <c r="B1701" s="38"/>
      <c r="C1701" s="49"/>
      <c r="D1701" s="49"/>
    </row>
    <row r="1702" spans="1:4" x14ac:dyDescent="0.25">
      <c r="A1702" s="63"/>
      <c r="B1702" s="38"/>
      <c r="C1702" s="49"/>
      <c r="D1702" s="49"/>
    </row>
    <row r="1703" spans="1:4" x14ac:dyDescent="0.25">
      <c r="A1703" s="63"/>
      <c r="B1703" s="38"/>
      <c r="C1703" s="49"/>
      <c r="D1703" s="49"/>
    </row>
    <row r="1704" spans="1:4" x14ac:dyDescent="0.25">
      <c r="A1704" s="63"/>
      <c r="B1704" s="38"/>
      <c r="C1704" s="49"/>
      <c r="D1704" s="49"/>
    </row>
    <row r="1705" spans="1:4" x14ac:dyDescent="0.25">
      <c r="A1705" s="63"/>
      <c r="B1705" s="38"/>
      <c r="C1705" s="49"/>
      <c r="D1705" s="49"/>
    </row>
    <row r="1706" spans="1:4" x14ac:dyDescent="0.25">
      <c r="A1706" s="63"/>
      <c r="B1706" s="38"/>
      <c r="C1706" s="49"/>
      <c r="D1706" s="49"/>
    </row>
    <row r="1707" spans="1:4" x14ac:dyDescent="0.25">
      <c r="A1707" s="63"/>
      <c r="B1707" s="38"/>
      <c r="C1707" s="49"/>
      <c r="D1707" s="49"/>
    </row>
    <row r="1708" spans="1:4" x14ac:dyDescent="0.25">
      <c r="A1708" s="63"/>
      <c r="B1708" s="38"/>
      <c r="C1708" s="49"/>
      <c r="D1708" s="49"/>
    </row>
    <row r="1709" spans="1:4" x14ac:dyDescent="0.25">
      <c r="A1709" s="63"/>
      <c r="B1709" s="38"/>
      <c r="C1709" s="49"/>
      <c r="D1709" s="49"/>
    </row>
    <row r="1710" spans="1:4" x14ac:dyDescent="0.25">
      <c r="A1710" s="63"/>
      <c r="B1710" s="38"/>
      <c r="C1710" s="49"/>
      <c r="D1710" s="49"/>
    </row>
    <row r="1711" spans="1:4" x14ac:dyDescent="0.25">
      <c r="A1711" s="63"/>
      <c r="B1711" s="38"/>
      <c r="C1711" s="49"/>
      <c r="D1711" s="49"/>
    </row>
    <row r="1712" spans="1:4" x14ac:dyDescent="0.25">
      <c r="A1712" s="63"/>
      <c r="B1712" s="38"/>
      <c r="C1712" s="49"/>
      <c r="D1712" s="49"/>
    </row>
    <row r="1713" spans="1:4" x14ac:dyDescent="0.25">
      <c r="A1713" s="63"/>
      <c r="B1713" s="38"/>
      <c r="C1713" s="49"/>
      <c r="D1713" s="49"/>
    </row>
    <row r="1714" spans="1:4" x14ac:dyDescent="0.25">
      <c r="A1714" s="63"/>
      <c r="B1714" s="38"/>
      <c r="C1714" s="49"/>
      <c r="D1714" s="49"/>
    </row>
    <row r="1715" spans="1:4" x14ac:dyDescent="0.25">
      <c r="A1715" s="63"/>
      <c r="B1715" s="38"/>
      <c r="C1715" s="49"/>
      <c r="D1715" s="49"/>
    </row>
    <row r="1716" spans="1:4" x14ac:dyDescent="0.25">
      <c r="A1716" s="63"/>
      <c r="B1716" s="38"/>
      <c r="C1716" s="49"/>
      <c r="D1716" s="49"/>
    </row>
    <row r="1717" spans="1:4" x14ac:dyDescent="0.25">
      <c r="A1717" s="63"/>
      <c r="B1717" s="38"/>
      <c r="C1717" s="49"/>
      <c r="D1717" s="49"/>
    </row>
    <row r="1718" spans="1:4" x14ac:dyDescent="0.25">
      <c r="A1718" s="63"/>
      <c r="B1718" s="38"/>
      <c r="C1718" s="49"/>
      <c r="D1718" s="49"/>
    </row>
    <row r="1719" spans="1:4" x14ac:dyDescent="0.25">
      <c r="A1719" s="63"/>
      <c r="B1719" s="38"/>
      <c r="C1719" s="49"/>
      <c r="D1719" s="49"/>
    </row>
    <row r="1720" spans="1:4" x14ac:dyDescent="0.25">
      <c r="A1720" s="63"/>
      <c r="B1720" s="38"/>
      <c r="C1720" s="49"/>
      <c r="D1720" s="49"/>
    </row>
    <row r="1721" spans="1:4" x14ac:dyDescent="0.25">
      <c r="A1721" s="63"/>
      <c r="B1721" s="38"/>
      <c r="C1721" s="49"/>
      <c r="D1721" s="49"/>
    </row>
    <row r="1722" spans="1:4" x14ac:dyDescent="0.25">
      <c r="A1722" s="63"/>
      <c r="B1722" s="38"/>
      <c r="C1722" s="49"/>
      <c r="D1722" s="49"/>
    </row>
    <row r="1723" spans="1:4" x14ac:dyDescent="0.25">
      <c r="A1723" s="63"/>
      <c r="B1723" s="38"/>
      <c r="C1723" s="49"/>
      <c r="D1723" s="49"/>
    </row>
    <row r="1724" spans="1:4" x14ac:dyDescent="0.25">
      <c r="A1724" s="63"/>
      <c r="B1724" s="38"/>
      <c r="C1724" s="49"/>
      <c r="D1724" s="49"/>
    </row>
    <row r="1725" spans="1:4" x14ac:dyDescent="0.25">
      <c r="A1725" s="63"/>
      <c r="B1725" s="38"/>
      <c r="C1725" s="49"/>
      <c r="D1725" s="49"/>
    </row>
    <row r="1726" spans="1:4" x14ac:dyDescent="0.25">
      <c r="A1726" s="63"/>
      <c r="B1726" s="38"/>
      <c r="C1726" s="49"/>
      <c r="D1726" s="49"/>
    </row>
    <row r="1727" spans="1:4" x14ac:dyDescent="0.25">
      <c r="A1727" s="63"/>
      <c r="B1727" s="38"/>
      <c r="C1727" s="49"/>
      <c r="D1727" s="49"/>
    </row>
    <row r="1728" spans="1:4" x14ac:dyDescent="0.25">
      <c r="A1728" s="63"/>
      <c r="B1728" s="38"/>
      <c r="C1728" s="49"/>
      <c r="D1728" s="49"/>
    </row>
    <row r="1729" spans="1:4" x14ac:dyDescent="0.25">
      <c r="A1729" s="63"/>
      <c r="B1729" s="38"/>
      <c r="C1729" s="49"/>
      <c r="D1729" s="49"/>
    </row>
    <row r="1730" spans="1:4" x14ac:dyDescent="0.25">
      <c r="A1730" s="63"/>
      <c r="B1730" s="38"/>
      <c r="C1730" s="49"/>
      <c r="D1730" s="49"/>
    </row>
    <row r="1731" spans="1:4" x14ac:dyDescent="0.25">
      <c r="A1731" s="63"/>
      <c r="B1731" s="38"/>
      <c r="C1731" s="49"/>
      <c r="D1731" s="49"/>
    </row>
    <row r="1732" spans="1:4" x14ac:dyDescent="0.25">
      <c r="A1732" s="63"/>
      <c r="B1732" s="38"/>
      <c r="C1732" s="49"/>
      <c r="D1732" s="49"/>
    </row>
    <row r="1733" spans="1:4" x14ac:dyDescent="0.25">
      <c r="A1733" s="63"/>
      <c r="B1733" s="38"/>
      <c r="C1733" s="49"/>
      <c r="D1733" s="49"/>
    </row>
    <row r="1734" spans="1:4" x14ac:dyDescent="0.25">
      <c r="A1734" s="63"/>
      <c r="B1734" s="38"/>
      <c r="C1734" s="49"/>
      <c r="D1734" s="49"/>
    </row>
    <row r="1735" spans="1:4" x14ac:dyDescent="0.25">
      <c r="A1735" s="63"/>
      <c r="B1735" s="38"/>
      <c r="C1735" s="49"/>
      <c r="D1735" s="49"/>
    </row>
    <row r="1736" spans="1:4" x14ac:dyDescent="0.25">
      <c r="A1736" s="63"/>
      <c r="B1736" s="38"/>
      <c r="C1736" s="49"/>
      <c r="D1736" s="49"/>
    </row>
    <row r="1737" spans="1:4" x14ac:dyDescent="0.25">
      <c r="A1737" s="63"/>
      <c r="B1737" s="38"/>
      <c r="C1737" s="49"/>
      <c r="D1737" s="49"/>
    </row>
    <row r="1738" spans="1:4" x14ac:dyDescent="0.25">
      <c r="A1738" s="63"/>
      <c r="B1738" s="38"/>
      <c r="C1738" s="49"/>
      <c r="D1738" s="49"/>
    </row>
    <row r="1739" spans="1:4" x14ac:dyDescent="0.25">
      <c r="A1739" s="63"/>
      <c r="B1739" s="38"/>
      <c r="C1739" s="49"/>
      <c r="D1739" s="49"/>
    </row>
    <row r="1740" spans="1:4" x14ac:dyDescent="0.25">
      <c r="A1740" s="63"/>
      <c r="B1740" s="38"/>
      <c r="C1740" s="49"/>
      <c r="D1740" s="49"/>
    </row>
    <row r="1741" spans="1:4" x14ac:dyDescent="0.25">
      <c r="A1741" s="63"/>
      <c r="B1741" s="38"/>
      <c r="C1741" s="49"/>
      <c r="D1741" s="49"/>
    </row>
    <row r="1742" spans="1:4" x14ac:dyDescent="0.25">
      <c r="A1742" s="63"/>
      <c r="B1742" s="38"/>
      <c r="C1742" s="49"/>
      <c r="D1742" s="49"/>
    </row>
    <row r="1743" spans="1:4" x14ac:dyDescent="0.25">
      <c r="A1743" s="63"/>
      <c r="B1743" s="38"/>
      <c r="C1743" s="49"/>
      <c r="D1743" s="49"/>
    </row>
    <row r="1744" spans="1:4" x14ac:dyDescent="0.25">
      <c r="A1744" s="63"/>
      <c r="B1744" s="38"/>
      <c r="C1744" s="49"/>
      <c r="D1744" s="49"/>
    </row>
    <row r="1745" spans="1:4" x14ac:dyDescent="0.25">
      <c r="A1745" s="63"/>
      <c r="B1745" s="38"/>
      <c r="C1745" s="49"/>
      <c r="D1745" s="49"/>
    </row>
    <row r="1746" spans="1:4" x14ac:dyDescent="0.25">
      <c r="A1746" s="63"/>
      <c r="B1746" s="38"/>
      <c r="C1746" s="49"/>
      <c r="D1746" s="49"/>
    </row>
    <row r="1747" spans="1:4" x14ac:dyDescent="0.25">
      <c r="A1747" s="63"/>
      <c r="B1747" s="38"/>
      <c r="C1747" s="49"/>
      <c r="D1747" s="49"/>
    </row>
    <row r="1748" spans="1:4" x14ac:dyDescent="0.25">
      <c r="A1748" s="63"/>
      <c r="B1748" s="38"/>
      <c r="C1748" s="49"/>
      <c r="D1748" s="49"/>
    </row>
    <row r="1749" spans="1:4" x14ac:dyDescent="0.25">
      <c r="A1749" s="63"/>
      <c r="B1749" s="38"/>
      <c r="C1749" s="49"/>
      <c r="D1749" s="49"/>
    </row>
    <row r="1750" spans="1:4" x14ac:dyDescent="0.25">
      <c r="A1750" s="63"/>
      <c r="B1750" s="38"/>
      <c r="C1750" s="49"/>
      <c r="D1750" s="49"/>
    </row>
    <row r="1751" spans="1:4" x14ac:dyDescent="0.25">
      <c r="A1751" s="63"/>
      <c r="B1751" s="38"/>
      <c r="C1751" s="49"/>
      <c r="D1751" s="49"/>
    </row>
    <row r="1752" spans="1:4" x14ac:dyDescent="0.25">
      <c r="A1752" s="63"/>
      <c r="B1752" s="38"/>
      <c r="C1752" s="49"/>
      <c r="D1752" s="49"/>
    </row>
    <row r="1753" spans="1:4" x14ac:dyDescent="0.25">
      <c r="A1753" s="63"/>
      <c r="B1753" s="38"/>
      <c r="C1753" s="49"/>
      <c r="D1753" s="49"/>
    </row>
    <row r="1754" spans="1:4" x14ac:dyDescent="0.25">
      <c r="A1754" s="63"/>
      <c r="B1754" s="38"/>
      <c r="C1754" s="49"/>
      <c r="D1754" s="49"/>
    </row>
    <row r="1755" spans="1:4" x14ac:dyDescent="0.25">
      <c r="A1755" s="63"/>
      <c r="B1755" s="38"/>
      <c r="C1755" s="49"/>
      <c r="D1755" s="49"/>
    </row>
    <row r="1756" spans="1:4" x14ac:dyDescent="0.25">
      <c r="A1756" s="63"/>
      <c r="B1756" s="38"/>
      <c r="C1756" s="49"/>
      <c r="D1756" s="49"/>
    </row>
    <row r="1757" spans="1:4" x14ac:dyDescent="0.25">
      <c r="A1757" s="63"/>
      <c r="B1757" s="38"/>
      <c r="C1757" s="49"/>
      <c r="D1757" s="49"/>
    </row>
    <row r="1758" spans="1:4" x14ac:dyDescent="0.25">
      <c r="A1758" s="63"/>
      <c r="B1758" s="38"/>
      <c r="C1758" s="49"/>
      <c r="D1758" s="49"/>
    </row>
    <row r="1759" spans="1:4" x14ac:dyDescent="0.25">
      <c r="A1759" s="63"/>
      <c r="B1759" s="38"/>
      <c r="C1759" s="49"/>
      <c r="D1759" s="49"/>
    </row>
    <row r="1760" spans="1:4" x14ac:dyDescent="0.25">
      <c r="A1760" s="63"/>
      <c r="B1760" s="38"/>
      <c r="C1760" s="49"/>
      <c r="D1760" s="49"/>
    </row>
    <row r="1761" spans="1:4" x14ac:dyDescent="0.25">
      <c r="A1761" s="63"/>
      <c r="B1761" s="38"/>
      <c r="C1761" s="49"/>
      <c r="D1761" s="49"/>
    </row>
    <row r="1762" spans="1:4" x14ac:dyDescent="0.25">
      <c r="A1762" s="63"/>
      <c r="B1762" s="38"/>
      <c r="C1762" s="49"/>
      <c r="D1762" s="49"/>
    </row>
    <row r="1763" spans="1:4" x14ac:dyDescent="0.25">
      <c r="A1763" s="63"/>
      <c r="B1763" s="38"/>
      <c r="C1763" s="49"/>
      <c r="D1763" s="49"/>
    </row>
    <row r="1764" spans="1:4" x14ac:dyDescent="0.25">
      <c r="A1764" s="63"/>
      <c r="B1764" s="38"/>
      <c r="C1764" s="49"/>
      <c r="D1764" s="49"/>
    </row>
    <row r="1765" spans="1:4" x14ac:dyDescent="0.25">
      <c r="A1765" s="63"/>
      <c r="B1765" s="38"/>
      <c r="C1765" s="49"/>
      <c r="D1765" s="49"/>
    </row>
    <row r="1766" spans="1:4" x14ac:dyDescent="0.25">
      <c r="A1766" s="63"/>
      <c r="B1766" s="38"/>
      <c r="C1766" s="49"/>
      <c r="D1766" s="49"/>
    </row>
    <row r="1767" spans="1:4" x14ac:dyDescent="0.25">
      <c r="A1767" s="63"/>
      <c r="B1767" s="38"/>
      <c r="C1767" s="49"/>
      <c r="D1767" s="49"/>
    </row>
    <row r="1768" spans="1:4" x14ac:dyDescent="0.25">
      <c r="A1768" s="63"/>
      <c r="B1768" s="38"/>
      <c r="C1768" s="49"/>
      <c r="D1768" s="49"/>
    </row>
    <row r="1769" spans="1:4" x14ac:dyDescent="0.25">
      <c r="A1769" s="63"/>
      <c r="B1769" s="38"/>
      <c r="C1769" s="49"/>
      <c r="D1769" s="49"/>
    </row>
    <row r="1770" spans="1:4" x14ac:dyDescent="0.25">
      <c r="A1770" s="63"/>
      <c r="B1770" s="38"/>
      <c r="C1770" s="49"/>
      <c r="D1770" s="49"/>
    </row>
    <row r="1771" spans="1:4" x14ac:dyDescent="0.25">
      <c r="A1771" s="63"/>
      <c r="B1771" s="38"/>
      <c r="C1771" s="49"/>
      <c r="D1771" s="49"/>
    </row>
    <row r="1772" spans="1:4" x14ac:dyDescent="0.25">
      <c r="A1772" s="63"/>
      <c r="B1772" s="38"/>
      <c r="C1772" s="49"/>
      <c r="D1772" s="49"/>
    </row>
    <row r="1773" spans="1:4" x14ac:dyDescent="0.25">
      <c r="A1773" s="63"/>
      <c r="B1773" s="38"/>
      <c r="C1773" s="49"/>
      <c r="D1773" s="49"/>
    </row>
    <row r="1774" spans="1:4" x14ac:dyDescent="0.25">
      <c r="A1774" s="63"/>
      <c r="B1774" s="38"/>
      <c r="C1774" s="49"/>
      <c r="D1774" s="49"/>
    </row>
    <row r="1775" spans="1:4" x14ac:dyDescent="0.25">
      <c r="A1775" s="63"/>
      <c r="B1775" s="38"/>
      <c r="C1775" s="49"/>
      <c r="D1775" s="49"/>
    </row>
    <row r="1776" spans="1:4" x14ac:dyDescent="0.25">
      <c r="A1776" s="63"/>
      <c r="B1776" s="38"/>
      <c r="C1776" s="49"/>
      <c r="D1776" s="49"/>
    </row>
    <row r="1777" spans="1:4" x14ac:dyDescent="0.25">
      <c r="A1777" s="63"/>
      <c r="B1777" s="38"/>
      <c r="C1777" s="49"/>
      <c r="D1777" s="49"/>
    </row>
    <row r="1778" spans="1:4" x14ac:dyDescent="0.25">
      <c r="A1778" s="63"/>
      <c r="B1778" s="38"/>
      <c r="C1778" s="49"/>
      <c r="D1778" s="49"/>
    </row>
    <row r="1779" spans="1:4" x14ac:dyDescent="0.25">
      <c r="A1779" s="63"/>
      <c r="B1779" s="38"/>
      <c r="C1779" s="49"/>
      <c r="D1779" s="49"/>
    </row>
    <row r="1780" spans="1:4" x14ac:dyDescent="0.25">
      <c r="A1780" s="63"/>
      <c r="B1780" s="38"/>
      <c r="C1780" s="49"/>
      <c r="D1780" s="49"/>
    </row>
    <row r="1781" spans="1:4" x14ac:dyDescent="0.25">
      <c r="A1781" s="63"/>
      <c r="B1781" s="38"/>
      <c r="C1781" s="49"/>
      <c r="D1781" s="49"/>
    </row>
    <row r="1782" spans="1:4" x14ac:dyDescent="0.25">
      <c r="A1782" s="63"/>
      <c r="B1782" s="38"/>
      <c r="C1782" s="49"/>
      <c r="D1782" s="49"/>
    </row>
    <row r="1783" spans="1:4" x14ac:dyDescent="0.25">
      <c r="A1783" s="63"/>
      <c r="B1783" s="38"/>
      <c r="C1783" s="49"/>
      <c r="D1783" s="49"/>
    </row>
    <row r="1784" spans="1:4" x14ac:dyDescent="0.25">
      <c r="A1784" s="63"/>
      <c r="B1784" s="38"/>
      <c r="C1784" s="49"/>
      <c r="D1784" s="49"/>
    </row>
    <row r="1785" spans="1:4" x14ac:dyDescent="0.25">
      <c r="A1785" s="63"/>
      <c r="B1785" s="38"/>
      <c r="C1785" s="49"/>
      <c r="D1785" s="49"/>
    </row>
    <row r="1786" spans="1:4" x14ac:dyDescent="0.25">
      <c r="A1786" s="63"/>
      <c r="B1786" s="38"/>
      <c r="C1786" s="49"/>
      <c r="D1786" s="49"/>
    </row>
    <row r="1787" spans="1:4" x14ac:dyDescent="0.25">
      <c r="A1787" s="63"/>
      <c r="B1787" s="38"/>
      <c r="C1787" s="49"/>
      <c r="D1787" s="49"/>
    </row>
    <row r="1788" spans="1:4" x14ac:dyDescent="0.25">
      <c r="A1788" s="63"/>
      <c r="B1788" s="38"/>
      <c r="C1788" s="49"/>
      <c r="D1788" s="49"/>
    </row>
    <row r="1789" spans="1:4" x14ac:dyDescent="0.25">
      <c r="A1789" s="63"/>
      <c r="B1789" s="38"/>
      <c r="C1789" s="49"/>
      <c r="D1789" s="49"/>
    </row>
    <row r="1790" spans="1:4" x14ac:dyDescent="0.25">
      <c r="A1790" s="63"/>
      <c r="B1790" s="38"/>
      <c r="C1790" s="49"/>
      <c r="D1790" s="49"/>
    </row>
    <row r="1791" spans="1:4" x14ac:dyDescent="0.25">
      <c r="A1791" s="63"/>
      <c r="B1791" s="38"/>
      <c r="C1791" s="49"/>
      <c r="D1791" s="49"/>
    </row>
    <row r="1792" spans="1:4" x14ac:dyDescent="0.25">
      <c r="A1792" s="63"/>
      <c r="B1792" s="38"/>
      <c r="C1792" s="49"/>
      <c r="D1792" s="49"/>
    </row>
    <row r="1793" spans="1:4" x14ac:dyDescent="0.25">
      <c r="A1793" s="63"/>
      <c r="B1793" s="38"/>
      <c r="C1793" s="49"/>
      <c r="D1793" s="49"/>
    </row>
    <row r="1794" spans="1:4" x14ac:dyDescent="0.25">
      <c r="A1794" s="63"/>
      <c r="B1794" s="38"/>
      <c r="C1794" s="49"/>
      <c r="D1794" s="49"/>
    </row>
    <row r="1795" spans="1:4" x14ac:dyDescent="0.25">
      <c r="A1795" s="63"/>
      <c r="B1795" s="38"/>
      <c r="C1795" s="49"/>
      <c r="D1795" s="49"/>
    </row>
    <row r="1796" spans="1:4" x14ac:dyDescent="0.25">
      <c r="A1796" s="63"/>
      <c r="B1796" s="38"/>
      <c r="C1796" s="49"/>
      <c r="D1796" s="49"/>
    </row>
    <row r="1797" spans="1:4" x14ac:dyDescent="0.25">
      <c r="A1797" s="63"/>
      <c r="B1797" s="38"/>
      <c r="C1797" s="49"/>
      <c r="D1797" s="49"/>
    </row>
    <row r="1798" spans="1:4" x14ac:dyDescent="0.25">
      <c r="A1798" s="63"/>
      <c r="B1798" s="38"/>
      <c r="C1798" s="49"/>
      <c r="D1798" s="49"/>
    </row>
    <row r="1799" spans="1:4" x14ac:dyDescent="0.25">
      <c r="A1799" s="63"/>
      <c r="B1799" s="38"/>
      <c r="C1799" s="49"/>
      <c r="D1799" s="49"/>
    </row>
    <row r="1800" spans="1:4" x14ac:dyDescent="0.25">
      <c r="A1800" s="63"/>
      <c r="B1800" s="38"/>
      <c r="C1800" s="49"/>
      <c r="D1800" s="49"/>
    </row>
    <row r="1801" spans="1:4" x14ac:dyDescent="0.25">
      <c r="A1801" s="63"/>
      <c r="B1801" s="38"/>
      <c r="C1801" s="49"/>
      <c r="D1801" s="49"/>
    </row>
    <row r="1802" spans="1:4" x14ac:dyDescent="0.25">
      <c r="A1802" s="63"/>
      <c r="B1802" s="38"/>
      <c r="C1802" s="49"/>
      <c r="D1802" s="49"/>
    </row>
    <row r="1803" spans="1:4" x14ac:dyDescent="0.25">
      <c r="A1803" s="63"/>
      <c r="B1803" s="38"/>
      <c r="C1803" s="49"/>
      <c r="D1803" s="49"/>
    </row>
    <row r="1804" spans="1:4" x14ac:dyDescent="0.25">
      <c r="A1804" s="63"/>
      <c r="B1804" s="38"/>
      <c r="C1804" s="49"/>
      <c r="D1804" s="49"/>
    </row>
    <row r="1805" spans="1:4" x14ac:dyDescent="0.25">
      <c r="A1805" s="63"/>
      <c r="B1805" s="38"/>
      <c r="C1805" s="49"/>
      <c r="D1805" s="49"/>
    </row>
    <row r="1806" spans="1:4" x14ac:dyDescent="0.25">
      <c r="A1806" s="63"/>
      <c r="B1806" s="38"/>
      <c r="C1806" s="49"/>
      <c r="D1806" s="49"/>
    </row>
    <row r="1807" spans="1:4" x14ac:dyDescent="0.25">
      <c r="A1807" s="63"/>
      <c r="B1807" s="38"/>
      <c r="C1807" s="49"/>
      <c r="D1807" s="49"/>
    </row>
    <row r="1808" spans="1:4" x14ac:dyDescent="0.25">
      <c r="A1808" s="63"/>
      <c r="B1808" s="38"/>
      <c r="C1808" s="49"/>
      <c r="D1808" s="49"/>
    </row>
    <row r="1809" spans="1:4" x14ac:dyDescent="0.25">
      <c r="A1809" s="63"/>
      <c r="B1809" s="38"/>
      <c r="C1809" s="49"/>
      <c r="D1809" s="49"/>
    </row>
    <row r="1810" spans="1:4" x14ac:dyDescent="0.25">
      <c r="A1810" s="63"/>
      <c r="B1810" s="38"/>
      <c r="C1810" s="49"/>
      <c r="D1810" s="49"/>
    </row>
    <row r="1811" spans="1:4" x14ac:dyDescent="0.25">
      <c r="A1811" s="63"/>
      <c r="B1811" s="38"/>
      <c r="C1811" s="49"/>
      <c r="D1811" s="49"/>
    </row>
    <row r="1812" spans="1:4" x14ac:dyDescent="0.25">
      <c r="A1812" s="63"/>
      <c r="B1812" s="38"/>
      <c r="C1812" s="49"/>
      <c r="D1812" s="49"/>
    </row>
    <row r="1813" spans="1:4" x14ac:dyDescent="0.25">
      <c r="A1813" s="63"/>
      <c r="B1813" s="38"/>
      <c r="C1813" s="49"/>
      <c r="D1813" s="49"/>
    </row>
    <row r="1814" spans="1:4" x14ac:dyDescent="0.25">
      <c r="A1814" s="63"/>
      <c r="B1814" s="38"/>
      <c r="C1814" s="49"/>
      <c r="D1814" s="49"/>
    </row>
    <row r="1815" spans="1:4" x14ac:dyDescent="0.25">
      <c r="A1815" s="63"/>
      <c r="B1815" s="38"/>
      <c r="C1815" s="49"/>
      <c r="D1815" s="49"/>
    </row>
    <row r="1816" spans="1:4" x14ac:dyDescent="0.25">
      <c r="A1816" s="63"/>
      <c r="B1816" s="38"/>
      <c r="C1816" s="49"/>
      <c r="D1816" s="49"/>
    </row>
    <row r="1817" spans="1:4" x14ac:dyDescent="0.25">
      <c r="A1817" s="63"/>
      <c r="B1817" s="38"/>
      <c r="C1817" s="49"/>
      <c r="D1817" s="49"/>
    </row>
    <row r="1818" spans="1:4" x14ac:dyDescent="0.25">
      <c r="A1818" s="63"/>
      <c r="B1818" s="38"/>
      <c r="C1818" s="49"/>
      <c r="D1818" s="49"/>
    </row>
    <row r="1819" spans="1:4" x14ac:dyDescent="0.25">
      <c r="A1819" s="63"/>
      <c r="B1819" s="38"/>
      <c r="C1819" s="49"/>
      <c r="D1819" s="49"/>
    </row>
    <row r="1820" spans="1:4" x14ac:dyDescent="0.25">
      <c r="A1820" s="63"/>
      <c r="B1820" s="38"/>
      <c r="C1820" s="49"/>
      <c r="D1820" s="49"/>
    </row>
    <row r="1821" spans="1:4" x14ac:dyDescent="0.25">
      <c r="A1821" s="63"/>
      <c r="B1821" s="38"/>
      <c r="C1821" s="49"/>
      <c r="D1821" s="49"/>
    </row>
    <row r="1822" spans="1:4" x14ac:dyDescent="0.25">
      <c r="A1822" s="63"/>
      <c r="B1822" s="38"/>
      <c r="C1822" s="49"/>
      <c r="D1822" s="49"/>
    </row>
    <row r="1823" spans="1:4" x14ac:dyDescent="0.25">
      <c r="A1823" s="63"/>
      <c r="B1823" s="38"/>
      <c r="C1823" s="49"/>
      <c r="D1823" s="49"/>
    </row>
    <row r="1824" spans="1:4" x14ac:dyDescent="0.25">
      <c r="A1824" s="63"/>
      <c r="B1824" s="38"/>
      <c r="C1824" s="49"/>
      <c r="D1824" s="49"/>
    </row>
    <row r="1825" spans="1:4" x14ac:dyDescent="0.25">
      <c r="A1825" s="63"/>
      <c r="B1825" s="38"/>
      <c r="C1825" s="49"/>
      <c r="D1825" s="49"/>
    </row>
    <row r="1826" spans="1:4" x14ac:dyDescent="0.25">
      <c r="A1826" s="63"/>
      <c r="B1826" s="38"/>
      <c r="C1826" s="49"/>
      <c r="D1826" s="49"/>
    </row>
    <row r="1827" spans="1:4" x14ac:dyDescent="0.25">
      <c r="A1827" s="63"/>
      <c r="B1827" s="38"/>
      <c r="C1827" s="49"/>
      <c r="D1827" s="49"/>
    </row>
    <row r="1828" spans="1:4" x14ac:dyDescent="0.25">
      <c r="A1828" s="63"/>
      <c r="B1828" s="38"/>
      <c r="C1828" s="49"/>
      <c r="D1828" s="49"/>
    </row>
    <row r="1829" spans="1:4" x14ac:dyDescent="0.25">
      <c r="A1829" s="63"/>
      <c r="B1829" s="38"/>
      <c r="C1829" s="49"/>
      <c r="D1829" s="49"/>
    </row>
    <row r="1830" spans="1:4" x14ac:dyDescent="0.25">
      <c r="A1830" s="63"/>
      <c r="B1830" s="38"/>
      <c r="C1830" s="49"/>
      <c r="D1830" s="49"/>
    </row>
    <row r="1831" spans="1:4" x14ac:dyDescent="0.25">
      <c r="A1831" s="63"/>
      <c r="B1831" s="38"/>
      <c r="C1831" s="49"/>
      <c r="D1831" s="49"/>
    </row>
    <row r="1832" spans="1:4" x14ac:dyDescent="0.25">
      <c r="A1832" s="63"/>
      <c r="B1832" s="38"/>
      <c r="C1832" s="49"/>
      <c r="D1832" s="49"/>
    </row>
    <row r="1833" spans="1:4" x14ac:dyDescent="0.25">
      <c r="A1833" s="63"/>
      <c r="B1833" s="38"/>
      <c r="C1833" s="49"/>
      <c r="D1833" s="49"/>
    </row>
    <row r="1834" spans="1:4" x14ac:dyDescent="0.25">
      <c r="A1834" s="63"/>
      <c r="B1834" s="38"/>
      <c r="C1834" s="49"/>
      <c r="D1834" s="49"/>
    </row>
    <row r="1835" spans="1:4" x14ac:dyDescent="0.25">
      <c r="A1835" s="63"/>
      <c r="B1835" s="38"/>
      <c r="C1835" s="49"/>
      <c r="D1835" s="49"/>
    </row>
    <row r="1836" spans="1:4" x14ac:dyDescent="0.25">
      <c r="A1836" s="63"/>
      <c r="B1836" s="38"/>
      <c r="C1836" s="49"/>
      <c r="D1836" s="49"/>
    </row>
    <row r="1837" spans="1:4" x14ac:dyDescent="0.25">
      <c r="A1837" s="63"/>
      <c r="B1837" s="38"/>
      <c r="C1837" s="49"/>
      <c r="D1837" s="49"/>
    </row>
    <row r="1838" spans="1:4" x14ac:dyDescent="0.25">
      <c r="A1838" s="63"/>
      <c r="B1838" s="38"/>
      <c r="C1838" s="49"/>
      <c r="D1838" s="49"/>
    </row>
    <row r="1839" spans="1:4" x14ac:dyDescent="0.25">
      <c r="A1839" s="63"/>
      <c r="B1839" s="38"/>
      <c r="C1839" s="49"/>
      <c r="D1839" s="49"/>
    </row>
    <row r="1840" spans="1:4" x14ac:dyDescent="0.25">
      <c r="A1840" s="63"/>
      <c r="B1840" s="38"/>
      <c r="C1840" s="49"/>
      <c r="D1840" s="49"/>
    </row>
    <row r="1841" spans="1:4" x14ac:dyDescent="0.25">
      <c r="A1841" s="63"/>
      <c r="B1841" s="38"/>
      <c r="C1841" s="49"/>
      <c r="D1841" s="49"/>
    </row>
    <row r="1842" spans="1:4" x14ac:dyDescent="0.25">
      <c r="A1842" s="63"/>
      <c r="B1842" s="38"/>
      <c r="C1842" s="49"/>
      <c r="D1842" s="49"/>
    </row>
    <row r="1843" spans="1:4" x14ac:dyDescent="0.25">
      <c r="A1843" s="63"/>
      <c r="B1843" s="38"/>
      <c r="C1843" s="49"/>
      <c r="D1843" s="49"/>
    </row>
    <row r="1844" spans="1:4" x14ac:dyDescent="0.25">
      <c r="A1844" s="63"/>
      <c r="B1844" s="38"/>
      <c r="C1844" s="49"/>
      <c r="D1844" s="49"/>
    </row>
    <row r="1845" spans="1:4" x14ac:dyDescent="0.25">
      <c r="A1845" s="63"/>
      <c r="B1845" s="38"/>
      <c r="C1845" s="49"/>
      <c r="D1845" s="49"/>
    </row>
    <row r="1846" spans="1:4" x14ac:dyDescent="0.25">
      <c r="A1846" s="63"/>
      <c r="B1846" s="38"/>
      <c r="C1846" s="49"/>
      <c r="D1846" s="49"/>
    </row>
    <row r="1847" spans="1:4" x14ac:dyDescent="0.25">
      <c r="A1847" s="63"/>
      <c r="B1847" s="38"/>
      <c r="C1847" s="49"/>
      <c r="D1847" s="49"/>
    </row>
    <row r="1848" spans="1:4" x14ac:dyDescent="0.25">
      <c r="A1848" s="63"/>
      <c r="B1848" s="38"/>
      <c r="C1848" s="49"/>
      <c r="D1848" s="49"/>
    </row>
    <row r="1849" spans="1:4" x14ac:dyDescent="0.25">
      <c r="A1849" s="63"/>
      <c r="B1849" s="38"/>
      <c r="C1849" s="49"/>
      <c r="D1849" s="49"/>
    </row>
    <row r="1850" spans="1:4" x14ac:dyDescent="0.25">
      <c r="A1850" s="63"/>
      <c r="B1850" s="38"/>
      <c r="C1850" s="49"/>
      <c r="D1850" s="49"/>
    </row>
    <row r="1851" spans="1:4" x14ac:dyDescent="0.25">
      <c r="A1851" s="63"/>
      <c r="B1851" s="38"/>
      <c r="C1851" s="49"/>
      <c r="D1851" s="49"/>
    </row>
    <row r="1852" spans="1:4" x14ac:dyDescent="0.25">
      <c r="A1852" s="63"/>
      <c r="B1852" s="38"/>
      <c r="C1852" s="49"/>
      <c r="D1852" s="49"/>
    </row>
    <row r="1853" spans="1:4" x14ac:dyDescent="0.25">
      <c r="A1853" s="63"/>
      <c r="B1853" s="38"/>
      <c r="C1853" s="49"/>
      <c r="D1853" s="49"/>
    </row>
    <row r="1854" spans="1:4" x14ac:dyDescent="0.25">
      <c r="A1854" s="63"/>
      <c r="B1854" s="38"/>
      <c r="C1854" s="49"/>
      <c r="D1854" s="49"/>
    </row>
    <row r="1855" spans="1:4" x14ac:dyDescent="0.25">
      <c r="A1855" s="63"/>
      <c r="B1855" s="38"/>
      <c r="C1855" s="49"/>
      <c r="D1855" s="49"/>
    </row>
    <row r="1856" spans="1:4" x14ac:dyDescent="0.25">
      <c r="A1856" s="63"/>
      <c r="B1856" s="38"/>
      <c r="C1856" s="49"/>
      <c r="D1856" s="49"/>
    </row>
    <row r="1857" spans="1:4" x14ac:dyDescent="0.25">
      <c r="A1857" s="63"/>
      <c r="B1857" s="38"/>
      <c r="C1857" s="49"/>
      <c r="D1857" s="49"/>
    </row>
    <row r="1858" spans="1:4" x14ac:dyDescent="0.25">
      <c r="A1858" s="63"/>
      <c r="B1858" s="38"/>
      <c r="C1858" s="49"/>
      <c r="D1858" s="49"/>
    </row>
    <row r="1859" spans="1:4" x14ac:dyDescent="0.25">
      <c r="A1859" s="63"/>
      <c r="B1859" s="38"/>
      <c r="C1859" s="49"/>
      <c r="D1859" s="49"/>
    </row>
    <row r="1860" spans="1:4" x14ac:dyDescent="0.25">
      <c r="A1860" s="63"/>
      <c r="B1860" s="38"/>
      <c r="C1860" s="49"/>
      <c r="D1860" s="49"/>
    </row>
    <row r="1861" spans="1:4" x14ac:dyDescent="0.25">
      <c r="A1861" s="63"/>
      <c r="B1861" s="38"/>
      <c r="C1861" s="49"/>
      <c r="D1861" s="49"/>
    </row>
    <row r="1862" spans="1:4" x14ac:dyDescent="0.25">
      <c r="A1862" s="63"/>
      <c r="B1862" s="38"/>
      <c r="C1862" s="49"/>
      <c r="D1862" s="49"/>
    </row>
    <row r="1863" spans="1:4" x14ac:dyDescent="0.25">
      <c r="A1863" s="63"/>
      <c r="B1863" s="38"/>
      <c r="C1863" s="49"/>
      <c r="D1863" s="49"/>
    </row>
    <row r="1864" spans="1:4" x14ac:dyDescent="0.25">
      <c r="A1864" s="63"/>
      <c r="B1864" s="38"/>
      <c r="C1864" s="49"/>
      <c r="D1864" s="49"/>
    </row>
    <row r="1865" spans="1:4" x14ac:dyDescent="0.25">
      <c r="A1865" s="63"/>
      <c r="B1865" s="38"/>
      <c r="C1865" s="49"/>
      <c r="D1865" s="49"/>
    </row>
    <row r="1866" spans="1:4" x14ac:dyDescent="0.25">
      <c r="A1866" s="63"/>
      <c r="B1866" s="38"/>
      <c r="C1866" s="49"/>
      <c r="D1866" s="49"/>
    </row>
    <row r="1867" spans="1:4" x14ac:dyDescent="0.25">
      <c r="A1867" s="63"/>
      <c r="B1867" s="38"/>
      <c r="C1867" s="49"/>
      <c r="D1867" s="49"/>
    </row>
    <row r="1868" spans="1:4" x14ac:dyDescent="0.25">
      <c r="A1868" s="63"/>
      <c r="B1868" s="38"/>
      <c r="C1868" s="49"/>
      <c r="D1868" s="49"/>
    </row>
    <row r="1869" spans="1:4" x14ac:dyDescent="0.25">
      <c r="A1869" s="63"/>
      <c r="B1869" s="38"/>
      <c r="C1869" s="49"/>
      <c r="D1869" s="49"/>
    </row>
    <row r="1870" spans="1:4" x14ac:dyDescent="0.25">
      <c r="A1870" s="63"/>
      <c r="B1870" s="38"/>
      <c r="C1870" s="49"/>
      <c r="D1870" s="49"/>
    </row>
    <row r="1871" spans="1:4" x14ac:dyDescent="0.25">
      <c r="A1871" s="63"/>
      <c r="B1871" s="38"/>
      <c r="C1871" s="49"/>
      <c r="D1871" s="49"/>
    </row>
    <row r="1872" spans="1:4" x14ac:dyDescent="0.25">
      <c r="A1872" s="63"/>
      <c r="B1872" s="38"/>
      <c r="C1872" s="49"/>
      <c r="D1872" s="49"/>
    </row>
    <row r="1873" spans="1:4" x14ac:dyDescent="0.25">
      <c r="A1873" s="63"/>
      <c r="B1873" s="38"/>
      <c r="C1873" s="49"/>
      <c r="D1873" s="49"/>
    </row>
    <row r="1874" spans="1:4" x14ac:dyDescent="0.25">
      <c r="A1874" s="63"/>
      <c r="B1874" s="38"/>
      <c r="C1874" s="49"/>
      <c r="D1874" s="49"/>
    </row>
    <row r="1875" spans="1:4" x14ac:dyDescent="0.25">
      <c r="A1875" s="63"/>
      <c r="B1875" s="38"/>
      <c r="C1875" s="49"/>
      <c r="D1875" s="49"/>
    </row>
    <row r="1876" spans="1:4" x14ac:dyDescent="0.25">
      <c r="A1876" s="63"/>
      <c r="B1876" s="38"/>
      <c r="C1876" s="49"/>
      <c r="D1876" s="49"/>
    </row>
    <row r="1877" spans="1:4" x14ac:dyDescent="0.25">
      <c r="A1877" s="63"/>
      <c r="B1877" s="38"/>
      <c r="C1877" s="49"/>
      <c r="D1877" s="49"/>
    </row>
    <row r="1878" spans="1:4" x14ac:dyDescent="0.25">
      <c r="A1878" s="63"/>
      <c r="B1878" s="38"/>
      <c r="C1878" s="49"/>
      <c r="D1878" s="49"/>
    </row>
    <row r="1879" spans="1:4" x14ac:dyDescent="0.25">
      <c r="A1879" s="63"/>
      <c r="B1879" s="38"/>
      <c r="C1879" s="49"/>
      <c r="D1879" s="49"/>
    </row>
    <row r="1880" spans="1:4" x14ac:dyDescent="0.25">
      <c r="A1880" s="63"/>
      <c r="B1880" s="38"/>
      <c r="C1880" s="49"/>
      <c r="D1880" s="49"/>
    </row>
    <row r="1881" spans="1:4" x14ac:dyDescent="0.25">
      <c r="A1881" s="63"/>
      <c r="B1881" s="38"/>
      <c r="C1881" s="49"/>
      <c r="D1881" s="49"/>
    </row>
    <row r="1882" spans="1:4" x14ac:dyDescent="0.25">
      <c r="A1882" s="63"/>
      <c r="B1882" s="38"/>
      <c r="C1882" s="49"/>
      <c r="D1882" s="49"/>
    </row>
    <row r="1883" spans="1:4" x14ac:dyDescent="0.25">
      <c r="A1883" s="63"/>
      <c r="B1883" s="38"/>
      <c r="C1883" s="49"/>
      <c r="D1883" s="49"/>
    </row>
    <row r="1884" spans="1:4" x14ac:dyDescent="0.25">
      <c r="A1884" s="63"/>
      <c r="B1884" s="38"/>
      <c r="C1884" s="49"/>
      <c r="D1884" s="49"/>
    </row>
    <row r="1885" spans="1:4" x14ac:dyDescent="0.25">
      <c r="A1885" s="63"/>
      <c r="B1885" s="38"/>
      <c r="C1885" s="49"/>
      <c r="D1885" s="49"/>
    </row>
    <row r="1886" spans="1:4" x14ac:dyDescent="0.25">
      <c r="A1886" s="63"/>
      <c r="B1886" s="38"/>
      <c r="C1886" s="49"/>
      <c r="D1886" s="49"/>
    </row>
    <row r="1887" spans="1:4" x14ac:dyDescent="0.25">
      <c r="A1887" s="63"/>
      <c r="B1887" s="38"/>
      <c r="C1887" s="49"/>
      <c r="D1887" s="49"/>
    </row>
    <row r="1888" spans="1:4" x14ac:dyDescent="0.25">
      <c r="A1888" s="63"/>
      <c r="B1888" s="38"/>
      <c r="C1888" s="49"/>
      <c r="D1888" s="49"/>
    </row>
    <row r="1889" spans="1:4" x14ac:dyDescent="0.25">
      <c r="A1889" s="63"/>
      <c r="B1889" s="38"/>
      <c r="C1889" s="49"/>
      <c r="D1889" s="49"/>
    </row>
    <row r="1890" spans="1:4" x14ac:dyDescent="0.25">
      <c r="A1890" s="63"/>
      <c r="B1890" s="38"/>
      <c r="C1890" s="49"/>
      <c r="D1890" s="49"/>
    </row>
    <row r="1891" spans="1:4" x14ac:dyDescent="0.25">
      <c r="A1891" s="63"/>
      <c r="B1891" s="38"/>
      <c r="C1891" s="49"/>
      <c r="D1891" s="49"/>
    </row>
    <row r="1892" spans="1:4" x14ac:dyDescent="0.25">
      <c r="A1892" s="63"/>
      <c r="B1892" s="38"/>
      <c r="C1892" s="49"/>
      <c r="D1892" s="49"/>
    </row>
    <row r="1893" spans="1:4" x14ac:dyDescent="0.25">
      <c r="A1893" s="63"/>
      <c r="B1893" s="38"/>
      <c r="C1893" s="49"/>
      <c r="D1893" s="49"/>
    </row>
    <row r="1894" spans="1:4" x14ac:dyDescent="0.25">
      <c r="A1894" s="63"/>
      <c r="B1894" s="38"/>
      <c r="C1894" s="49"/>
      <c r="D1894" s="49"/>
    </row>
    <row r="1895" spans="1:4" x14ac:dyDescent="0.25">
      <c r="A1895" s="63"/>
      <c r="B1895" s="38"/>
      <c r="C1895" s="49"/>
      <c r="D1895" s="49"/>
    </row>
    <row r="1896" spans="1:4" x14ac:dyDescent="0.25">
      <c r="A1896" s="63"/>
      <c r="B1896" s="38"/>
      <c r="C1896" s="49"/>
      <c r="D1896" s="49"/>
    </row>
    <row r="1897" spans="1:4" x14ac:dyDescent="0.25">
      <c r="A1897" s="63"/>
      <c r="B1897" s="38"/>
      <c r="C1897" s="49"/>
      <c r="D1897" s="49"/>
    </row>
    <row r="1898" spans="1:4" x14ac:dyDescent="0.25">
      <c r="A1898" s="63"/>
      <c r="B1898" s="38"/>
      <c r="C1898" s="49"/>
      <c r="D1898" s="49"/>
    </row>
    <row r="1899" spans="1:4" x14ac:dyDescent="0.25">
      <c r="A1899" s="63"/>
      <c r="B1899" s="38"/>
      <c r="C1899" s="49"/>
      <c r="D1899" s="49"/>
    </row>
    <row r="1900" spans="1:4" x14ac:dyDescent="0.25">
      <c r="A1900" s="63"/>
      <c r="B1900" s="38"/>
      <c r="C1900" s="49"/>
      <c r="D1900" s="49"/>
    </row>
    <row r="1901" spans="1:4" x14ac:dyDescent="0.25">
      <c r="A1901" s="63"/>
      <c r="B1901" s="38"/>
      <c r="C1901" s="49"/>
      <c r="D1901" s="49"/>
    </row>
    <row r="1902" spans="1:4" x14ac:dyDescent="0.25">
      <c r="A1902" s="63"/>
      <c r="B1902" s="38"/>
      <c r="C1902" s="49"/>
      <c r="D1902" s="49"/>
    </row>
    <row r="1903" spans="1:4" x14ac:dyDescent="0.25">
      <c r="A1903" s="63"/>
      <c r="B1903" s="38"/>
      <c r="C1903" s="49"/>
      <c r="D1903" s="49"/>
    </row>
    <row r="1904" spans="1:4" x14ac:dyDescent="0.25">
      <c r="A1904" s="63"/>
      <c r="B1904" s="38"/>
      <c r="C1904" s="49"/>
      <c r="D1904" s="49"/>
    </row>
    <row r="1905" spans="1:4" x14ac:dyDescent="0.25">
      <c r="A1905" s="63"/>
      <c r="B1905" s="38"/>
      <c r="C1905" s="49"/>
      <c r="D1905" s="49"/>
    </row>
    <row r="1906" spans="1:4" x14ac:dyDescent="0.25">
      <c r="A1906" s="63"/>
      <c r="B1906" s="38"/>
      <c r="C1906" s="49"/>
      <c r="D1906" s="49"/>
    </row>
    <row r="1907" spans="1:4" x14ac:dyDescent="0.25">
      <c r="A1907" s="63"/>
      <c r="B1907" s="38"/>
      <c r="C1907" s="49"/>
      <c r="D1907" s="49"/>
    </row>
    <row r="1908" spans="1:4" x14ac:dyDescent="0.25">
      <c r="A1908" s="63"/>
      <c r="B1908" s="38"/>
      <c r="C1908" s="49"/>
      <c r="D1908" s="49"/>
    </row>
    <row r="1909" spans="1:4" x14ac:dyDescent="0.25">
      <c r="A1909" s="63"/>
      <c r="B1909" s="38"/>
      <c r="C1909" s="49"/>
      <c r="D1909" s="49"/>
    </row>
    <row r="1910" spans="1:4" x14ac:dyDescent="0.25">
      <c r="A1910" s="63"/>
      <c r="B1910" s="38"/>
      <c r="C1910" s="49"/>
      <c r="D1910" s="49"/>
    </row>
    <row r="1911" spans="1:4" x14ac:dyDescent="0.25">
      <c r="A1911" s="63"/>
      <c r="B1911" s="38"/>
      <c r="C1911" s="49"/>
      <c r="D1911" s="49"/>
    </row>
    <row r="1912" spans="1:4" x14ac:dyDescent="0.25">
      <c r="A1912" s="63"/>
      <c r="B1912" s="38"/>
      <c r="C1912" s="49"/>
      <c r="D1912" s="49"/>
    </row>
    <row r="1913" spans="1:4" x14ac:dyDescent="0.25">
      <c r="A1913" s="63"/>
      <c r="B1913" s="38"/>
      <c r="C1913" s="49"/>
      <c r="D1913" s="49"/>
    </row>
    <row r="1914" spans="1:4" x14ac:dyDescent="0.25">
      <c r="A1914" s="63"/>
      <c r="B1914" s="38"/>
      <c r="C1914" s="49"/>
      <c r="D1914" s="49"/>
    </row>
    <row r="1915" spans="1:4" x14ac:dyDescent="0.25">
      <c r="A1915" s="63"/>
      <c r="B1915" s="38"/>
      <c r="C1915" s="49"/>
      <c r="D1915" s="49"/>
    </row>
    <row r="1916" spans="1:4" x14ac:dyDescent="0.25">
      <c r="A1916" s="63"/>
      <c r="B1916" s="38"/>
      <c r="C1916" s="49"/>
      <c r="D1916" s="49"/>
    </row>
    <row r="1917" spans="1:4" x14ac:dyDescent="0.25">
      <c r="A1917" s="63"/>
      <c r="B1917" s="38"/>
      <c r="C1917" s="49"/>
      <c r="D1917" s="49"/>
    </row>
    <row r="1918" spans="1:4" x14ac:dyDescent="0.25">
      <c r="A1918" s="63"/>
      <c r="B1918" s="38"/>
      <c r="C1918" s="49"/>
      <c r="D1918" s="49"/>
    </row>
    <row r="1919" spans="1:4" x14ac:dyDescent="0.25">
      <c r="A1919" s="63"/>
      <c r="B1919" s="38"/>
      <c r="C1919" s="49"/>
      <c r="D1919" s="49"/>
    </row>
    <row r="1920" spans="1:4" x14ac:dyDescent="0.25">
      <c r="A1920" s="63"/>
      <c r="B1920" s="38"/>
      <c r="C1920" s="49"/>
      <c r="D1920" s="49"/>
    </row>
    <row r="1921" spans="1:4" x14ac:dyDescent="0.25">
      <c r="A1921" s="63"/>
      <c r="B1921" s="38"/>
      <c r="C1921" s="49"/>
      <c r="D1921" s="49"/>
    </row>
    <row r="1922" spans="1:4" x14ac:dyDescent="0.25">
      <c r="A1922" s="63"/>
      <c r="B1922" s="38"/>
      <c r="C1922" s="49"/>
      <c r="D1922" s="49"/>
    </row>
    <row r="1923" spans="1:4" x14ac:dyDescent="0.25">
      <c r="A1923" s="63"/>
      <c r="B1923" s="38"/>
      <c r="C1923" s="49"/>
      <c r="D1923" s="49"/>
    </row>
    <row r="1924" spans="1:4" x14ac:dyDescent="0.25">
      <c r="A1924" s="63"/>
      <c r="B1924" s="38"/>
      <c r="C1924" s="49"/>
      <c r="D1924" s="49"/>
    </row>
    <row r="1925" spans="1:4" x14ac:dyDescent="0.25">
      <c r="A1925" s="63"/>
      <c r="B1925" s="38"/>
      <c r="C1925" s="49"/>
      <c r="D1925" s="49"/>
    </row>
    <row r="1926" spans="1:4" x14ac:dyDescent="0.25">
      <c r="A1926" s="63"/>
      <c r="B1926" s="38"/>
      <c r="C1926" s="49"/>
      <c r="D1926" s="49"/>
    </row>
    <row r="1927" spans="1:4" x14ac:dyDescent="0.25">
      <c r="A1927" s="63"/>
      <c r="B1927" s="38"/>
      <c r="C1927" s="49"/>
      <c r="D1927" s="49"/>
    </row>
    <row r="1928" spans="1:4" x14ac:dyDescent="0.25">
      <c r="A1928" s="63"/>
      <c r="B1928" s="38"/>
      <c r="C1928" s="49"/>
      <c r="D1928" s="49"/>
    </row>
    <row r="1929" spans="1:4" x14ac:dyDescent="0.25">
      <c r="A1929" s="63"/>
      <c r="B1929" s="38"/>
      <c r="C1929" s="49"/>
      <c r="D1929" s="49"/>
    </row>
    <row r="1930" spans="1:4" x14ac:dyDescent="0.25">
      <c r="A1930" s="63"/>
      <c r="B1930" s="38"/>
      <c r="C1930" s="49"/>
      <c r="D1930" s="49"/>
    </row>
    <row r="1931" spans="1:4" x14ac:dyDescent="0.25">
      <c r="A1931" s="63"/>
      <c r="B1931" s="38"/>
      <c r="C1931" s="49"/>
      <c r="D1931" s="49"/>
    </row>
    <row r="1932" spans="1:4" x14ac:dyDescent="0.25">
      <c r="A1932" s="63"/>
      <c r="B1932" s="38"/>
      <c r="C1932" s="49"/>
      <c r="D1932" s="49"/>
    </row>
    <row r="1933" spans="1:4" x14ac:dyDescent="0.25">
      <c r="A1933" s="63"/>
      <c r="B1933" s="38"/>
      <c r="C1933" s="49"/>
      <c r="D1933" s="49"/>
    </row>
    <row r="1934" spans="1:4" x14ac:dyDescent="0.25">
      <c r="A1934" s="63"/>
      <c r="B1934" s="38"/>
      <c r="C1934" s="49"/>
      <c r="D1934" s="49"/>
    </row>
    <row r="1935" spans="1:4" x14ac:dyDescent="0.25">
      <c r="A1935" s="63"/>
      <c r="B1935" s="38"/>
      <c r="C1935" s="49"/>
      <c r="D1935" s="49"/>
    </row>
    <row r="1936" spans="1:4" x14ac:dyDescent="0.25">
      <c r="A1936" s="63"/>
      <c r="B1936" s="38"/>
      <c r="C1936" s="49"/>
      <c r="D1936" s="49"/>
    </row>
    <row r="1937" spans="1:4" x14ac:dyDescent="0.25">
      <c r="A1937" s="63"/>
      <c r="B1937" s="38"/>
      <c r="C1937" s="49"/>
      <c r="D1937" s="49"/>
    </row>
    <row r="1938" spans="1:4" x14ac:dyDescent="0.25">
      <c r="A1938" s="63"/>
      <c r="B1938" s="38"/>
      <c r="C1938" s="49"/>
      <c r="D1938" s="49"/>
    </row>
    <row r="1939" spans="1:4" x14ac:dyDescent="0.25">
      <c r="A1939" s="63"/>
      <c r="B1939" s="38"/>
      <c r="C1939" s="49"/>
      <c r="D1939" s="49"/>
    </row>
    <row r="1940" spans="1:4" x14ac:dyDescent="0.25">
      <c r="A1940" s="63"/>
      <c r="B1940" s="38"/>
      <c r="C1940" s="49"/>
      <c r="D1940" s="49"/>
    </row>
    <row r="1941" spans="1:4" x14ac:dyDescent="0.25">
      <c r="A1941" s="63"/>
      <c r="B1941" s="38"/>
      <c r="C1941" s="49"/>
      <c r="D1941" s="49"/>
    </row>
    <row r="1942" spans="1:4" x14ac:dyDescent="0.25">
      <c r="A1942" s="63"/>
      <c r="B1942" s="38"/>
      <c r="C1942" s="49"/>
      <c r="D1942" s="49"/>
    </row>
    <row r="1943" spans="1:4" x14ac:dyDescent="0.25">
      <c r="A1943" s="63"/>
      <c r="B1943" s="38"/>
      <c r="C1943" s="49"/>
      <c r="D1943" s="49"/>
    </row>
    <row r="1944" spans="1:4" x14ac:dyDescent="0.25">
      <c r="A1944" s="63"/>
      <c r="B1944" s="38"/>
      <c r="C1944" s="49"/>
      <c r="D1944" s="49"/>
    </row>
    <row r="1945" spans="1:4" x14ac:dyDescent="0.25">
      <c r="A1945" s="63"/>
      <c r="B1945" s="38"/>
      <c r="C1945" s="49"/>
      <c r="D1945" s="49"/>
    </row>
    <row r="1946" spans="1:4" x14ac:dyDescent="0.25">
      <c r="A1946" s="63"/>
      <c r="B1946" s="38"/>
      <c r="C1946" s="49"/>
      <c r="D1946" s="49"/>
    </row>
    <row r="1947" spans="1:4" x14ac:dyDescent="0.25">
      <c r="A1947" s="63"/>
      <c r="B1947" s="38"/>
      <c r="C1947" s="49"/>
      <c r="D1947" s="49"/>
    </row>
    <row r="1948" spans="1:4" x14ac:dyDescent="0.25">
      <c r="A1948" s="63"/>
      <c r="B1948" s="38"/>
      <c r="C1948" s="49"/>
      <c r="D1948" s="49"/>
    </row>
    <row r="1949" spans="1:4" x14ac:dyDescent="0.25">
      <c r="A1949" s="63"/>
      <c r="B1949" s="38"/>
      <c r="C1949" s="49"/>
      <c r="D1949" s="49"/>
    </row>
    <row r="1950" spans="1:4" x14ac:dyDescent="0.25">
      <c r="A1950" s="63"/>
      <c r="B1950" s="38"/>
      <c r="C1950" s="49"/>
      <c r="D1950" s="49"/>
    </row>
    <row r="1951" spans="1:4" x14ac:dyDescent="0.25">
      <c r="A1951" s="63"/>
      <c r="B1951" s="38"/>
      <c r="C1951" s="49"/>
      <c r="D1951" s="49"/>
    </row>
    <row r="1952" spans="1:4" x14ac:dyDescent="0.25">
      <c r="A1952" s="63"/>
      <c r="B1952" s="38"/>
      <c r="C1952" s="49"/>
      <c r="D1952" s="49"/>
    </row>
    <row r="1953" spans="1:4" x14ac:dyDescent="0.25">
      <c r="A1953" s="63"/>
      <c r="B1953" s="38"/>
      <c r="C1953" s="49"/>
      <c r="D1953" s="49"/>
    </row>
    <row r="1954" spans="1:4" x14ac:dyDescent="0.25">
      <c r="A1954" s="63"/>
      <c r="B1954" s="38"/>
      <c r="C1954" s="49"/>
      <c r="D1954" s="49"/>
    </row>
    <row r="1955" spans="1:4" x14ac:dyDescent="0.25">
      <c r="A1955" s="63"/>
      <c r="B1955" s="38"/>
      <c r="C1955" s="49"/>
      <c r="D1955" s="49"/>
    </row>
    <row r="1956" spans="1:4" x14ac:dyDescent="0.25">
      <c r="A1956" s="63"/>
      <c r="B1956" s="38"/>
      <c r="C1956" s="49"/>
      <c r="D1956" s="49"/>
    </row>
    <row r="1957" spans="1:4" x14ac:dyDescent="0.25">
      <c r="A1957" s="63"/>
      <c r="B1957" s="38"/>
      <c r="C1957" s="49"/>
      <c r="D1957" s="49"/>
    </row>
    <row r="1958" spans="1:4" x14ac:dyDescent="0.25">
      <c r="A1958" s="63"/>
      <c r="B1958" s="38"/>
      <c r="C1958" s="49"/>
      <c r="D1958" s="49"/>
    </row>
    <row r="1959" spans="1:4" x14ac:dyDescent="0.25">
      <c r="A1959" s="63"/>
      <c r="B1959" s="38"/>
      <c r="C1959" s="49"/>
      <c r="D1959" s="49"/>
    </row>
    <row r="1960" spans="1:4" x14ac:dyDescent="0.25">
      <c r="A1960" s="63"/>
      <c r="B1960" s="38"/>
      <c r="C1960" s="49"/>
      <c r="D1960" s="49"/>
    </row>
    <row r="1961" spans="1:4" x14ac:dyDescent="0.25">
      <c r="A1961" s="63"/>
      <c r="B1961" s="38"/>
      <c r="C1961" s="49"/>
      <c r="D1961" s="49"/>
    </row>
    <row r="1962" spans="1:4" x14ac:dyDescent="0.25">
      <c r="A1962" s="63"/>
      <c r="B1962" s="38"/>
      <c r="C1962" s="49"/>
      <c r="D1962" s="49"/>
    </row>
    <row r="1963" spans="1:4" x14ac:dyDescent="0.25">
      <c r="A1963" s="63"/>
      <c r="B1963" s="38"/>
      <c r="C1963" s="49"/>
      <c r="D1963" s="49"/>
    </row>
    <row r="1964" spans="1:4" x14ac:dyDescent="0.25">
      <c r="A1964" s="63"/>
      <c r="B1964" s="38"/>
      <c r="C1964" s="49"/>
      <c r="D1964" s="49"/>
    </row>
    <row r="1965" spans="1:4" x14ac:dyDescent="0.25">
      <c r="A1965" s="63"/>
      <c r="B1965" s="38"/>
      <c r="C1965" s="49"/>
      <c r="D1965" s="49"/>
    </row>
    <row r="1966" spans="1:4" x14ac:dyDescent="0.25">
      <c r="A1966" s="63"/>
      <c r="B1966" s="38"/>
      <c r="C1966" s="49"/>
      <c r="D1966" s="49"/>
    </row>
    <row r="1967" spans="1:4" x14ac:dyDescent="0.25">
      <c r="A1967" s="63"/>
      <c r="B1967" s="38"/>
      <c r="C1967" s="49"/>
      <c r="D1967" s="49"/>
    </row>
    <row r="1968" spans="1:4" x14ac:dyDescent="0.25">
      <c r="A1968" s="63"/>
      <c r="B1968" s="38"/>
      <c r="C1968" s="49"/>
      <c r="D1968" s="49"/>
    </row>
    <row r="1969" spans="1:4" x14ac:dyDescent="0.25">
      <c r="A1969" s="63"/>
      <c r="B1969" s="38"/>
      <c r="C1969" s="49"/>
      <c r="D1969" s="49"/>
    </row>
    <row r="1970" spans="1:4" x14ac:dyDescent="0.25">
      <c r="A1970" s="63"/>
      <c r="B1970" s="38"/>
      <c r="C1970" s="49"/>
      <c r="D1970" s="49"/>
    </row>
    <row r="1971" spans="1:4" x14ac:dyDescent="0.25">
      <c r="A1971" s="63"/>
      <c r="B1971" s="38"/>
      <c r="C1971" s="49"/>
      <c r="D1971" s="49"/>
    </row>
    <row r="1972" spans="1:4" x14ac:dyDescent="0.25">
      <c r="A1972" s="63"/>
      <c r="B1972" s="38"/>
      <c r="C1972" s="49"/>
      <c r="D1972" s="49"/>
    </row>
    <row r="1973" spans="1:4" x14ac:dyDescent="0.25">
      <c r="A1973" s="63"/>
      <c r="B1973" s="38"/>
      <c r="C1973" s="49"/>
      <c r="D1973" s="49"/>
    </row>
    <row r="1974" spans="1:4" x14ac:dyDescent="0.25">
      <c r="A1974" s="63"/>
      <c r="B1974" s="38"/>
      <c r="C1974" s="49"/>
      <c r="D1974" s="49"/>
    </row>
    <row r="1975" spans="1:4" x14ac:dyDescent="0.25">
      <c r="A1975" s="63"/>
      <c r="B1975" s="38"/>
      <c r="C1975" s="49"/>
      <c r="D1975" s="49"/>
    </row>
    <row r="1976" spans="1:4" x14ac:dyDescent="0.25">
      <c r="A1976" s="63"/>
      <c r="B1976" s="38"/>
      <c r="C1976" s="49"/>
      <c r="D1976" s="49"/>
    </row>
    <row r="1977" spans="1:4" x14ac:dyDescent="0.25">
      <c r="A1977" s="63"/>
      <c r="B1977" s="38"/>
      <c r="C1977" s="49"/>
      <c r="D1977" s="49"/>
    </row>
    <row r="1978" spans="1:4" x14ac:dyDescent="0.25">
      <c r="A1978" s="63"/>
      <c r="B1978" s="38"/>
      <c r="C1978" s="49"/>
      <c r="D1978" s="49"/>
    </row>
    <row r="1979" spans="1:4" x14ac:dyDescent="0.25">
      <c r="A1979" s="63"/>
      <c r="B1979" s="38"/>
      <c r="C1979" s="49"/>
      <c r="D1979" s="49"/>
    </row>
    <row r="1980" spans="1:4" x14ac:dyDescent="0.25">
      <c r="A1980" s="63"/>
      <c r="B1980" s="38"/>
      <c r="C1980" s="49"/>
      <c r="D1980" s="49"/>
    </row>
    <row r="1981" spans="1:4" x14ac:dyDescent="0.25">
      <c r="A1981" s="63"/>
      <c r="B1981" s="38"/>
      <c r="C1981" s="49"/>
      <c r="D1981" s="49"/>
    </row>
    <row r="1982" spans="1:4" x14ac:dyDescent="0.25">
      <c r="A1982" s="63"/>
      <c r="B1982" s="38"/>
      <c r="C1982" s="49"/>
      <c r="D1982" s="49"/>
    </row>
    <row r="1983" spans="1:4" x14ac:dyDescent="0.25">
      <c r="A1983" s="63"/>
      <c r="B1983" s="38"/>
      <c r="C1983" s="49"/>
      <c r="D1983" s="49"/>
    </row>
    <row r="1984" spans="1:4" x14ac:dyDescent="0.25">
      <c r="A1984" s="63"/>
      <c r="B1984" s="38"/>
      <c r="C1984" s="49"/>
      <c r="D1984" s="49"/>
    </row>
    <row r="1985" spans="1:4" x14ac:dyDescent="0.25">
      <c r="A1985" s="63"/>
      <c r="B1985" s="38"/>
      <c r="C1985" s="49"/>
      <c r="D1985" s="49"/>
    </row>
    <row r="1986" spans="1:4" x14ac:dyDescent="0.25">
      <c r="A1986" s="63"/>
      <c r="B1986" s="38"/>
      <c r="C1986" s="49"/>
      <c r="D1986" s="49"/>
    </row>
    <row r="1987" spans="1:4" x14ac:dyDescent="0.25">
      <c r="A1987" s="63"/>
      <c r="B1987" s="38"/>
      <c r="C1987" s="49"/>
      <c r="D1987" s="49"/>
    </row>
    <row r="1988" spans="1:4" x14ac:dyDescent="0.25">
      <c r="A1988" s="63"/>
      <c r="B1988" s="38"/>
      <c r="C1988" s="49"/>
      <c r="D1988" s="49"/>
    </row>
    <row r="1989" spans="1:4" x14ac:dyDescent="0.25">
      <c r="A1989" s="63"/>
      <c r="B1989" s="38"/>
      <c r="C1989" s="49"/>
      <c r="D1989" s="49"/>
    </row>
    <row r="1990" spans="1:4" x14ac:dyDescent="0.25">
      <c r="A1990" s="63"/>
      <c r="B1990" s="38"/>
      <c r="C1990" s="49"/>
      <c r="D1990" s="49"/>
    </row>
    <row r="1991" spans="1:4" x14ac:dyDescent="0.25">
      <c r="A1991" s="63"/>
      <c r="B1991" s="38"/>
      <c r="C1991" s="49"/>
      <c r="D1991" s="49"/>
    </row>
    <row r="1992" spans="1:4" x14ac:dyDescent="0.25">
      <c r="A1992" s="63"/>
      <c r="B1992" s="38"/>
      <c r="C1992" s="49"/>
      <c r="D1992" s="49"/>
    </row>
    <row r="1993" spans="1:4" x14ac:dyDescent="0.25">
      <c r="A1993" s="63"/>
      <c r="B1993" s="38"/>
      <c r="C1993" s="49"/>
      <c r="D1993" s="49"/>
    </row>
    <row r="1994" spans="1:4" x14ac:dyDescent="0.25">
      <c r="A1994" s="63"/>
      <c r="B1994" s="38"/>
      <c r="C1994" s="49"/>
      <c r="D1994" s="49"/>
    </row>
    <row r="1995" spans="1:4" x14ac:dyDescent="0.25">
      <c r="A1995" s="63"/>
      <c r="B1995" s="38"/>
      <c r="C1995" s="49"/>
      <c r="D1995" s="49"/>
    </row>
    <row r="1996" spans="1:4" x14ac:dyDescent="0.25">
      <c r="A1996" s="63"/>
      <c r="B1996" s="38"/>
      <c r="C1996" s="49"/>
      <c r="D1996" s="49"/>
    </row>
    <row r="1997" spans="1:4" x14ac:dyDescent="0.25">
      <c r="A1997" s="63"/>
      <c r="B1997" s="38"/>
      <c r="C1997" s="49"/>
      <c r="D1997" s="49"/>
    </row>
    <row r="1998" spans="1:4" x14ac:dyDescent="0.25">
      <c r="A1998" s="63"/>
      <c r="B1998" s="38"/>
      <c r="C1998" s="49"/>
      <c r="D1998" s="49"/>
    </row>
    <row r="1999" spans="1:4" x14ac:dyDescent="0.25">
      <c r="A1999" s="63"/>
      <c r="B1999" s="38"/>
      <c r="C1999" s="49"/>
      <c r="D1999" s="49"/>
    </row>
    <row r="2000" spans="1:4" x14ac:dyDescent="0.25">
      <c r="A2000" s="63"/>
      <c r="B2000" s="38"/>
      <c r="C2000" s="49"/>
      <c r="D2000" s="49"/>
    </row>
    <row r="2001" spans="1:4" x14ac:dyDescent="0.25">
      <c r="A2001" s="63"/>
      <c r="B2001" s="38"/>
      <c r="C2001" s="49"/>
      <c r="D2001" s="49"/>
    </row>
    <row r="2002" spans="1:4" x14ac:dyDescent="0.25">
      <c r="A2002" s="63"/>
      <c r="B2002" s="38"/>
      <c r="C2002" s="49"/>
      <c r="D2002" s="49"/>
    </row>
    <row r="2003" spans="1:4" x14ac:dyDescent="0.25">
      <c r="A2003" s="63"/>
      <c r="B2003" s="38"/>
      <c r="C2003" s="49"/>
      <c r="D2003" s="49"/>
    </row>
    <row r="2004" spans="1:4" x14ac:dyDescent="0.25">
      <c r="A2004" s="63"/>
      <c r="B2004" s="38"/>
      <c r="C2004" s="49"/>
      <c r="D2004" s="49"/>
    </row>
    <row r="2005" spans="1:4" x14ac:dyDescent="0.25">
      <c r="A2005" s="63"/>
      <c r="B2005" s="38"/>
      <c r="C2005" s="49"/>
      <c r="D2005" s="49"/>
    </row>
    <row r="2006" spans="1:4" x14ac:dyDescent="0.25">
      <c r="A2006" s="63"/>
      <c r="B2006" s="38"/>
      <c r="C2006" s="49"/>
      <c r="D2006" s="49"/>
    </row>
    <row r="2007" spans="1:4" x14ac:dyDescent="0.25">
      <c r="A2007" s="63"/>
      <c r="B2007" s="38"/>
      <c r="C2007" s="49"/>
      <c r="D2007" s="49"/>
    </row>
    <row r="2008" spans="1:4" x14ac:dyDescent="0.25">
      <c r="A2008" s="63"/>
      <c r="B2008" s="38"/>
      <c r="C2008" s="49"/>
      <c r="D2008" s="49"/>
    </row>
    <row r="2009" spans="1:4" x14ac:dyDescent="0.25">
      <c r="A2009" s="63"/>
      <c r="B2009" s="38"/>
      <c r="C2009" s="49"/>
      <c r="D2009" s="49"/>
    </row>
    <row r="2010" spans="1:4" x14ac:dyDescent="0.25">
      <c r="A2010" s="63"/>
      <c r="B2010" s="38"/>
      <c r="C2010" s="49"/>
      <c r="D2010" s="49"/>
    </row>
    <row r="2011" spans="1:4" x14ac:dyDescent="0.25">
      <c r="A2011" s="63"/>
      <c r="B2011" s="38"/>
      <c r="C2011" s="49"/>
      <c r="D2011" s="49"/>
    </row>
    <row r="2012" spans="1:4" x14ac:dyDescent="0.25">
      <c r="A2012" s="63"/>
      <c r="B2012" s="38"/>
      <c r="C2012" s="49"/>
      <c r="D2012" s="49"/>
    </row>
    <row r="2013" spans="1:4" x14ac:dyDescent="0.25">
      <c r="A2013" s="63"/>
      <c r="B2013" s="38"/>
      <c r="C2013" s="49"/>
      <c r="D2013" s="49"/>
    </row>
    <row r="2014" spans="1:4" x14ac:dyDescent="0.25">
      <c r="A2014" s="63"/>
      <c r="B2014" s="38"/>
      <c r="C2014" s="49"/>
      <c r="D2014" s="49"/>
    </row>
    <row r="2015" spans="1:4" x14ac:dyDescent="0.25">
      <c r="A2015" s="63"/>
      <c r="B2015" s="38"/>
      <c r="C2015" s="49"/>
      <c r="D2015" s="49"/>
    </row>
    <row r="2016" spans="1:4" x14ac:dyDescent="0.25">
      <c r="A2016" s="63"/>
      <c r="B2016" s="38"/>
      <c r="C2016" s="49"/>
      <c r="D2016" s="49"/>
    </row>
    <row r="2017" spans="1:4" x14ac:dyDescent="0.25">
      <c r="A2017" s="63"/>
      <c r="B2017" s="38"/>
      <c r="C2017" s="49"/>
      <c r="D2017" s="49"/>
    </row>
    <row r="2018" spans="1:4" x14ac:dyDescent="0.25">
      <c r="A2018" s="63"/>
      <c r="B2018" s="38"/>
      <c r="C2018" s="49"/>
      <c r="D2018" s="49"/>
    </row>
    <row r="2019" spans="1:4" x14ac:dyDescent="0.25">
      <c r="A2019" s="63"/>
      <c r="B2019" s="38"/>
      <c r="C2019" s="49"/>
      <c r="D2019" s="49"/>
    </row>
    <row r="2020" spans="1:4" x14ac:dyDescent="0.25">
      <c r="A2020" s="63"/>
      <c r="B2020" s="38"/>
      <c r="C2020" s="49"/>
      <c r="D2020" s="49"/>
    </row>
    <row r="2021" spans="1:4" x14ac:dyDescent="0.25">
      <c r="A2021" s="63"/>
      <c r="B2021" s="38"/>
      <c r="C2021" s="49"/>
      <c r="D2021" s="49"/>
    </row>
    <row r="2022" spans="1:4" x14ac:dyDescent="0.25">
      <c r="A2022" s="63"/>
      <c r="B2022" s="38"/>
      <c r="C2022" s="49"/>
      <c r="D2022" s="49"/>
    </row>
    <row r="2023" spans="1:4" x14ac:dyDescent="0.25">
      <c r="A2023" s="63"/>
      <c r="B2023" s="38"/>
      <c r="C2023" s="49"/>
      <c r="D2023" s="49"/>
    </row>
    <row r="2024" spans="1:4" x14ac:dyDescent="0.25">
      <c r="A2024" s="63"/>
      <c r="B2024" s="38"/>
      <c r="C2024" s="49"/>
      <c r="D2024" s="49"/>
    </row>
    <row r="2025" spans="1:4" x14ac:dyDescent="0.25">
      <c r="A2025" s="63"/>
      <c r="B2025" s="38"/>
      <c r="C2025" s="49"/>
      <c r="D2025" s="49"/>
    </row>
    <row r="2026" spans="1:4" x14ac:dyDescent="0.25">
      <c r="A2026" s="63"/>
      <c r="B2026" s="38"/>
      <c r="C2026" s="49"/>
      <c r="D2026" s="49"/>
    </row>
    <row r="2027" spans="1:4" x14ac:dyDescent="0.25">
      <c r="A2027" s="63"/>
      <c r="B2027" s="38"/>
      <c r="C2027" s="49"/>
      <c r="D2027" s="49"/>
    </row>
    <row r="2028" spans="1:4" x14ac:dyDescent="0.25">
      <c r="A2028" s="63"/>
      <c r="B2028" s="38"/>
      <c r="C2028" s="49"/>
      <c r="D2028" s="49"/>
    </row>
    <row r="2029" spans="1:4" x14ac:dyDescent="0.25">
      <c r="A2029" s="63"/>
      <c r="B2029" s="38"/>
      <c r="C2029" s="49"/>
      <c r="D2029" s="49"/>
    </row>
    <row r="2030" spans="1:4" x14ac:dyDescent="0.25">
      <c r="A2030" s="63"/>
      <c r="B2030" s="38"/>
      <c r="C2030" s="49"/>
      <c r="D2030" s="49"/>
    </row>
    <row r="2031" spans="1:4" x14ac:dyDescent="0.25">
      <c r="A2031" s="63"/>
      <c r="B2031" s="38"/>
      <c r="C2031" s="49"/>
      <c r="D2031" s="49"/>
    </row>
    <row r="2032" spans="1:4" x14ac:dyDescent="0.25">
      <c r="A2032" s="63"/>
      <c r="B2032" s="38"/>
      <c r="C2032" s="49"/>
      <c r="D2032" s="49"/>
    </row>
    <row r="2033" spans="1:4" x14ac:dyDescent="0.25">
      <c r="A2033" s="63"/>
      <c r="B2033" s="38"/>
      <c r="C2033" s="49"/>
      <c r="D2033" s="49"/>
    </row>
    <row r="2034" spans="1:4" x14ac:dyDescent="0.25">
      <c r="A2034" s="63"/>
      <c r="B2034" s="38"/>
      <c r="C2034" s="49"/>
      <c r="D2034" s="49"/>
    </row>
    <row r="2035" spans="1:4" x14ac:dyDescent="0.25">
      <c r="A2035" s="63"/>
      <c r="B2035" s="38"/>
      <c r="C2035" s="49"/>
      <c r="D2035" s="49"/>
    </row>
    <row r="2036" spans="1:4" x14ac:dyDescent="0.25">
      <c r="A2036" s="63"/>
      <c r="B2036" s="38"/>
      <c r="C2036" s="49"/>
      <c r="D2036" s="49"/>
    </row>
    <row r="2037" spans="1:4" x14ac:dyDescent="0.25">
      <c r="A2037" s="63"/>
      <c r="B2037" s="38"/>
      <c r="C2037" s="49"/>
      <c r="D2037" s="49"/>
    </row>
    <row r="2038" spans="1:4" x14ac:dyDescent="0.25">
      <c r="A2038" s="63"/>
      <c r="B2038" s="38"/>
      <c r="C2038" s="49"/>
      <c r="D2038" s="49"/>
    </row>
    <row r="2039" spans="1:4" x14ac:dyDescent="0.25">
      <c r="A2039" s="63"/>
      <c r="B2039" s="38"/>
      <c r="C2039" s="49"/>
      <c r="D2039" s="49"/>
    </row>
    <row r="2040" spans="1:4" x14ac:dyDescent="0.25">
      <c r="A2040" s="63"/>
      <c r="B2040" s="38"/>
      <c r="C2040" s="49"/>
      <c r="D2040" s="49"/>
    </row>
    <row r="2041" spans="1:4" x14ac:dyDescent="0.25">
      <c r="A2041" s="63"/>
      <c r="B2041" s="38"/>
      <c r="C2041" s="49"/>
      <c r="D2041" s="49"/>
    </row>
    <row r="2042" spans="1:4" x14ac:dyDescent="0.25">
      <c r="A2042" s="63"/>
      <c r="B2042" s="38"/>
      <c r="C2042" s="49"/>
      <c r="D2042" s="49"/>
    </row>
    <row r="2043" spans="1:4" x14ac:dyDescent="0.25">
      <c r="A2043" s="63"/>
      <c r="B2043" s="38"/>
      <c r="C2043" s="49"/>
      <c r="D2043" s="49"/>
    </row>
    <row r="2044" spans="1:4" x14ac:dyDescent="0.25">
      <c r="A2044" s="63"/>
      <c r="B2044" s="38"/>
      <c r="C2044" s="49"/>
      <c r="D2044" s="49"/>
    </row>
    <row r="2045" spans="1:4" x14ac:dyDescent="0.25">
      <c r="A2045" s="63"/>
      <c r="B2045" s="38"/>
      <c r="C2045" s="49"/>
      <c r="D2045" s="49"/>
    </row>
    <row r="2046" spans="1:4" x14ac:dyDescent="0.25">
      <c r="A2046" s="63"/>
      <c r="B2046" s="38"/>
      <c r="C2046" s="49"/>
      <c r="D2046" s="49"/>
    </row>
    <row r="2047" spans="1:4" x14ac:dyDescent="0.25">
      <c r="A2047" s="63"/>
      <c r="B2047" s="38"/>
      <c r="C2047" s="49"/>
      <c r="D2047" s="49"/>
    </row>
    <row r="2048" spans="1:4" x14ac:dyDescent="0.25">
      <c r="A2048" s="63"/>
      <c r="B2048" s="38"/>
      <c r="C2048" s="49"/>
      <c r="D2048" s="49"/>
    </row>
    <row r="2049" spans="1:4" x14ac:dyDescent="0.25">
      <c r="A2049" s="63"/>
      <c r="B2049" s="38"/>
      <c r="C2049" s="49"/>
      <c r="D2049" s="49"/>
    </row>
    <row r="2050" spans="1:4" x14ac:dyDescent="0.25">
      <c r="A2050" s="63"/>
      <c r="B2050" s="38"/>
      <c r="C2050" s="49"/>
      <c r="D2050" s="49"/>
    </row>
    <row r="2051" spans="1:4" x14ac:dyDescent="0.25">
      <c r="A2051" s="63"/>
      <c r="B2051" s="38"/>
      <c r="C2051" s="49"/>
      <c r="D2051" s="49"/>
    </row>
    <row r="2052" spans="1:4" x14ac:dyDescent="0.25">
      <c r="A2052" s="63"/>
      <c r="B2052" s="38"/>
      <c r="C2052" s="49"/>
      <c r="D2052" s="49"/>
    </row>
    <row r="2053" spans="1:4" x14ac:dyDescent="0.25">
      <c r="A2053" s="63"/>
      <c r="B2053" s="38"/>
      <c r="C2053" s="49"/>
      <c r="D2053" s="49"/>
    </row>
    <row r="2054" spans="1:4" x14ac:dyDescent="0.25">
      <c r="A2054" s="63"/>
      <c r="B2054" s="38"/>
      <c r="C2054" s="49"/>
      <c r="D2054" s="49"/>
    </row>
    <row r="2055" spans="1:4" x14ac:dyDescent="0.25">
      <c r="A2055" s="63"/>
      <c r="B2055" s="38"/>
      <c r="C2055" s="49"/>
      <c r="D2055" s="49"/>
    </row>
    <row r="2056" spans="1:4" x14ac:dyDescent="0.25">
      <c r="A2056" s="63"/>
      <c r="B2056" s="38"/>
      <c r="C2056" s="49"/>
      <c r="D2056" s="49"/>
    </row>
    <row r="2057" spans="1:4" x14ac:dyDescent="0.25">
      <c r="A2057" s="63"/>
      <c r="B2057" s="38"/>
      <c r="C2057" s="49"/>
      <c r="D2057" s="49"/>
    </row>
    <row r="2058" spans="1:4" x14ac:dyDescent="0.25">
      <c r="A2058" s="63"/>
      <c r="B2058" s="38"/>
      <c r="C2058" s="49"/>
      <c r="D2058" s="49"/>
    </row>
    <row r="2059" spans="1:4" x14ac:dyDescent="0.25">
      <c r="A2059" s="63"/>
      <c r="B2059" s="38"/>
      <c r="C2059" s="49"/>
      <c r="D2059" s="49"/>
    </row>
    <row r="2060" spans="1:4" x14ac:dyDescent="0.25">
      <c r="A2060" s="63"/>
      <c r="B2060" s="38"/>
      <c r="C2060" s="49"/>
      <c r="D2060" s="49"/>
    </row>
    <row r="2061" spans="1:4" x14ac:dyDescent="0.25">
      <c r="A2061" s="63"/>
      <c r="B2061" s="38"/>
      <c r="C2061" s="49"/>
      <c r="D2061" s="49"/>
    </row>
    <row r="2062" spans="1:4" x14ac:dyDescent="0.25">
      <c r="A2062" s="63"/>
      <c r="B2062" s="38"/>
      <c r="C2062" s="49"/>
      <c r="D2062" s="49"/>
    </row>
    <row r="2063" spans="1:4" x14ac:dyDescent="0.25">
      <c r="A2063" s="63"/>
      <c r="B2063" s="38"/>
      <c r="C2063" s="49"/>
      <c r="D2063" s="49"/>
    </row>
    <row r="2064" spans="1:4" x14ac:dyDescent="0.25">
      <c r="A2064" s="63"/>
      <c r="B2064" s="38"/>
      <c r="C2064" s="49"/>
      <c r="D2064" s="49"/>
    </row>
    <row r="2065" spans="1:4" x14ac:dyDescent="0.25">
      <c r="A2065" s="63"/>
      <c r="B2065" s="38"/>
      <c r="C2065" s="49"/>
      <c r="D2065" s="49"/>
    </row>
    <row r="2066" spans="1:4" x14ac:dyDescent="0.25">
      <c r="A2066" s="63"/>
      <c r="B2066" s="38"/>
      <c r="C2066" s="49"/>
      <c r="D2066" s="49"/>
    </row>
    <row r="2067" spans="1:4" x14ac:dyDescent="0.25">
      <c r="A2067" s="63"/>
      <c r="B2067" s="38"/>
      <c r="C2067" s="49"/>
      <c r="D2067" s="49"/>
    </row>
    <row r="2068" spans="1:4" x14ac:dyDescent="0.25">
      <c r="A2068" s="63"/>
      <c r="B2068" s="38"/>
      <c r="C2068" s="49"/>
      <c r="D2068" s="49"/>
    </row>
    <row r="2069" spans="1:4" x14ac:dyDescent="0.25">
      <c r="A2069" s="63"/>
      <c r="B2069" s="38"/>
      <c r="C2069" s="49"/>
      <c r="D2069" s="49"/>
    </row>
    <row r="2070" spans="1:4" x14ac:dyDescent="0.25">
      <c r="A2070" s="63"/>
      <c r="B2070" s="38"/>
      <c r="C2070" s="49"/>
      <c r="D2070" s="49"/>
    </row>
    <row r="2071" spans="1:4" x14ac:dyDescent="0.25">
      <c r="A2071" s="63"/>
      <c r="B2071" s="38"/>
      <c r="C2071" s="49"/>
      <c r="D2071" s="49"/>
    </row>
    <row r="2072" spans="1:4" x14ac:dyDescent="0.25">
      <c r="A2072" s="63"/>
      <c r="B2072" s="38"/>
      <c r="C2072" s="49"/>
      <c r="D2072" s="49"/>
    </row>
    <row r="2073" spans="1:4" x14ac:dyDescent="0.25">
      <c r="A2073" s="63"/>
      <c r="B2073" s="38"/>
      <c r="C2073" s="49"/>
      <c r="D2073" s="49"/>
    </row>
    <row r="2074" spans="1:4" x14ac:dyDescent="0.25">
      <c r="A2074" s="63"/>
      <c r="B2074" s="38"/>
      <c r="C2074" s="49"/>
      <c r="D2074" s="49"/>
    </row>
    <row r="2075" spans="1:4" x14ac:dyDescent="0.25">
      <c r="A2075" s="63"/>
      <c r="B2075" s="38"/>
      <c r="C2075" s="49"/>
      <c r="D2075" s="49"/>
    </row>
    <row r="2076" spans="1:4" x14ac:dyDescent="0.25">
      <c r="A2076" s="63"/>
      <c r="B2076" s="38"/>
      <c r="C2076" s="49"/>
      <c r="D2076" s="49"/>
    </row>
    <row r="2077" spans="1:4" x14ac:dyDescent="0.25">
      <c r="A2077" s="63"/>
      <c r="B2077" s="38"/>
      <c r="C2077" s="49"/>
      <c r="D2077" s="49"/>
    </row>
    <row r="2078" spans="1:4" x14ac:dyDescent="0.25">
      <c r="A2078" s="63"/>
      <c r="B2078" s="38"/>
      <c r="C2078" s="49"/>
      <c r="D2078" s="49"/>
    </row>
    <row r="2079" spans="1:4" x14ac:dyDescent="0.25">
      <c r="A2079" s="63"/>
      <c r="B2079" s="38"/>
      <c r="C2079" s="49"/>
      <c r="D2079" s="49"/>
    </row>
    <row r="2080" spans="1:4" x14ac:dyDescent="0.25">
      <c r="A2080" s="63"/>
      <c r="B2080" s="38"/>
      <c r="C2080" s="49"/>
      <c r="D2080" s="49"/>
    </row>
    <row r="2081" spans="1:4" x14ac:dyDescent="0.25">
      <c r="A2081" s="63"/>
      <c r="B2081" s="38"/>
      <c r="C2081" s="49"/>
      <c r="D2081" s="49"/>
    </row>
    <row r="2082" spans="1:4" x14ac:dyDescent="0.25">
      <c r="A2082" s="63"/>
      <c r="B2082" s="38"/>
      <c r="C2082" s="49"/>
      <c r="D2082" s="49"/>
    </row>
    <row r="2083" spans="1:4" x14ac:dyDescent="0.25">
      <c r="A2083" s="63"/>
      <c r="B2083" s="38"/>
      <c r="C2083" s="49"/>
      <c r="D2083" s="49"/>
    </row>
    <row r="2084" spans="1:4" x14ac:dyDescent="0.25">
      <c r="A2084" s="63"/>
      <c r="B2084" s="38"/>
      <c r="C2084" s="49"/>
      <c r="D2084" s="49"/>
    </row>
    <row r="2085" spans="1:4" x14ac:dyDescent="0.25">
      <c r="A2085" s="63"/>
      <c r="B2085" s="38"/>
      <c r="C2085" s="49"/>
      <c r="D2085" s="49"/>
    </row>
    <row r="2086" spans="1:4" x14ac:dyDescent="0.25">
      <c r="A2086" s="63"/>
      <c r="B2086" s="38"/>
      <c r="C2086" s="49"/>
      <c r="D2086" s="49"/>
    </row>
    <row r="2087" spans="1:4" x14ac:dyDescent="0.25">
      <c r="A2087" s="63"/>
      <c r="B2087" s="38"/>
      <c r="C2087" s="49"/>
      <c r="D2087" s="49"/>
    </row>
    <row r="2088" spans="1:4" x14ac:dyDescent="0.25">
      <c r="A2088" s="63"/>
      <c r="B2088" s="38"/>
      <c r="C2088" s="49"/>
      <c r="D2088" s="49"/>
    </row>
    <row r="2089" spans="1:4" x14ac:dyDescent="0.25">
      <c r="A2089" s="63"/>
      <c r="B2089" s="38"/>
      <c r="C2089" s="49"/>
      <c r="D2089" s="49"/>
    </row>
    <row r="2090" spans="1:4" x14ac:dyDescent="0.25">
      <c r="A2090" s="63"/>
      <c r="B2090" s="38"/>
      <c r="C2090" s="49"/>
      <c r="D2090" s="49"/>
    </row>
    <row r="2091" spans="1:4" x14ac:dyDescent="0.25">
      <c r="A2091" s="63"/>
      <c r="B2091" s="38"/>
      <c r="C2091" s="49"/>
      <c r="D2091" s="49"/>
    </row>
    <row r="2092" spans="1:4" x14ac:dyDescent="0.25">
      <c r="A2092" s="63"/>
      <c r="B2092" s="38"/>
      <c r="C2092" s="49"/>
      <c r="D2092" s="49"/>
    </row>
    <row r="2093" spans="1:4" x14ac:dyDescent="0.25">
      <c r="A2093" s="63"/>
      <c r="B2093" s="38"/>
      <c r="C2093" s="49"/>
      <c r="D2093" s="49"/>
    </row>
    <row r="2094" spans="1:4" x14ac:dyDescent="0.25">
      <c r="A2094" s="63"/>
      <c r="B2094" s="38"/>
      <c r="C2094" s="49"/>
      <c r="D2094" s="49"/>
    </row>
    <row r="2095" spans="1:4" x14ac:dyDescent="0.25">
      <c r="A2095" s="63"/>
      <c r="B2095" s="38"/>
      <c r="C2095" s="49"/>
      <c r="D2095" s="49"/>
    </row>
    <row r="2096" spans="1:4" x14ac:dyDescent="0.25">
      <c r="A2096" s="63"/>
      <c r="B2096" s="38"/>
      <c r="C2096" s="49"/>
      <c r="D2096" s="49"/>
    </row>
    <row r="2097" spans="1:4" x14ac:dyDescent="0.25">
      <c r="A2097" s="63"/>
      <c r="B2097" s="38"/>
      <c r="C2097" s="49"/>
      <c r="D2097" s="49"/>
    </row>
    <row r="2098" spans="1:4" x14ac:dyDescent="0.25">
      <c r="A2098" s="63"/>
      <c r="B2098" s="38"/>
      <c r="C2098" s="49"/>
      <c r="D2098" s="49"/>
    </row>
    <row r="2099" spans="1:4" x14ac:dyDescent="0.25">
      <c r="A2099" s="63"/>
      <c r="B2099" s="38"/>
      <c r="C2099" s="49"/>
      <c r="D2099" s="49"/>
    </row>
    <row r="2100" spans="1:4" x14ac:dyDescent="0.25">
      <c r="A2100" s="63"/>
      <c r="B2100" s="38"/>
      <c r="C2100" s="49"/>
      <c r="D2100" s="49"/>
    </row>
    <row r="2101" spans="1:4" x14ac:dyDescent="0.25">
      <c r="A2101" s="63"/>
      <c r="B2101" s="38"/>
      <c r="C2101" s="49"/>
      <c r="D2101" s="49"/>
    </row>
    <row r="2102" spans="1:4" x14ac:dyDescent="0.25">
      <c r="A2102" s="63"/>
      <c r="B2102" s="38"/>
      <c r="C2102" s="49"/>
      <c r="D2102" s="49"/>
    </row>
    <row r="2103" spans="1:4" x14ac:dyDescent="0.25">
      <c r="A2103" s="63"/>
      <c r="B2103" s="38"/>
      <c r="C2103" s="49"/>
      <c r="D2103" s="49"/>
    </row>
    <row r="2104" spans="1:4" x14ac:dyDescent="0.25">
      <c r="A2104" s="63"/>
      <c r="B2104" s="38"/>
      <c r="C2104" s="49"/>
      <c r="D2104" s="49"/>
    </row>
    <row r="2105" spans="1:4" x14ac:dyDescent="0.25">
      <c r="A2105" s="63"/>
      <c r="B2105" s="38"/>
      <c r="C2105" s="49"/>
      <c r="D2105" s="49"/>
    </row>
    <row r="2106" spans="1:4" x14ac:dyDescent="0.25">
      <c r="A2106" s="63"/>
      <c r="B2106" s="38"/>
      <c r="C2106" s="49"/>
      <c r="D2106" s="49"/>
    </row>
    <row r="2107" spans="1:4" x14ac:dyDescent="0.25">
      <c r="A2107" s="63"/>
      <c r="B2107" s="38"/>
      <c r="C2107" s="49"/>
      <c r="D2107" s="49"/>
    </row>
    <row r="2108" spans="1:4" x14ac:dyDescent="0.25">
      <c r="A2108" s="63"/>
      <c r="B2108" s="38"/>
      <c r="C2108" s="49"/>
      <c r="D2108" s="49"/>
    </row>
    <row r="2109" spans="1:4" x14ac:dyDescent="0.25">
      <c r="A2109" s="63"/>
      <c r="B2109" s="38"/>
      <c r="C2109" s="49"/>
      <c r="D2109" s="49"/>
    </row>
    <row r="2110" spans="1:4" x14ac:dyDescent="0.25">
      <c r="A2110" s="63"/>
      <c r="B2110" s="38"/>
      <c r="C2110" s="49"/>
      <c r="D2110" s="49"/>
    </row>
    <row r="2111" spans="1:4" x14ac:dyDescent="0.25">
      <c r="A2111" s="63"/>
      <c r="B2111" s="38"/>
      <c r="C2111" s="49"/>
      <c r="D2111" s="49"/>
    </row>
    <row r="2112" spans="1:4" x14ac:dyDescent="0.25">
      <c r="A2112" s="63"/>
      <c r="B2112" s="38"/>
      <c r="C2112" s="49"/>
      <c r="D2112" s="49"/>
    </row>
    <row r="2113" spans="1:4" x14ac:dyDescent="0.25">
      <c r="A2113" s="63"/>
      <c r="B2113" s="38"/>
      <c r="C2113" s="49"/>
      <c r="D2113" s="49"/>
    </row>
    <row r="2114" spans="1:4" x14ac:dyDescent="0.25">
      <c r="A2114" s="63"/>
      <c r="B2114" s="38"/>
      <c r="C2114" s="49"/>
      <c r="D2114" s="49"/>
    </row>
    <row r="2115" spans="1:4" x14ac:dyDescent="0.25">
      <c r="A2115" s="63"/>
      <c r="B2115" s="38"/>
      <c r="C2115" s="49"/>
      <c r="D2115" s="49"/>
    </row>
    <row r="2116" spans="1:4" x14ac:dyDescent="0.25">
      <c r="A2116" s="63"/>
      <c r="B2116" s="38"/>
      <c r="C2116" s="49"/>
      <c r="D2116" s="49"/>
    </row>
    <row r="2117" spans="1:4" x14ac:dyDescent="0.25">
      <c r="A2117" s="63"/>
      <c r="B2117" s="38"/>
      <c r="C2117" s="49"/>
      <c r="D2117" s="49"/>
    </row>
    <row r="2118" spans="1:4" x14ac:dyDescent="0.25">
      <c r="A2118" s="63"/>
      <c r="B2118" s="38"/>
      <c r="C2118" s="49"/>
      <c r="D2118" s="49"/>
    </row>
    <row r="2119" spans="1:4" x14ac:dyDescent="0.25">
      <c r="A2119" s="63"/>
      <c r="B2119" s="38"/>
      <c r="C2119" s="49"/>
      <c r="D2119" s="49"/>
    </row>
    <row r="2120" spans="1:4" x14ac:dyDescent="0.25">
      <c r="A2120" s="63"/>
      <c r="B2120" s="38"/>
      <c r="C2120" s="49"/>
      <c r="D2120" s="49"/>
    </row>
    <row r="2121" spans="1:4" x14ac:dyDescent="0.25">
      <c r="A2121" s="63"/>
      <c r="B2121" s="38"/>
      <c r="C2121" s="49"/>
      <c r="D2121" s="49"/>
    </row>
    <row r="2122" spans="1:4" x14ac:dyDescent="0.25">
      <c r="A2122" s="63"/>
      <c r="B2122" s="38"/>
      <c r="C2122" s="49"/>
      <c r="D2122" s="49"/>
    </row>
    <row r="2123" spans="1:4" x14ac:dyDescent="0.25">
      <c r="A2123" s="63"/>
      <c r="B2123" s="38"/>
      <c r="C2123" s="49"/>
      <c r="D2123" s="49"/>
    </row>
    <row r="2124" spans="1:4" x14ac:dyDescent="0.25">
      <c r="A2124" s="63"/>
      <c r="B2124" s="38"/>
      <c r="C2124" s="49"/>
      <c r="D2124" s="49"/>
    </row>
    <row r="2125" spans="1:4" x14ac:dyDescent="0.25">
      <c r="A2125" s="63"/>
      <c r="B2125" s="38"/>
      <c r="C2125" s="49"/>
      <c r="D2125" s="49"/>
    </row>
    <row r="2126" spans="1:4" x14ac:dyDescent="0.25">
      <c r="A2126" s="63"/>
      <c r="B2126" s="38"/>
      <c r="C2126" s="49"/>
      <c r="D2126" s="49"/>
    </row>
    <row r="2127" spans="1:4" x14ac:dyDescent="0.25">
      <c r="A2127" s="63"/>
      <c r="B2127" s="38"/>
      <c r="C2127" s="49"/>
      <c r="D2127" s="49"/>
    </row>
    <row r="2128" spans="1:4" x14ac:dyDescent="0.25">
      <c r="A2128" s="63"/>
      <c r="B2128" s="38"/>
      <c r="C2128" s="49"/>
      <c r="D2128" s="49"/>
    </row>
    <row r="2129" spans="1:4" x14ac:dyDescent="0.25">
      <c r="A2129" s="63"/>
      <c r="B2129" s="38"/>
      <c r="C2129" s="49"/>
      <c r="D2129" s="49"/>
    </row>
    <row r="2130" spans="1:4" x14ac:dyDescent="0.25">
      <c r="A2130" s="63"/>
      <c r="B2130" s="38"/>
      <c r="C2130" s="49"/>
      <c r="D2130" s="49"/>
    </row>
    <row r="2131" spans="1:4" x14ac:dyDescent="0.25">
      <c r="A2131" s="63"/>
      <c r="B2131" s="38"/>
      <c r="C2131" s="49"/>
      <c r="D2131" s="49"/>
    </row>
    <row r="2132" spans="1:4" x14ac:dyDescent="0.25">
      <c r="A2132" s="63"/>
      <c r="B2132" s="38"/>
      <c r="C2132" s="49"/>
      <c r="D2132" s="49"/>
    </row>
    <row r="2133" spans="1:4" x14ac:dyDescent="0.25">
      <c r="A2133" s="63"/>
      <c r="B2133" s="38"/>
      <c r="C2133" s="49"/>
      <c r="D2133" s="49"/>
    </row>
    <row r="2134" spans="1:4" x14ac:dyDescent="0.25">
      <c r="A2134" s="63"/>
      <c r="B2134" s="38"/>
      <c r="C2134" s="49"/>
      <c r="D2134" s="49"/>
    </row>
    <row r="2135" spans="1:4" x14ac:dyDescent="0.25">
      <c r="A2135" s="63"/>
      <c r="B2135" s="38"/>
      <c r="C2135" s="49"/>
      <c r="D2135" s="49"/>
    </row>
    <row r="2136" spans="1:4" x14ac:dyDescent="0.25">
      <c r="A2136" s="63"/>
      <c r="B2136" s="38"/>
      <c r="C2136" s="49"/>
      <c r="D2136" s="49"/>
    </row>
    <row r="2137" spans="1:4" x14ac:dyDescent="0.25">
      <c r="A2137" s="63"/>
      <c r="B2137" s="38"/>
      <c r="C2137" s="49"/>
      <c r="D2137" s="49"/>
    </row>
    <row r="2138" spans="1:4" x14ac:dyDescent="0.25">
      <c r="A2138" s="63"/>
      <c r="B2138" s="38"/>
      <c r="C2138" s="49"/>
      <c r="D2138" s="49"/>
    </row>
    <row r="2139" spans="1:4" x14ac:dyDescent="0.25">
      <c r="A2139" s="63"/>
      <c r="B2139" s="38"/>
      <c r="C2139" s="49"/>
      <c r="D2139" s="49"/>
    </row>
    <row r="2140" spans="1:4" x14ac:dyDescent="0.25">
      <c r="A2140" s="63"/>
      <c r="B2140" s="38"/>
      <c r="C2140" s="49"/>
      <c r="D2140" s="49"/>
    </row>
    <row r="2141" spans="1:4" x14ac:dyDescent="0.25">
      <c r="A2141" s="63"/>
      <c r="B2141" s="38"/>
      <c r="C2141" s="49"/>
      <c r="D2141" s="49"/>
    </row>
    <row r="2142" spans="1:4" x14ac:dyDescent="0.25">
      <c r="A2142" s="63"/>
      <c r="B2142" s="38"/>
      <c r="C2142" s="49"/>
      <c r="D2142" s="49"/>
    </row>
    <row r="2143" spans="1:4" x14ac:dyDescent="0.25">
      <c r="A2143" s="63"/>
      <c r="B2143" s="38"/>
      <c r="C2143" s="49"/>
      <c r="D2143" s="49"/>
    </row>
    <row r="2144" spans="1:4" x14ac:dyDescent="0.25">
      <c r="A2144" s="63"/>
      <c r="B2144" s="38"/>
      <c r="C2144" s="49"/>
      <c r="D2144" s="49"/>
    </row>
    <row r="2145" spans="1:4" x14ac:dyDescent="0.25">
      <c r="A2145" s="63"/>
      <c r="B2145" s="38"/>
      <c r="C2145" s="49"/>
      <c r="D2145" s="49"/>
    </row>
    <row r="2146" spans="1:4" x14ac:dyDescent="0.25">
      <c r="A2146" s="63"/>
      <c r="B2146" s="38"/>
      <c r="C2146" s="49"/>
      <c r="D2146" s="49"/>
    </row>
    <row r="2147" spans="1:4" x14ac:dyDescent="0.25">
      <c r="A2147" s="63"/>
      <c r="B2147" s="38"/>
      <c r="C2147" s="49"/>
      <c r="D2147" s="49"/>
    </row>
    <row r="2148" spans="1:4" x14ac:dyDescent="0.25">
      <c r="A2148" s="63"/>
      <c r="B2148" s="38"/>
      <c r="C2148" s="49"/>
      <c r="D2148" s="49"/>
    </row>
    <row r="2149" spans="1:4" x14ac:dyDescent="0.25">
      <c r="A2149" s="63"/>
      <c r="B2149" s="38"/>
      <c r="C2149" s="49"/>
      <c r="D2149" s="49"/>
    </row>
    <row r="2150" spans="1:4" x14ac:dyDescent="0.25">
      <c r="A2150" s="63"/>
      <c r="B2150" s="38"/>
      <c r="C2150" s="49"/>
      <c r="D2150" s="49"/>
    </row>
    <row r="2151" spans="1:4" x14ac:dyDescent="0.25">
      <c r="A2151" s="63"/>
      <c r="B2151" s="38"/>
      <c r="C2151" s="49"/>
      <c r="D2151" s="49"/>
    </row>
    <row r="2152" spans="1:4" x14ac:dyDescent="0.25">
      <c r="A2152" s="63"/>
      <c r="B2152" s="38"/>
      <c r="C2152" s="49"/>
      <c r="D2152" s="49"/>
    </row>
    <row r="2153" spans="1:4" x14ac:dyDescent="0.25">
      <c r="A2153" s="63"/>
      <c r="B2153" s="38"/>
      <c r="C2153" s="49"/>
      <c r="D2153" s="49"/>
    </row>
    <row r="2154" spans="1:4" x14ac:dyDescent="0.25">
      <c r="A2154" s="63"/>
      <c r="B2154" s="38"/>
      <c r="C2154" s="49"/>
      <c r="D2154" s="49"/>
    </row>
    <row r="2155" spans="1:4" x14ac:dyDescent="0.25">
      <c r="A2155" s="63"/>
      <c r="B2155" s="38"/>
      <c r="C2155" s="49"/>
      <c r="D2155" s="49"/>
    </row>
    <row r="2156" spans="1:4" x14ac:dyDescent="0.25">
      <c r="A2156" s="63"/>
      <c r="B2156" s="38"/>
      <c r="C2156" s="49"/>
      <c r="D2156" s="49"/>
    </row>
    <row r="2157" spans="1:4" x14ac:dyDescent="0.25">
      <c r="A2157" s="63"/>
      <c r="B2157" s="38"/>
      <c r="C2157" s="49"/>
      <c r="D2157" s="49"/>
    </row>
    <row r="2158" spans="1:4" x14ac:dyDescent="0.25">
      <c r="A2158" s="63"/>
      <c r="B2158" s="38"/>
      <c r="C2158" s="49"/>
      <c r="D2158" s="49"/>
    </row>
    <row r="2159" spans="1:4" x14ac:dyDescent="0.25">
      <c r="A2159" s="63"/>
      <c r="B2159" s="38"/>
      <c r="C2159" s="49"/>
      <c r="D2159" s="49"/>
    </row>
    <row r="2160" spans="1:4" x14ac:dyDescent="0.25">
      <c r="A2160" s="63"/>
      <c r="B2160" s="38"/>
      <c r="C2160" s="49"/>
      <c r="D2160" s="49"/>
    </row>
    <row r="2161" spans="1:4" x14ac:dyDescent="0.25">
      <c r="A2161" s="63"/>
      <c r="B2161" s="38"/>
      <c r="C2161" s="49"/>
      <c r="D2161" s="49"/>
    </row>
    <row r="2162" spans="1:4" x14ac:dyDescent="0.25">
      <c r="A2162" s="63"/>
      <c r="B2162" s="38"/>
      <c r="C2162" s="49"/>
      <c r="D2162" s="49"/>
    </row>
    <row r="2163" spans="1:4" x14ac:dyDescent="0.25">
      <c r="A2163" s="63"/>
      <c r="B2163" s="38"/>
      <c r="C2163" s="49"/>
      <c r="D2163" s="49"/>
    </row>
    <row r="2164" spans="1:4" x14ac:dyDescent="0.25">
      <c r="A2164" s="63"/>
      <c r="B2164" s="38"/>
      <c r="C2164" s="49"/>
      <c r="D2164" s="49"/>
    </row>
    <row r="2165" spans="1:4" x14ac:dyDescent="0.25">
      <c r="A2165" s="63"/>
      <c r="B2165" s="38"/>
      <c r="C2165" s="49"/>
      <c r="D2165" s="49"/>
    </row>
    <row r="2166" spans="1:4" x14ac:dyDescent="0.25">
      <c r="A2166" s="63"/>
      <c r="B2166" s="38"/>
      <c r="C2166" s="49"/>
      <c r="D2166" s="49"/>
    </row>
    <row r="2167" spans="1:4" x14ac:dyDescent="0.25">
      <c r="A2167" s="63"/>
      <c r="B2167" s="38"/>
      <c r="C2167" s="49"/>
      <c r="D2167" s="49"/>
    </row>
    <row r="2168" spans="1:4" x14ac:dyDescent="0.25">
      <c r="A2168" s="63"/>
      <c r="B2168" s="38"/>
      <c r="C2168" s="49"/>
      <c r="D2168" s="49"/>
    </row>
    <row r="2169" spans="1:4" x14ac:dyDescent="0.25">
      <c r="A2169" s="63"/>
      <c r="B2169" s="38"/>
      <c r="C2169" s="49"/>
      <c r="D2169" s="49"/>
    </row>
    <row r="2170" spans="1:4" x14ac:dyDescent="0.25">
      <c r="A2170" s="63"/>
      <c r="B2170" s="38"/>
      <c r="C2170" s="49"/>
      <c r="D2170" s="49"/>
    </row>
    <row r="2171" spans="1:4" x14ac:dyDescent="0.25">
      <c r="A2171" s="63"/>
      <c r="B2171" s="38"/>
      <c r="C2171" s="49"/>
      <c r="D2171" s="49"/>
    </row>
    <row r="2172" spans="1:4" x14ac:dyDescent="0.25">
      <c r="A2172" s="63"/>
      <c r="B2172" s="38"/>
      <c r="C2172" s="49"/>
      <c r="D2172" s="49"/>
    </row>
    <row r="2173" spans="1:4" x14ac:dyDescent="0.25">
      <c r="A2173" s="63"/>
      <c r="B2173" s="38"/>
      <c r="C2173" s="49"/>
      <c r="D2173" s="49"/>
    </row>
    <row r="2174" spans="1:4" x14ac:dyDescent="0.25">
      <c r="A2174" s="63"/>
      <c r="B2174" s="38"/>
      <c r="C2174" s="49"/>
      <c r="D2174" s="49"/>
    </row>
    <row r="2175" spans="1:4" x14ac:dyDescent="0.25">
      <c r="A2175" s="63"/>
      <c r="B2175" s="38"/>
      <c r="C2175" s="49"/>
      <c r="D2175" s="49"/>
    </row>
    <row r="2176" spans="1:4" x14ac:dyDescent="0.25">
      <c r="A2176" s="63"/>
      <c r="B2176" s="38"/>
      <c r="C2176" s="49"/>
      <c r="D2176" s="49"/>
    </row>
    <row r="2177" spans="1:4" x14ac:dyDescent="0.25">
      <c r="A2177" s="63"/>
      <c r="B2177" s="38"/>
      <c r="C2177" s="49"/>
      <c r="D2177" s="49"/>
    </row>
    <row r="2178" spans="1:4" x14ac:dyDescent="0.25">
      <c r="A2178" s="63"/>
      <c r="B2178" s="38"/>
      <c r="C2178" s="49"/>
      <c r="D2178" s="49"/>
    </row>
    <row r="2179" spans="1:4" x14ac:dyDescent="0.25">
      <c r="A2179" s="63"/>
      <c r="B2179" s="38"/>
      <c r="C2179" s="49"/>
      <c r="D2179" s="49"/>
    </row>
    <row r="2180" spans="1:4" x14ac:dyDescent="0.25">
      <c r="A2180" s="63"/>
      <c r="B2180" s="38"/>
      <c r="C2180" s="49"/>
      <c r="D2180" s="49"/>
    </row>
    <row r="2181" spans="1:4" x14ac:dyDescent="0.25">
      <c r="A2181" s="63"/>
      <c r="B2181" s="38"/>
      <c r="C2181" s="49"/>
      <c r="D2181" s="49"/>
    </row>
    <row r="2182" spans="1:4" x14ac:dyDescent="0.25">
      <c r="A2182" s="63"/>
      <c r="B2182" s="38"/>
      <c r="C2182" s="49"/>
      <c r="D2182" s="49"/>
    </row>
    <row r="2183" spans="1:4" x14ac:dyDescent="0.25">
      <c r="A2183" s="63"/>
      <c r="B2183" s="38"/>
      <c r="C2183" s="49"/>
      <c r="D2183" s="49"/>
    </row>
    <row r="2184" spans="1:4" x14ac:dyDescent="0.25">
      <c r="A2184" s="63"/>
      <c r="B2184" s="38"/>
      <c r="C2184" s="49"/>
      <c r="D2184" s="49"/>
    </row>
    <row r="2185" spans="1:4" x14ac:dyDescent="0.25">
      <c r="A2185" s="63"/>
      <c r="B2185" s="38"/>
      <c r="C2185" s="49"/>
      <c r="D2185" s="49"/>
    </row>
    <row r="2186" spans="1:4" x14ac:dyDescent="0.25">
      <c r="A2186" s="63"/>
      <c r="B2186" s="38"/>
      <c r="C2186" s="49"/>
      <c r="D2186" s="49"/>
    </row>
    <row r="2187" spans="1:4" x14ac:dyDescent="0.25">
      <c r="A2187" s="63"/>
      <c r="B2187" s="38"/>
      <c r="C2187" s="49"/>
      <c r="D2187" s="49"/>
    </row>
    <row r="2188" spans="1:4" x14ac:dyDescent="0.25">
      <c r="A2188" s="63"/>
      <c r="B2188" s="38"/>
      <c r="C2188" s="49"/>
      <c r="D2188" s="49"/>
    </row>
    <row r="2189" spans="1:4" x14ac:dyDescent="0.25">
      <c r="A2189" s="63"/>
      <c r="B2189" s="38"/>
      <c r="C2189" s="49"/>
      <c r="D2189" s="49"/>
    </row>
    <row r="2190" spans="1:4" x14ac:dyDescent="0.25">
      <c r="A2190" s="63"/>
      <c r="B2190" s="38"/>
      <c r="C2190" s="49"/>
      <c r="D2190" s="49"/>
    </row>
    <row r="2191" spans="1:4" x14ac:dyDescent="0.25">
      <c r="A2191" s="63"/>
      <c r="B2191" s="38"/>
      <c r="C2191" s="49"/>
      <c r="D2191" s="49"/>
    </row>
    <row r="2192" spans="1:4" x14ac:dyDescent="0.25">
      <c r="A2192" s="63"/>
      <c r="B2192" s="38"/>
      <c r="C2192" s="49"/>
      <c r="D2192" s="49"/>
    </row>
    <row r="2193" spans="1:4" x14ac:dyDescent="0.25">
      <c r="A2193" s="63"/>
      <c r="B2193" s="38"/>
      <c r="C2193" s="49"/>
      <c r="D2193" s="49"/>
    </row>
    <row r="2194" spans="1:4" x14ac:dyDescent="0.25">
      <c r="A2194" s="63"/>
      <c r="B2194" s="38"/>
      <c r="C2194" s="49"/>
      <c r="D2194" s="49"/>
    </row>
    <row r="2195" spans="1:4" x14ac:dyDescent="0.25">
      <c r="A2195" s="63"/>
      <c r="B2195" s="38"/>
      <c r="C2195" s="49"/>
      <c r="D2195" s="49"/>
    </row>
    <row r="2196" spans="1:4" x14ac:dyDescent="0.25">
      <c r="A2196" s="63"/>
      <c r="B2196" s="38"/>
      <c r="C2196" s="49"/>
      <c r="D2196" s="49"/>
    </row>
    <row r="2197" spans="1:4" x14ac:dyDescent="0.25">
      <c r="A2197" s="63"/>
      <c r="B2197" s="38"/>
      <c r="C2197" s="49"/>
      <c r="D2197" s="49"/>
    </row>
    <row r="2198" spans="1:4" x14ac:dyDescent="0.25">
      <c r="A2198" s="63"/>
      <c r="B2198" s="38"/>
      <c r="C2198" s="49"/>
      <c r="D2198" s="49"/>
    </row>
    <row r="2199" spans="1:4" x14ac:dyDescent="0.25">
      <c r="A2199" s="63"/>
      <c r="B2199" s="38"/>
      <c r="C2199" s="49"/>
      <c r="D2199" s="49"/>
    </row>
    <row r="2200" spans="1:4" x14ac:dyDescent="0.25">
      <c r="A2200" s="63"/>
      <c r="B2200" s="38"/>
      <c r="C2200" s="49"/>
      <c r="D2200" s="49"/>
    </row>
    <row r="2201" spans="1:4" x14ac:dyDescent="0.25">
      <c r="A2201" s="63"/>
      <c r="B2201" s="38"/>
      <c r="C2201" s="49"/>
      <c r="D2201" s="49"/>
    </row>
    <row r="2202" spans="1:4" x14ac:dyDescent="0.25">
      <c r="A2202" s="63"/>
      <c r="B2202" s="38"/>
      <c r="C2202" s="49"/>
      <c r="D2202" s="49"/>
    </row>
    <row r="2203" spans="1:4" x14ac:dyDescent="0.25">
      <c r="A2203" s="63"/>
      <c r="B2203" s="38"/>
      <c r="C2203" s="49"/>
      <c r="D2203" s="49"/>
    </row>
    <row r="2204" spans="1:4" x14ac:dyDescent="0.25">
      <c r="A2204" s="63"/>
      <c r="B2204" s="38"/>
      <c r="C2204" s="49"/>
      <c r="D2204" s="49"/>
    </row>
    <row r="2205" spans="1:4" x14ac:dyDescent="0.25">
      <c r="A2205" s="63"/>
      <c r="B2205" s="38"/>
      <c r="C2205" s="49"/>
      <c r="D2205" s="49"/>
    </row>
    <row r="2206" spans="1:4" x14ac:dyDescent="0.25">
      <c r="A2206" s="63"/>
      <c r="B2206" s="38"/>
      <c r="C2206" s="49"/>
      <c r="D2206" s="49"/>
    </row>
    <row r="2207" spans="1:4" x14ac:dyDescent="0.25">
      <c r="A2207" s="63"/>
      <c r="B2207" s="38"/>
      <c r="C2207" s="49"/>
      <c r="D2207" s="49"/>
    </row>
    <row r="2208" spans="1:4" x14ac:dyDescent="0.25">
      <c r="A2208" s="63"/>
      <c r="B2208" s="38"/>
      <c r="C2208" s="49"/>
      <c r="D2208" s="49"/>
    </row>
    <row r="2209" spans="1:4" x14ac:dyDescent="0.25">
      <c r="A2209" s="63"/>
      <c r="B2209" s="38"/>
      <c r="C2209" s="49"/>
      <c r="D2209" s="49"/>
    </row>
    <row r="2210" spans="1:4" x14ac:dyDescent="0.25">
      <c r="A2210" s="63"/>
      <c r="B2210" s="38"/>
      <c r="C2210" s="49"/>
      <c r="D2210" s="49"/>
    </row>
    <row r="2211" spans="1:4" x14ac:dyDescent="0.25">
      <c r="A2211" s="63"/>
      <c r="B2211" s="38"/>
      <c r="C2211" s="49"/>
      <c r="D2211" s="49"/>
    </row>
    <row r="2212" spans="1:4" x14ac:dyDescent="0.25">
      <c r="A2212" s="63"/>
      <c r="B2212" s="38"/>
      <c r="C2212" s="49"/>
      <c r="D2212" s="49"/>
    </row>
    <row r="2213" spans="1:4" x14ac:dyDescent="0.25">
      <c r="A2213" s="63"/>
      <c r="B2213" s="38"/>
      <c r="C2213" s="49"/>
      <c r="D2213" s="49"/>
    </row>
    <row r="2214" spans="1:4" x14ac:dyDescent="0.25">
      <c r="A2214" s="63"/>
      <c r="B2214" s="38"/>
      <c r="C2214" s="49"/>
      <c r="D2214" s="49"/>
    </row>
    <row r="2215" spans="1:4" x14ac:dyDescent="0.25">
      <c r="A2215" s="63"/>
      <c r="B2215" s="38"/>
      <c r="C2215" s="49"/>
      <c r="D2215" s="49"/>
    </row>
    <row r="2216" spans="1:4" x14ac:dyDescent="0.25">
      <c r="A2216" s="63"/>
      <c r="B2216" s="38"/>
      <c r="C2216" s="49"/>
      <c r="D2216" s="49"/>
    </row>
    <row r="2217" spans="1:4" x14ac:dyDescent="0.25">
      <c r="A2217" s="63"/>
      <c r="B2217" s="38"/>
      <c r="C2217" s="49"/>
      <c r="D2217" s="49"/>
    </row>
    <row r="2218" spans="1:4" x14ac:dyDescent="0.25">
      <c r="A2218" s="63"/>
      <c r="B2218" s="38"/>
      <c r="C2218" s="49"/>
      <c r="D2218" s="49"/>
    </row>
    <row r="2219" spans="1:4" x14ac:dyDescent="0.25">
      <c r="A2219" s="63"/>
      <c r="B2219" s="38"/>
      <c r="C2219" s="49"/>
      <c r="D2219" s="49"/>
    </row>
    <row r="2220" spans="1:4" x14ac:dyDescent="0.25">
      <c r="A2220" s="63"/>
      <c r="B2220" s="38"/>
      <c r="C2220" s="49"/>
      <c r="D2220" s="49"/>
    </row>
    <row r="2221" spans="1:4" x14ac:dyDescent="0.25">
      <c r="A2221" s="63"/>
      <c r="B2221" s="38"/>
      <c r="C2221" s="49"/>
      <c r="D2221" s="49"/>
    </row>
    <row r="2222" spans="1:4" x14ac:dyDescent="0.25">
      <c r="A2222" s="63"/>
      <c r="B2222" s="38"/>
      <c r="C2222" s="49"/>
      <c r="D2222" s="49"/>
    </row>
    <row r="2223" spans="1:4" x14ac:dyDescent="0.25">
      <c r="A2223" s="63"/>
      <c r="B2223" s="38"/>
      <c r="C2223" s="49"/>
      <c r="D2223" s="49"/>
    </row>
    <row r="2224" spans="1:4" x14ac:dyDescent="0.25">
      <c r="A2224" s="63"/>
      <c r="B2224" s="38"/>
      <c r="C2224" s="49"/>
      <c r="D2224" s="49"/>
    </row>
    <row r="2225" spans="1:4" x14ac:dyDescent="0.25">
      <c r="A2225" s="63"/>
      <c r="B2225" s="38"/>
      <c r="C2225" s="49"/>
      <c r="D2225" s="49"/>
    </row>
    <row r="2226" spans="1:4" x14ac:dyDescent="0.25">
      <c r="A2226" s="63"/>
      <c r="B2226" s="38"/>
      <c r="C2226" s="49"/>
      <c r="D2226" s="49"/>
    </row>
    <row r="2227" spans="1:4" x14ac:dyDescent="0.25">
      <c r="A2227" s="63"/>
      <c r="B2227" s="38"/>
      <c r="C2227" s="49"/>
      <c r="D2227" s="49"/>
    </row>
    <row r="2228" spans="1:4" x14ac:dyDescent="0.25">
      <c r="A2228" s="63"/>
      <c r="B2228" s="38"/>
      <c r="C2228" s="49"/>
      <c r="D2228" s="49"/>
    </row>
    <row r="2229" spans="1:4" x14ac:dyDescent="0.25">
      <c r="A2229" s="63"/>
      <c r="B2229" s="38"/>
      <c r="C2229" s="49"/>
      <c r="D2229" s="49"/>
    </row>
    <row r="2230" spans="1:4" x14ac:dyDescent="0.25">
      <c r="A2230" s="63"/>
      <c r="B2230" s="38"/>
      <c r="C2230" s="49"/>
      <c r="D2230" s="49"/>
    </row>
    <row r="2231" spans="1:4" x14ac:dyDescent="0.25">
      <c r="A2231" s="63"/>
      <c r="B2231" s="38"/>
      <c r="C2231" s="49"/>
      <c r="D2231" s="49"/>
    </row>
    <row r="2232" spans="1:4" x14ac:dyDescent="0.25">
      <c r="A2232" s="63"/>
      <c r="B2232" s="38"/>
      <c r="C2232" s="49"/>
      <c r="D2232" s="49"/>
    </row>
    <row r="2233" spans="1:4" x14ac:dyDescent="0.25">
      <c r="A2233" s="63"/>
      <c r="B2233" s="38"/>
      <c r="C2233" s="49"/>
      <c r="D2233" s="49"/>
    </row>
    <row r="2234" spans="1:4" x14ac:dyDescent="0.25">
      <c r="A2234" s="63"/>
      <c r="B2234" s="38"/>
      <c r="C2234" s="49"/>
      <c r="D2234" s="49"/>
    </row>
    <row r="2235" spans="1:4" x14ac:dyDescent="0.25">
      <c r="A2235" s="63"/>
      <c r="B2235" s="38"/>
      <c r="C2235" s="49"/>
      <c r="D2235" s="49"/>
    </row>
    <row r="2236" spans="1:4" x14ac:dyDescent="0.25">
      <c r="A2236" s="63"/>
      <c r="B2236" s="38"/>
      <c r="C2236" s="49"/>
      <c r="D2236" s="49"/>
    </row>
    <row r="2237" spans="1:4" x14ac:dyDescent="0.25">
      <c r="A2237" s="63"/>
      <c r="B2237" s="38"/>
      <c r="C2237" s="49"/>
      <c r="D2237" s="49"/>
    </row>
    <row r="2238" spans="1:4" x14ac:dyDescent="0.25">
      <c r="A2238" s="63"/>
      <c r="B2238" s="38"/>
      <c r="C2238" s="49"/>
      <c r="D2238" s="49"/>
    </row>
    <row r="2239" spans="1:4" x14ac:dyDescent="0.25">
      <c r="A2239" s="63"/>
      <c r="B2239" s="38"/>
      <c r="C2239" s="49"/>
      <c r="D2239" s="49"/>
    </row>
    <row r="2240" spans="1:4" x14ac:dyDescent="0.25">
      <c r="A2240" s="63"/>
      <c r="B2240" s="38"/>
      <c r="C2240" s="49"/>
      <c r="D2240" s="49"/>
    </row>
    <row r="2241" spans="1:4" x14ac:dyDescent="0.25">
      <c r="A2241" s="63"/>
      <c r="B2241" s="38"/>
      <c r="C2241" s="49"/>
      <c r="D2241" s="49"/>
    </row>
    <row r="2242" spans="1:4" x14ac:dyDescent="0.25">
      <c r="A2242" s="63"/>
      <c r="B2242" s="38"/>
      <c r="C2242" s="49"/>
      <c r="D2242" s="49"/>
    </row>
    <row r="2243" spans="1:4" x14ac:dyDescent="0.25">
      <c r="A2243" s="63"/>
      <c r="B2243" s="38"/>
      <c r="C2243" s="49"/>
      <c r="D2243" s="49"/>
    </row>
    <row r="2244" spans="1:4" x14ac:dyDescent="0.25">
      <c r="A2244" s="63"/>
      <c r="B2244" s="38"/>
      <c r="C2244" s="49"/>
      <c r="D2244" s="49"/>
    </row>
    <row r="2245" spans="1:4" x14ac:dyDescent="0.25">
      <c r="A2245" s="63"/>
      <c r="B2245" s="38"/>
      <c r="C2245" s="49"/>
      <c r="D2245" s="49"/>
    </row>
    <row r="2246" spans="1:4" x14ac:dyDescent="0.25">
      <c r="A2246" s="63"/>
      <c r="B2246" s="38"/>
      <c r="C2246" s="49"/>
      <c r="D2246" s="49"/>
    </row>
    <row r="2247" spans="1:4" x14ac:dyDescent="0.25">
      <c r="A2247" s="63"/>
      <c r="B2247" s="38"/>
      <c r="C2247" s="49"/>
      <c r="D2247" s="49"/>
    </row>
    <row r="2248" spans="1:4" x14ac:dyDescent="0.25">
      <c r="A2248" s="63"/>
      <c r="B2248" s="38"/>
      <c r="C2248" s="49"/>
      <c r="D2248" s="49"/>
    </row>
    <row r="2249" spans="1:4" x14ac:dyDescent="0.25">
      <c r="A2249" s="63"/>
      <c r="B2249" s="38"/>
      <c r="C2249" s="49"/>
      <c r="D2249" s="49"/>
    </row>
    <row r="2250" spans="1:4" x14ac:dyDescent="0.25">
      <c r="A2250" s="63"/>
      <c r="B2250" s="38"/>
      <c r="C2250" s="49"/>
      <c r="D2250" s="49"/>
    </row>
    <row r="2251" spans="1:4" x14ac:dyDescent="0.25">
      <c r="A2251" s="63"/>
      <c r="B2251" s="38"/>
      <c r="C2251" s="49"/>
      <c r="D2251" s="49"/>
    </row>
    <row r="2252" spans="1:4" x14ac:dyDescent="0.25">
      <c r="A2252" s="63"/>
      <c r="B2252" s="38"/>
      <c r="C2252" s="49"/>
      <c r="D2252" s="49"/>
    </row>
    <row r="2253" spans="1:4" x14ac:dyDescent="0.25">
      <c r="A2253" s="63"/>
      <c r="B2253" s="38"/>
      <c r="C2253" s="49"/>
      <c r="D2253" s="49"/>
    </row>
    <row r="2254" spans="1:4" x14ac:dyDescent="0.25">
      <c r="A2254" s="63"/>
      <c r="B2254" s="38"/>
      <c r="C2254" s="49"/>
      <c r="D2254" s="49"/>
    </row>
    <row r="2255" spans="1:4" x14ac:dyDescent="0.25">
      <c r="A2255" s="63"/>
      <c r="B2255" s="38"/>
      <c r="C2255" s="49"/>
      <c r="D2255" s="49"/>
    </row>
    <row r="2256" spans="1:4" x14ac:dyDescent="0.25">
      <c r="A2256" s="63"/>
      <c r="B2256" s="38"/>
      <c r="C2256" s="49"/>
      <c r="D2256" s="49"/>
    </row>
    <row r="2257" spans="1:4" x14ac:dyDescent="0.25">
      <c r="A2257" s="63"/>
      <c r="B2257" s="38"/>
      <c r="C2257" s="49"/>
      <c r="D2257" s="49"/>
    </row>
    <row r="2258" spans="1:4" x14ac:dyDescent="0.25">
      <c r="A2258" s="63"/>
      <c r="B2258" s="38"/>
      <c r="C2258" s="49"/>
      <c r="D2258" s="49"/>
    </row>
    <row r="2259" spans="1:4" x14ac:dyDescent="0.25">
      <c r="A2259" s="63"/>
      <c r="B2259" s="38"/>
      <c r="C2259" s="49"/>
      <c r="D2259" s="49"/>
    </row>
    <row r="2260" spans="1:4" x14ac:dyDescent="0.25">
      <c r="A2260" s="63"/>
      <c r="B2260" s="38"/>
      <c r="C2260" s="49"/>
      <c r="D2260" s="49"/>
    </row>
    <row r="2261" spans="1:4" x14ac:dyDescent="0.25">
      <c r="A2261" s="63"/>
      <c r="B2261" s="38"/>
      <c r="C2261" s="49"/>
      <c r="D2261" s="49"/>
    </row>
    <row r="2262" spans="1:4" x14ac:dyDescent="0.25">
      <c r="A2262" s="63"/>
      <c r="B2262" s="38"/>
      <c r="C2262" s="49"/>
      <c r="D2262" s="49"/>
    </row>
    <row r="2263" spans="1:4" x14ac:dyDescent="0.25">
      <c r="A2263" s="63"/>
      <c r="B2263" s="38"/>
      <c r="C2263" s="49"/>
      <c r="D2263" s="49"/>
    </row>
    <row r="2264" spans="1:4" x14ac:dyDescent="0.25">
      <c r="A2264" s="63"/>
      <c r="B2264" s="38"/>
      <c r="C2264" s="49"/>
      <c r="D2264" s="49"/>
    </row>
    <row r="2265" spans="1:4" x14ac:dyDescent="0.25">
      <c r="A2265" s="63"/>
      <c r="B2265" s="38"/>
      <c r="C2265" s="49"/>
      <c r="D2265" s="49"/>
    </row>
    <row r="2266" spans="1:4" x14ac:dyDescent="0.25">
      <c r="A2266" s="63"/>
      <c r="B2266" s="38"/>
      <c r="C2266" s="49"/>
      <c r="D2266" s="49"/>
    </row>
    <row r="2267" spans="1:4" x14ac:dyDescent="0.25">
      <c r="A2267" s="63"/>
      <c r="B2267" s="38"/>
      <c r="C2267" s="49"/>
      <c r="D2267" s="49"/>
    </row>
    <row r="2268" spans="1:4" x14ac:dyDescent="0.25">
      <c r="A2268" s="63"/>
      <c r="B2268" s="38"/>
      <c r="C2268" s="49"/>
      <c r="D2268" s="49"/>
    </row>
    <row r="2269" spans="1:4" x14ac:dyDescent="0.25">
      <c r="A2269" s="63"/>
      <c r="B2269" s="38"/>
      <c r="C2269" s="49"/>
      <c r="D2269" s="49"/>
    </row>
    <row r="2270" spans="1:4" x14ac:dyDescent="0.25">
      <c r="A2270" s="63"/>
      <c r="B2270" s="38"/>
      <c r="C2270" s="49"/>
      <c r="D2270" s="49"/>
    </row>
    <row r="2271" spans="1:4" x14ac:dyDescent="0.25">
      <c r="A2271" s="63"/>
      <c r="B2271" s="38"/>
      <c r="C2271" s="49"/>
      <c r="D2271" s="49"/>
    </row>
    <row r="2272" spans="1:4" x14ac:dyDescent="0.25">
      <c r="A2272" s="63"/>
      <c r="B2272" s="38"/>
      <c r="C2272" s="49"/>
      <c r="D2272" s="49"/>
    </row>
    <row r="2273" spans="1:4" x14ac:dyDescent="0.25">
      <c r="A2273" s="63"/>
      <c r="B2273" s="38"/>
      <c r="C2273" s="49"/>
      <c r="D2273" s="49"/>
    </row>
    <row r="2274" spans="1:4" x14ac:dyDescent="0.25">
      <c r="A2274" s="63"/>
      <c r="B2274" s="38"/>
      <c r="C2274" s="49"/>
      <c r="D2274" s="49"/>
    </row>
    <row r="2275" spans="1:4" x14ac:dyDescent="0.25">
      <c r="A2275" s="63"/>
      <c r="B2275" s="38"/>
      <c r="C2275" s="49"/>
      <c r="D2275" s="49"/>
    </row>
    <row r="2276" spans="1:4" x14ac:dyDescent="0.25">
      <c r="A2276" s="63"/>
      <c r="B2276" s="38"/>
      <c r="C2276" s="49"/>
      <c r="D2276" s="49"/>
    </row>
    <row r="2277" spans="1:4" x14ac:dyDescent="0.25">
      <c r="A2277" s="63"/>
      <c r="B2277" s="38"/>
      <c r="C2277" s="49"/>
      <c r="D2277" s="49"/>
    </row>
    <row r="2278" spans="1:4" x14ac:dyDescent="0.25">
      <c r="A2278" s="63"/>
      <c r="B2278" s="38"/>
      <c r="C2278" s="49"/>
      <c r="D2278" s="49"/>
    </row>
    <row r="2279" spans="1:4" x14ac:dyDescent="0.25">
      <c r="A2279" s="63"/>
      <c r="B2279" s="38"/>
      <c r="C2279" s="49"/>
      <c r="D2279" s="49"/>
    </row>
    <row r="2280" spans="1:4" x14ac:dyDescent="0.25">
      <c r="A2280" s="63"/>
      <c r="B2280" s="38"/>
      <c r="C2280" s="49"/>
      <c r="D2280" s="49"/>
    </row>
    <row r="2281" spans="1:4" x14ac:dyDescent="0.25">
      <c r="A2281" s="63"/>
      <c r="B2281" s="38"/>
      <c r="C2281" s="49"/>
      <c r="D2281" s="49"/>
    </row>
    <row r="2282" spans="1:4" x14ac:dyDescent="0.25">
      <c r="A2282" s="63"/>
      <c r="B2282" s="38"/>
      <c r="C2282" s="49"/>
      <c r="D2282" s="49"/>
    </row>
    <row r="2283" spans="1:4" x14ac:dyDescent="0.25">
      <c r="A2283" s="63"/>
      <c r="B2283" s="38"/>
      <c r="C2283" s="49"/>
      <c r="D2283" s="49"/>
    </row>
    <row r="2284" spans="1:4" x14ac:dyDescent="0.25">
      <c r="A2284" s="63"/>
      <c r="B2284" s="38"/>
      <c r="C2284" s="49"/>
      <c r="D2284" s="49"/>
    </row>
    <row r="2285" spans="1:4" x14ac:dyDescent="0.25">
      <c r="A2285" s="63"/>
      <c r="B2285" s="38"/>
      <c r="C2285" s="49"/>
      <c r="D2285" s="49"/>
    </row>
    <row r="2286" spans="1:4" x14ac:dyDescent="0.25">
      <c r="A2286" s="63"/>
      <c r="B2286" s="38"/>
      <c r="C2286" s="49"/>
      <c r="D2286" s="49"/>
    </row>
    <row r="2287" spans="1:4" x14ac:dyDescent="0.25">
      <c r="A2287" s="63"/>
      <c r="B2287" s="38"/>
      <c r="C2287" s="49"/>
      <c r="D2287" s="49"/>
    </row>
    <row r="2288" spans="1:4" x14ac:dyDescent="0.25">
      <c r="A2288" s="63"/>
      <c r="B2288" s="38"/>
      <c r="C2288" s="49"/>
      <c r="D2288" s="49"/>
    </row>
    <row r="2289" spans="1:4" x14ac:dyDescent="0.25">
      <c r="A2289" s="63"/>
      <c r="B2289" s="38"/>
      <c r="C2289" s="49"/>
      <c r="D2289" s="49"/>
    </row>
    <row r="2290" spans="1:4" x14ac:dyDescent="0.25">
      <c r="A2290" s="63"/>
      <c r="B2290" s="38"/>
      <c r="C2290" s="49"/>
      <c r="D2290" s="49"/>
    </row>
    <row r="2291" spans="1:4" x14ac:dyDescent="0.25">
      <c r="A2291" s="63"/>
      <c r="B2291" s="38"/>
      <c r="C2291" s="49"/>
      <c r="D2291" s="49"/>
    </row>
    <row r="2292" spans="1:4" x14ac:dyDescent="0.25">
      <c r="A2292" s="63"/>
      <c r="B2292" s="38"/>
      <c r="C2292" s="49"/>
      <c r="D2292" s="49"/>
    </row>
    <row r="2293" spans="1:4" x14ac:dyDescent="0.25">
      <c r="A2293" s="63"/>
      <c r="B2293" s="38"/>
      <c r="C2293" s="49"/>
      <c r="D2293" s="49"/>
    </row>
    <row r="2294" spans="1:4" x14ac:dyDescent="0.25">
      <c r="A2294" s="63"/>
      <c r="B2294" s="38"/>
      <c r="C2294" s="49"/>
      <c r="D2294" s="49"/>
    </row>
    <row r="2295" spans="1:4" x14ac:dyDescent="0.25">
      <c r="A2295" s="63"/>
      <c r="B2295" s="38"/>
      <c r="C2295" s="49"/>
      <c r="D2295" s="49"/>
    </row>
    <row r="2296" spans="1:4" x14ac:dyDescent="0.25">
      <c r="A2296" s="63"/>
      <c r="B2296" s="38"/>
      <c r="C2296" s="49"/>
      <c r="D2296" s="49"/>
    </row>
    <row r="2297" spans="1:4" x14ac:dyDescent="0.25">
      <c r="A2297" s="63"/>
      <c r="B2297" s="38"/>
      <c r="C2297" s="49"/>
      <c r="D2297" s="49"/>
    </row>
    <row r="2298" spans="1:4" x14ac:dyDescent="0.25">
      <c r="A2298" s="63"/>
      <c r="B2298" s="38"/>
      <c r="C2298" s="49"/>
      <c r="D2298" s="49"/>
    </row>
    <row r="2299" spans="1:4" x14ac:dyDescent="0.25">
      <c r="A2299" s="63"/>
      <c r="B2299" s="38"/>
      <c r="C2299" s="49"/>
      <c r="D2299" s="49"/>
    </row>
    <row r="2300" spans="1:4" x14ac:dyDescent="0.25">
      <c r="A2300" s="63"/>
      <c r="B2300" s="38"/>
      <c r="C2300" s="49"/>
      <c r="D2300" s="49"/>
    </row>
    <row r="2301" spans="1:4" x14ac:dyDescent="0.25">
      <c r="A2301" s="63"/>
      <c r="B2301" s="38"/>
      <c r="C2301" s="49"/>
      <c r="D2301" s="49"/>
    </row>
    <row r="2302" spans="1:4" x14ac:dyDescent="0.25">
      <c r="A2302" s="63"/>
      <c r="B2302" s="38"/>
      <c r="C2302" s="49"/>
      <c r="D2302" s="49"/>
    </row>
    <row r="2303" spans="1:4" x14ac:dyDescent="0.25">
      <c r="A2303" s="63"/>
      <c r="B2303" s="38"/>
      <c r="C2303" s="49"/>
      <c r="D2303" s="49"/>
    </row>
    <row r="2304" spans="1:4" x14ac:dyDescent="0.25">
      <c r="A2304" s="63"/>
      <c r="B2304" s="38"/>
      <c r="C2304" s="49"/>
      <c r="D2304" s="49"/>
    </row>
    <row r="2305" spans="1:4" x14ac:dyDescent="0.25">
      <c r="A2305" s="63"/>
      <c r="B2305" s="38"/>
      <c r="C2305" s="49"/>
      <c r="D2305" s="49"/>
    </row>
    <row r="2306" spans="1:4" x14ac:dyDescent="0.25">
      <c r="A2306" s="63"/>
      <c r="B2306" s="38"/>
      <c r="C2306" s="49"/>
      <c r="D2306" s="49"/>
    </row>
    <row r="2307" spans="1:4" x14ac:dyDescent="0.25">
      <c r="A2307" s="63"/>
      <c r="B2307" s="38"/>
      <c r="C2307" s="49"/>
      <c r="D2307" s="49"/>
    </row>
    <row r="2308" spans="1:4" x14ac:dyDescent="0.25">
      <c r="A2308" s="63"/>
      <c r="B2308" s="38"/>
      <c r="C2308" s="49"/>
      <c r="D2308" s="49"/>
    </row>
    <row r="2309" spans="1:4" x14ac:dyDescent="0.25">
      <c r="A2309" s="63"/>
      <c r="B2309" s="38"/>
      <c r="C2309" s="49"/>
      <c r="D2309" s="49"/>
    </row>
    <row r="2310" spans="1:4" x14ac:dyDescent="0.25">
      <c r="A2310" s="63"/>
      <c r="B2310" s="38"/>
      <c r="C2310" s="49"/>
      <c r="D2310" s="49"/>
    </row>
    <row r="2311" spans="1:4" x14ac:dyDescent="0.25">
      <c r="A2311" s="63"/>
      <c r="B2311" s="38"/>
      <c r="C2311" s="49"/>
      <c r="D2311" s="49"/>
    </row>
    <row r="2312" spans="1:4" x14ac:dyDescent="0.25">
      <c r="A2312" s="63"/>
      <c r="B2312" s="38"/>
      <c r="C2312" s="49"/>
      <c r="D2312" s="49"/>
    </row>
    <row r="2313" spans="1:4" x14ac:dyDescent="0.25">
      <c r="A2313" s="63"/>
      <c r="B2313" s="38"/>
      <c r="C2313" s="49"/>
      <c r="D2313" s="49"/>
    </row>
    <row r="2314" spans="1:4" x14ac:dyDescent="0.25">
      <c r="A2314" s="63"/>
      <c r="B2314" s="38"/>
      <c r="C2314" s="49"/>
      <c r="D2314" s="49"/>
    </row>
    <row r="2315" spans="1:4" x14ac:dyDescent="0.25">
      <c r="A2315" s="63"/>
      <c r="B2315" s="38"/>
      <c r="C2315" s="49"/>
      <c r="D2315" s="49"/>
    </row>
    <row r="2316" spans="1:4" x14ac:dyDescent="0.25">
      <c r="A2316" s="63"/>
      <c r="B2316" s="38"/>
      <c r="C2316" s="49"/>
      <c r="D2316" s="49"/>
    </row>
    <row r="2317" spans="1:4" x14ac:dyDescent="0.25">
      <c r="A2317" s="63"/>
      <c r="B2317" s="38"/>
      <c r="C2317" s="49"/>
      <c r="D2317" s="49"/>
    </row>
    <row r="2318" spans="1:4" x14ac:dyDescent="0.25">
      <c r="A2318" s="63"/>
      <c r="B2318" s="38"/>
      <c r="C2318" s="49"/>
      <c r="D2318" s="49"/>
    </row>
    <row r="2319" spans="1:4" x14ac:dyDescent="0.25">
      <c r="A2319" s="63"/>
      <c r="B2319" s="38"/>
      <c r="C2319" s="49"/>
      <c r="D2319" s="49"/>
    </row>
    <row r="2320" spans="1:4" x14ac:dyDescent="0.25">
      <c r="A2320" s="63"/>
      <c r="B2320" s="38"/>
      <c r="C2320" s="49"/>
      <c r="D2320" s="49"/>
    </row>
    <row r="2321" spans="1:4" x14ac:dyDescent="0.25">
      <c r="A2321" s="63"/>
      <c r="B2321" s="38"/>
      <c r="C2321" s="49"/>
      <c r="D2321" s="49"/>
    </row>
    <row r="2322" spans="1:4" x14ac:dyDescent="0.25">
      <c r="A2322" s="63"/>
      <c r="B2322" s="38"/>
      <c r="C2322" s="49"/>
      <c r="D2322" s="49"/>
    </row>
    <row r="2323" spans="1:4" x14ac:dyDescent="0.25">
      <c r="A2323" s="63"/>
      <c r="B2323" s="38"/>
      <c r="C2323" s="49"/>
      <c r="D2323" s="49"/>
    </row>
    <row r="2324" spans="1:4" x14ac:dyDescent="0.25">
      <c r="A2324" s="63"/>
      <c r="B2324" s="38"/>
      <c r="C2324" s="49"/>
      <c r="D2324" s="49"/>
    </row>
    <row r="2325" spans="1:4" x14ac:dyDescent="0.25">
      <c r="A2325" s="63"/>
      <c r="B2325" s="38"/>
      <c r="C2325" s="49"/>
      <c r="D2325" s="49"/>
    </row>
    <row r="2326" spans="1:4" x14ac:dyDescent="0.25">
      <c r="A2326" s="63"/>
      <c r="B2326" s="38"/>
      <c r="C2326" s="49"/>
      <c r="D2326" s="49"/>
    </row>
    <row r="2327" spans="1:4" x14ac:dyDescent="0.25">
      <c r="A2327" s="63"/>
      <c r="B2327" s="38"/>
      <c r="C2327" s="49"/>
      <c r="D2327" s="49"/>
    </row>
    <row r="2328" spans="1:4" x14ac:dyDescent="0.25">
      <c r="A2328" s="63"/>
      <c r="B2328" s="38"/>
      <c r="C2328" s="49"/>
      <c r="D2328" s="49"/>
    </row>
    <row r="2329" spans="1:4" x14ac:dyDescent="0.25">
      <c r="A2329" s="63"/>
      <c r="B2329" s="38"/>
      <c r="C2329" s="49"/>
      <c r="D2329" s="49"/>
    </row>
    <row r="2330" spans="1:4" x14ac:dyDescent="0.25">
      <c r="A2330" s="63"/>
      <c r="B2330" s="38"/>
      <c r="C2330" s="49"/>
      <c r="D2330" s="49"/>
    </row>
    <row r="2331" spans="1:4" x14ac:dyDescent="0.25">
      <c r="A2331" s="63"/>
      <c r="B2331" s="38"/>
      <c r="C2331" s="49"/>
      <c r="D2331" s="49"/>
    </row>
    <row r="2332" spans="1:4" x14ac:dyDescent="0.25">
      <c r="A2332" s="63"/>
      <c r="B2332" s="38"/>
      <c r="C2332" s="49"/>
      <c r="D2332" s="49"/>
    </row>
    <row r="2333" spans="1:4" x14ac:dyDescent="0.25">
      <c r="A2333" s="63"/>
      <c r="B2333" s="38"/>
      <c r="C2333" s="49"/>
      <c r="D2333" s="49"/>
    </row>
    <row r="2334" spans="1:4" x14ac:dyDescent="0.25">
      <c r="A2334" s="63"/>
      <c r="B2334" s="38"/>
      <c r="C2334" s="49"/>
      <c r="D2334" s="49"/>
    </row>
    <row r="2335" spans="1:4" x14ac:dyDescent="0.25">
      <c r="A2335" s="63"/>
      <c r="B2335" s="38"/>
      <c r="C2335" s="49"/>
      <c r="D2335" s="49"/>
    </row>
    <row r="2336" spans="1:4" x14ac:dyDescent="0.25">
      <c r="A2336" s="63"/>
      <c r="B2336" s="38"/>
      <c r="C2336" s="49"/>
      <c r="D2336" s="49"/>
    </row>
    <row r="2337" spans="1:4" x14ac:dyDescent="0.25">
      <c r="A2337" s="63"/>
      <c r="B2337" s="38"/>
      <c r="C2337" s="49"/>
      <c r="D2337" s="49"/>
    </row>
    <row r="2338" spans="1:4" x14ac:dyDescent="0.25">
      <c r="A2338" s="63"/>
      <c r="B2338" s="38"/>
      <c r="C2338" s="49"/>
      <c r="D2338" s="49"/>
    </row>
    <row r="2339" spans="1:4" x14ac:dyDescent="0.25">
      <c r="A2339" s="63"/>
      <c r="B2339" s="38"/>
      <c r="C2339" s="49"/>
      <c r="D2339" s="49"/>
    </row>
    <row r="2340" spans="1:4" x14ac:dyDescent="0.25">
      <c r="A2340" s="63"/>
      <c r="B2340" s="38"/>
      <c r="C2340" s="49"/>
      <c r="D2340" s="49"/>
    </row>
    <row r="2341" spans="1:4" x14ac:dyDescent="0.25">
      <c r="A2341" s="63"/>
      <c r="B2341" s="38"/>
      <c r="C2341" s="49"/>
      <c r="D2341" s="49"/>
    </row>
    <row r="2342" spans="1:4" x14ac:dyDescent="0.25">
      <c r="A2342" s="63"/>
      <c r="B2342" s="38"/>
      <c r="C2342" s="49"/>
      <c r="D2342" s="49"/>
    </row>
    <row r="2343" spans="1:4" x14ac:dyDescent="0.25">
      <c r="A2343" s="63"/>
      <c r="B2343" s="38"/>
      <c r="C2343" s="49"/>
      <c r="D2343" s="49"/>
    </row>
    <row r="2344" spans="1:4" x14ac:dyDescent="0.25">
      <c r="A2344" s="63"/>
      <c r="B2344" s="38"/>
      <c r="C2344" s="49"/>
      <c r="D2344" s="49"/>
    </row>
    <row r="2345" spans="1:4" x14ac:dyDescent="0.25">
      <c r="A2345" s="63"/>
      <c r="B2345" s="38"/>
      <c r="C2345" s="49"/>
      <c r="D2345" s="49"/>
    </row>
    <row r="2346" spans="1:4" x14ac:dyDescent="0.25">
      <c r="A2346" s="63"/>
      <c r="B2346" s="38"/>
      <c r="C2346" s="49"/>
      <c r="D2346" s="49"/>
    </row>
    <row r="2347" spans="1:4" x14ac:dyDescent="0.25">
      <c r="A2347" s="63"/>
      <c r="B2347" s="38"/>
      <c r="C2347" s="49"/>
      <c r="D2347" s="49"/>
    </row>
    <row r="2348" spans="1:4" x14ac:dyDescent="0.25">
      <c r="A2348" s="63"/>
      <c r="B2348" s="38"/>
      <c r="C2348" s="49"/>
      <c r="D2348" s="49"/>
    </row>
    <row r="2349" spans="1:4" x14ac:dyDescent="0.25">
      <c r="A2349" s="63"/>
      <c r="B2349" s="38"/>
      <c r="C2349" s="49"/>
      <c r="D2349" s="49"/>
    </row>
    <row r="2350" spans="1:4" x14ac:dyDescent="0.25">
      <c r="A2350" s="63"/>
      <c r="B2350" s="38"/>
      <c r="C2350" s="49"/>
      <c r="D2350" s="49"/>
    </row>
    <row r="2351" spans="1:4" x14ac:dyDescent="0.25">
      <c r="A2351" s="63"/>
      <c r="B2351" s="38"/>
      <c r="C2351" s="49"/>
      <c r="D2351" s="49"/>
    </row>
    <row r="2352" spans="1:4" x14ac:dyDescent="0.25">
      <c r="A2352" s="63"/>
      <c r="B2352" s="38"/>
      <c r="C2352" s="49"/>
      <c r="D2352" s="49"/>
    </row>
    <row r="2353" spans="1:4" x14ac:dyDescent="0.25">
      <c r="A2353" s="63"/>
      <c r="B2353" s="38"/>
      <c r="C2353" s="49"/>
      <c r="D2353" s="49"/>
    </row>
    <row r="2354" spans="1:4" x14ac:dyDescent="0.25">
      <c r="A2354" s="63"/>
      <c r="B2354" s="38"/>
      <c r="C2354" s="49"/>
      <c r="D2354" s="49"/>
    </row>
    <row r="2355" spans="1:4" x14ac:dyDescent="0.25">
      <c r="A2355" s="63"/>
      <c r="B2355" s="38"/>
      <c r="C2355" s="49"/>
      <c r="D2355" s="49"/>
    </row>
    <row r="2356" spans="1:4" x14ac:dyDescent="0.25">
      <c r="A2356" s="63"/>
      <c r="B2356" s="38"/>
      <c r="C2356" s="49"/>
      <c r="D2356" s="49"/>
    </row>
    <row r="2357" spans="1:4" x14ac:dyDescent="0.25">
      <c r="A2357" s="63"/>
      <c r="B2357" s="38"/>
      <c r="C2357" s="49"/>
      <c r="D2357" s="49"/>
    </row>
    <row r="2358" spans="1:4" x14ac:dyDescent="0.25">
      <c r="A2358" s="63"/>
      <c r="B2358" s="38"/>
      <c r="C2358" s="49"/>
      <c r="D2358" s="49"/>
    </row>
    <row r="2359" spans="1:4" x14ac:dyDescent="0.25">
      <c r="A2359" s="63"/>
      <c r="B2359" s="38"/>
      <c r="C2359" s="49"/>
      <c r="D2359" s="49"/>
    </row>
    <row r="2360" spans="1:4" x14ac:dyDescent="0.25">
      <c r="A2360" s="63"/>
      <c r="B2360" s="38"/>
      <c r="C2360" s="49"/>
      <c r="D2360" s="49"/>
    </row>
    <row r="2361" spans="1:4" x14ac:dyDescent="0.25">
      <c r="A2361" s="53"/>
      <c r="B2361" s="38"/>
      <c r="C2361" s="46"/>
      <c r="D2361" s="47"/>
    </row>
    <row r="2362" spans="1:4" ht="16.5" thickBot="1" x14ac:dyDescent="0.3">
      <c r="A2362" s="60"/>
      <c r="B2362" s="64"/>
      <c r="C2362" s="61"/>
      <c r="D2362" s="62"/>
    </row>
    <row r="2363" spans="1:4" x14ac:dyDescent="0.25">
      <c r="A2363" s="63"/>
      <c r="B2363" s="38"/>
      <c r="C2363" s="49"/>
      <c r="D2363" s="49"/>
    </row>
    <row r="2364" spans="1:4" x14ac:dyDescent="0.25">
      <c r="A2364" s="63"/>
      <c r="B2364" s="38"/>
      <c r="C2364" s="49"/>
      <c r="D2364" s="49"/>
    </row>
    <row r="2365" spans="1:4" x14ac:dyDescent="0.25">
      <c r="A2365" s="63"/>
      <c r="B2365" s="38"/>
      <c r="C2365" s="49"/>
      <c r="D2365" s="49"/>
    </row>
    <row r="2366" spans="1:4" x14ac:dyDescent="0.25">
      <c r="A2366" s="63"/>
      <c r="B2366" s="38"/>
      <c r="C2366" s="49"/>
      <c r="D2366" s="49"/>
    </row>
    <row r="2367" spans="1:4" x14ac:dyDescent="0.25">
      <c r="A2367" s="63"/>
      <c r="B2367" s="38"/>
      <c r="C2367" s="49"/>
      <c r="D2367" s="49"/>
    </row>
    <row r="2368" spans="1:4" x14ac:dyDescent="0.25">
      <c r="A2368" s="63"/>
      <c r="B2368" s="38"/>
      <c r="C2368" s="49"/>
      <c r="D2368" s="49"/>
    </row>
    <row r="2369" spans="1:4" x14ac:dyDescent="0.25">
      <c r="A2369" s="63"/>
      <c r="B2369" s="38"/>
      <c r="C2369" s="49"/>
      <c r="D2369" s="49"/>
    </row>
    <row r="2370" spans="1:4" x14ac:dyDescent="0.25">
      <c r="A2370" s="63"/>
      <c r="B2370" s="38"/>
      <c r="C2370" s="49"/>
      <c r="D2370" s="49"/>
    </row>
    <row r="2371" spans="1:4" x14ac:dyDescent="0.25">
      <c r="A2371" s="63"/>
      <c r="B2371" s="38"/>
      <c r="C2371" s="49"/>
      <c r="D2371" s="49"/>
    </row>
    <row r="2372" spans="1:4" x14ac:dyDescent="0.25">
      <c r="A2372" s="63"/>
      <c r="B2372" s="38"/>
      <c r="C2372" s="49"/>
      <c r="D2372" s="49"/>
    </row>
    <row r="2373" spans="1:4" x14ac:dyDescent="0.25">
      <c r="A2373" s="63"/>
      <c r="B2373" s="38"/>
      <c r="C2373" s="49"/>
      <c r="D2373" s="49"/>
    </row>
    <row r="2374" spans="1:4" x14ac:dyDescent="0.25">
      <c r="A2374" s="63"/>
      <c r="B2374" s="38"/>
      <c r="C2374" s="49"/>
      <c r="D2374" s="49"/>
    </row>
    <row r="2375" spans="1:4" x14ac:dyDescent="0.25">
      <c r="A2375" s="63"/>
      <c r="B2375" s="38"/>
      <c r="C2375" s="49"/>
      <c r="D2375" s="49"/>
    </row>
    <row r="2376" spans="1:4" x14ac:dyDescent="0.25">
      <c r="A2376" s="63"/>
      <c r="B2376" s="38"/>
      <c r="C2376" s="49"/>
      <c r="D2376" s="49"/>
    </row>
    <row r="2377" spans="1:4" x14ac:dyDescent="0.25">
      <c r="A2377" s="63"/>
      <c r="B2377" s="38"/>
      <c r="C2377" s="49"/>
      <c r="D2377" s="49"/>
    </row>
    <row r="2378" spans="1:4" x14ac:dyDescent="0.25">
      <c r="A2378" s="63"/>
      <c r="B2378" s="38"/>
      <c r="C2378" s="49"/>
      <c r="D2378" s="49"/>
    </row>
    <row r="2379" spans="1:4" x14ac:dyDescent="0.25">
      <c r="A2379" s="63"/>
      <c r="B2379" s="38"/>
      <c r="C2379" s="49"/>
      <c r="D2379" s="49"/>
    </row>
    <row r="2380" spans="1:4" x14ac:dyDescent="0.25">
      <c r="A2380" s="63"/>
      <c r="B2380" s="38"/>
      <c r="C2380" s="49"/>
      <c r="D2380" s="49"/>
    </row>
    <row r="2381" spans="1:4" x14ac:dyDescent="0.25">
      <c r="A2381" s="63"/>
      <c r="B2381" s="38"/>
      <c r="C2381" s="49"/>
      <c r="D2381" s="49"/>
    </row>
    <row r="2382" spans="1:4" x14ac:dyDescent="0.25">
      <c r="A2382" s="63"/>
      <c r="B2382" s="38"/>
      <c r="C2382" s="49"/>
      <c r="D2382" s="49"/>
    </row>
    <row r="2383" spans="1:4" x14ac:dyDescent="0.25">
      <c r="A2383" s="63"/>
      <c r="B2383" s="38"/>
      <c r="C2383" s="49"/>
      <c r="D2383" s="49"/>
    </row>
    <row r="2384" spans="1:4" x14ac:dyDescent="0.25">
      <c r="A2384" s="63"/>
      <c r="B2384" s="38"/>
      <c r="C2384" s="49"/>
      <c r="D2384" s="49"/>
    </row>
    <row r="2385" spans="1:4" x14ac:dyDescent="0.25">
      <c r="A2385" s="63"/>
      <c r="B2385" s="38"/>
      <c r="C2385" s="49"/>
      <c r="D2385" s="49"/>
    </row>
    <row r="2386" spans="1:4" x14ac:dyDescent="0.25">
      <c r="A2386" s="63"/>
      <c r="B2386" s="38"/>
      <c r="C2386" s="49"/>
      <c r="D2386" s="49"/>
    </row>
    <row r="2387" spans="1:4" x14ac:dyDescent="0.25">
      <c r="A2387" s="63"/>
      <c r="B2387" s="38"/>
      <c r="C2387" s="49"/>
      <c r="D2387" s="49"/>
    </row>
    <row r="2388" spans="1:4" x14ac:dyDescent="0.25">
      <c r="A2388" s="63"/>
      <c r="B2388" s="38"/>
      <c r="C2388" s="49"/>
      <c r="D2388" s="49"/>
    </row>
    <row r="2389" spans="1:4" x14ac:dyDescent="0.25">
      <c r="A2389" s="63"/>
      <c r="B2389" s="38"/>
      <c r="C2389" s="49"/>
      <c r="D2389" s="49"/>
    </row>
    <row r="2390" spans="1:4" x14ac:dyDescent="0.25">
      <c r="A2390" s="63"/>
      <c r="B2390" s="38"/>
      <c r="C2390" s="49"/>
      <c r="D2390" s="49"/>
    </row>
    <row r="2391" spans="1:4" x14ac:dyDescent="0.25">
      <c r="A2391" s="63"/>
      <c r="B2391" s="38"/>
      <c r="C2391" s="49"/>
      <c r="D2391" s="49"/>
    </row>
    <row r="2392" spans="1:4" x14ac:dyDescent="0.25">
      <c r="A2392" s="63"/>
      <c r="B2392" s="38"/>
      <c r="C2392" s="49"/>
      <c r="D2392" s="49"/>
    </row>
    <row r="2393" spans="1:4" x14ac:dyDescent="0.25">
      <c r="A2393" s="63"/>
      <c r="B2393" s="38"/>
      <c r="C2393" s="49"/>
      <c r="D2393" s="49"/>
    </row>
    <row r="2394" spans="1:4" x14ac:dyDescent="0.25">
      <c r="A2394" s="63"/>
      <c r="B2394" s="38"/>
      <c r="C2394" s="49"/>
      <c r="D2394" s="49"/>
    </row>
    <row r="2395" spans="1:4" x14ac:dyDescent="0.25">
      <c r="A2395" s="63"/>
      <c r="B2395" s="38"/>
      <c r="C2395" s="49"/>
      <c r="D2395" s="49"/>
    </row>
    <row r="2396" spans="1:4" x14ac:dyDescent="0.25">
      <c r="A2396" s="63"/>
      <c r="B2396" s="38"/>
      <c r="C2396" s="49"/>
      <c r="D2396" s="49"/>
    </row>
    <row r="2397" spans="1:4" x14ac:dyDescent="0.25">
      <c r="A2397" s="63"/>
      <c r="B2397" s="38"/>
      <c r="C2397" s="49"/>
      <c r="D2397" s="49"/>
    </row>
    <row r="2398" spans="1:4" x14ac:dyDescent="0.25">
      <c r="A2398" s="63"/>
      <c r="B2398" s="38"/>
      <c r="C2398" s="49"/>
      <c r="D2398" s="49"/>
    </row>
    <row r="2399" spans="1:4" x14ac:dyDescent="0.25">
      <c r="A2399" s="63"/>
      <c r="B2399" s="38"/>
      <c r="C2399" s="49"/>
      <c r="D2399" s="49"/>
    </row>
    <row r="2400" spans="1:4" x14ac:dyDescent="0.25">
      <c r="A2400" s="63"/>
      <c r="B2400" s="38"/>
      <c r="C2400" s="49"/>
      <c r="D2400" s="49"/>
    </row>
    <row r="2401" spans="1:4" x14ac:dyDescent="0.25">
      <c r="A2401" s="63"/>
      <c r="B2401" s="38"/>
      <c r="C2401" s="49"/>
      <c r="D2401" s="49"/>
    </row>
    <row r="2402" spans="1:4" x14ac:dyDescent="0.25">
      <c r="A2402" s="63"/>
      <c r="B2402" s="38"/>
      <c r="C2402" s="49"/>
      <c r="D2402" s="49"/>
    </row>
    <row r="2403" spans="1:4" x14ac:dyDescent="0.25">
      <c r="A2403" s="63"/>
      <c r="B2403" s="38"/>
      <c r="C2403" s="49"/>
      <c r="D2403" s="49"/>
    </row>
    <row r="2404" spans="1:4" x14ac:dyDescent="0.25">
      <c r="A2404" s="63"/>
      <c r="B2404" s="38"/>
      <c r="C2404" s="49"/>
      <c r="D2404" s="49"/>
    </row>
    <row r="2405" spans="1:4" x14ac:dyDescent="0.25">
      <c r="A2405" s="63"/>
      <c r="B2405" s="38"/>
      <c r="C2405" s="49"/>
      <c r="D2405" s="49"/>
    </row>
    <row r="2406" spans="1:4" x14ac:dyDescent="0.25">
      <c r="A2406" s="63"/>
      <c r="B2406" s="38"/>
      <c r="C2406" s="49"/>
      <c r="D2406" s="49"/>
    </row>
    <row r="2407" spans="1:4" x14ac:dyDescent="0.25">
      <c r="A2407" s="63"/>
      <c r="B2407" s="38"/>
      <c r="C2407" s="49"/>
      <c r="D2407" s="49"/>
    </row>
    <row r="2408" spans="1:4" x14ac:dyDescent="0.25">
      <c r="A2408" s="63"/>
      <c r="B2408" s="38"/>
      <c r="C2408" s="49"/>
      <c r="D2408" s="49"/>
    </row>
    <row r="2409" spans="1:4" x14ac:dyDescent="0.25">
      <c r="A2409" s="63"/>
      <c r="B2409" s="38"/>
      <c r="C2409" s="49"/>
      <c r="D2409" s="49"/>
    </row>
    <row r="2410" spans="1:4" x14ac:dyDescent="0.25">
      <c r="A2410" s="63"/>
      <c r="B2410" s="38"/>
      <c r="C2410" s="49"/>
      <c r="D2410" s="49"/>
    </row>
    <row r="2411" spans="1:4" x14ac:dyDescent="0.25">
      <c r="A2411" s="63"/>
      <c r="B2411" s="38"/>
      <c r="C2411" s="49"/>
      <c r="D2411" s="49"/>
    </row>
    <row r="2412" spans="1:4" x14ac:dyDescent="0.25">
      <c r="A2412" s="63"/>
      <c r="B2412" s="38"/>
      <c r="C2412" s="49"/>
      <c r="D2412" s="49"/>
    </row>
    <row r="2413" spans="1:4" x14ac:dyDescent="0.25">
      <c r="A2413" s="63"/>
      <c r="B2413" s="38"/>
      <c r="C2413" s="49"/>
      <c r="D2413" s="49"/>
    </row>
    <row r="2414" spans="1:4" x14ac:dyDescent="0.25">
      <c r="A2414" s="63"/>
      <c r="B2414" s="38"/>
      <c r="C2414" s="49"/>
      <c r="D2414" s="49"/>
    </row>
    <row r="2415" spans="1:4" x14ac:dyDescent="0.25">
      <c r="A2415" s="63"/>
      <c r="B2415" s="38"/>
      <c r="C2415" s="49"/>
      <c r="D2415" s="49"/>
    </row>
    <row r="2416" spans="1:4" x14ac:dyDescent="0.25">
      <c r="A2416" s="63"/>
      <c r="B2416" s="38"/>
      <c r="C2416" s="49"/>
      <c r="D2416" s="49"/>
    </row>
    <row r="2417" spans="1:4" x14ac:dyDescent="0.25">
      <c r="A2417" s="63"/>
      <c r="B2417" s="38"/>
      <c r="C2417" s="49"/>
      <c r="D2417" s="49"/>
    </row>
    <row r="2418" spans="1:4" x14ac:dyDescent="0.25">
      <c r="A2418" s="63"/>
      <c r="B2418" s="38"/>
      <c r="C2418" s="49"/>
      <c r="D2418" s="49"/>
    </row>
    <row r="2419" spans="1:4" x14ac:dyDescent="0.25">
      <c r="A2419" s="63"/>
      <c r="B2419" s="38"/>
      <c r="C2419" s="49"/>
      <c r="D2419" s="49"/>
    </row>
    <row r="2420" spans="1:4" x14ac:dyDescent="0.25">
      <c r="A2420" s="63"/>
      <c r="B2420" s="38"/>
      <c r="C2420" s="49"/>
      <c r="D2420" s="49"/>
    </row>
    <row r="2421" spans="1:4" x14ac:dyDescent="0.25">
      <c r="A2421" s="63"/>
      <c r="B2421" s="38"/>
      <c r="C2421" s="49"/>
      <c r="D2421" s="49"/>
    </row>
    <row r="2422" spans="1:4" x14ac:dyDescent="0.25">
      <c r="A2422" s="63"/>
      <c r="B2422" s="38"/>
      <c r="C2422" s="49"/>
      <c r="D2422" s="49"/>
    </row>
    <row r="2423" spans="1:4" x14ac:dyDescent="0.25">
      <c r="A2423" s="63"/>
      <c r="B2423" s="38"/>
      <c r="C2423" s="49"/>
      <c r="D2423" s="49"/>
    </row>
    <row r="2424" spans="1:4" x14ac:dyDescent="0.25">
      <c r="A2424" s="63"/>
      <c r="B2424" s="38"/>
      <c r="C2424" s="49"/>
      <c r="D2424" s="49"/>
    </row>
    <row r="2425" spans="1:4" x14ac:dyDescent="0.25">
      <c r="A2425" s="63"/>
      <c r="B2425" s="38"/>
      <c r="C2425" s="49"/>
      <c r="D2425" s="49"/>
    </row>
    <row r="2426" spans="1:4" x14ac:dyDescent="0.25">
      <c r="A2426" s="63"/>
      <c r="B2426" s="38"/>
      <c r="C2426" s="49"/>
      <c r="D2426" s="49"/>
    </row>
    <row r="2427" spans="1:4" x14ac:dyDescent="0.25">
      <c r="A2427" s="63"/>
      <c r="B2427" s="38"/>
      <c r="C2427" s="49"/>
      <c r="D2427" s="49"/>
    </row>
    <row r="2428" spans="1:4" x14ac:dyDescent="0.25">
      <c r="A2428" s="63"/>
      <c r="B2428" s="38"/>
      <c r="C2428" s="49"/>
      <c r="D2428" s="49"/>
    </row>
    <row r="2429" spans="1:4" x14ac:dyDescent="0.25">
      <c r="A2429" s="63"/>
      <c r="B2429" s="38"/>
      <c r="C2429" s="49"/>
      <c r="D2429" s="49"/>
    </row>
    <row r="2430" spans="1:4" x14ac:dyDescent="0.25">
      <c r="A2430" s="63"/>
      <c r="B2430" s="38"/>
      <c r="C2430" s="49"/>
      <c r="D2430" s="49"/>
    </row>
    <row r="2431" spans="1:4" x14ac:dyDescent="0.25">
      <c r="A2431" s="63"/>
      <c r="B2431" s="38"/>
      <c r="C2431" s="49"/>
      <c r="D2431" s="49"/>
    </row>
    <row r="2432" spans="1:4" x14ac:dyDescent="0.25">
      <c r="A2432" s="63"/>
      <c r="B2432" s="38"/>
      <c r="C2432" s="49"/>
      <c r="D2432" s="49"/>
    </row>
    <row r="2433" spans="1:4" x14ac:dyDescent="0.25">
      <c r="A2433" s="63"/>
      <c r="B2433" s="38"/>
      <c r="C2433" s="49"/>
      <c r="D2433" s="49"/>
    </row>
    <row r="2434" spans="1:4" x14ac:dyDescent="0.25">
      <c r="A2434" s="63"/>
      <c r="B2434" s="38"/>
      <c r="C2434" s="49"/>
      <c r="D2434" s="49"/>
    </row>
    <row r="2435" spans="1:4" x14ac:dyDescent="0.25">
      <c r="A2435" s="63"/>
      <c r="B2435" s="38"/>
      <c r="C2435" s="49"/>
      <c r="D2435" s="49"/>
    </row>
    <row r="2436" spans="1:4" x14ac:dyDescent="0.25">
      <c r="A2436" s="63"/>
      <c r="B2436" s="38"/>
      <c r="C2436" s="49"/>
      <c r="D2436" s="49"/>
    </row>
    <row r="2437" spans="1:4" x14ac:dyDescent="0.25">
      <c r="A2437" s="63"/>
      <c r="B2437" s="38"/>
      <c r="C2437" s="49"/>
      <c r="D2437" s="49"/>
    </row>
    <row r="2438" spans="1:4" x14ac:dyDescent="0.25">
      <c r="A2438" s="63"/>
      <c r="B2438" s="38"/>
      <c r="C2438" s="49"/>
      <c r="D2438" s="49"/>
    </row>
    <row r="2439" spans="1:4" x14ac:dyDescent="0.25">
      <c r="A2439" s="63"/>
      <c r="B2439" s="38"/>
      <c r="C2439" s="49"/>
      <c r="D2439" s="49"/>
    </row>
    <row r="2440" spans="1:4" x14ac:dyDescent="0.25">
      <c r="A2440" s="63"/>
      <c r="B2440" s="38"/>
      <c r="C2440" s="49"/>
      <c r="D2440" s="49"/>
    </row>
    <row r="2441" spans="1:4" x14ac:dyDescent="0.25">
      <c r="A2441" s="63"/>
      <c r="B2441" s="38"/>
      <c r="C2441" s="49"/>
      <c r="D2441" s="49"/>
    </row>
    <row r="2442" spans="1:4" x14ac:dyDescent="0.25">
      <c r="A2442" s="63"/>
      <c r="B2442" s="38"/>
      <c r="C2442" s="49"/>
      <c r="D2442" s="49"/>
    </row>
    <row r="2443" spans="1:4" x14ac:dyDescent="0.25">
      <c r="A2443" s="63"/>
      <c r="B2443" s="38"/>
      <c r="C2443" s="49"/>
      <c r="D2443" s="49"/>
    </row>
    <row r="2444" spans="1:4" x14ac:dyDescent="0.25">
      <c r="A2444" s="63"/>
      <c r="B2444" s="38"/>
      <c r="C2444" s="49"/>
      <c r="D2444" s="49"/>
    </row>
    <row r="2445" spans="1:4" x14ac:dyDescent="0.25">
      <c r="A2445" s="63"/>
      <c r="B2445" s="38"/>
      <c r="C2445" s="49"/>
      <c r="D2445" s="49"/>
    </row>
    <row r="2446" spans="1:4" x14ac:dyDescent="0.25">
      <c r="A2446" s="63"/>
      <c r="B2446" s="38"/>
      <c r="C2446" s="49"/>
      <c r="D2446" s="49"/>
    </row>
    <row r="2447" spans="1:4" x14ac:dyDescent="0.25">
      <c r="A2447" s="63"/>
      <c r="B2447" s="38"/>
      <c r="C2447" s="49"/>
      <c r="D2447" s="49"/>
    </row>
    <row r="2448" spans="1:4" x14ac:dyDescent="0.25">
      <c r="A2448" s="63"/>
      <c r="B2448" s="38"/>
      <c r="C2448" s="49"/>
      <c r="D2448" s="49"/>
    </row>
    <row r="2449" spans="1:4" x14ac:dyDescent="0.25">
      <c r="A2449" s="63"/>
      <c r="B2449" s="38"/>
      <c r="C2449" s="49"/>
      <c r="D2449" s="49"/>
    </row>
    <row r="2450" spans="1:4" x14ac:dyDescent="0.25">
      <c r="A2450" s="63"/>
      <c r="B2450" s="38"/>
      <c r="C2450" s="49"/>
      <c r="D2450" s="49"/>
    </row>
    <row r="2451" spans="1:4" x14ac:dyDescent="0.25">
      <c r="A2451" s="63"/>
      <c r="B2451" s="38"/>
      <c r="C2451" s="49"/>
      <c r="D2451" s="49"/>
    </row>
    <row r="2452" spans="1:4" x14ac:dyDescent="0.25">
      <c r="A2452" s="63"/>
      <c r="B2452" s="38"/>
      <c r="C2452" s="49"/>
      <c r="D2452" s="49"/>
    </row>
    <row r="2453" spans="1:4" x14ac:dyDescent="0.25">
      <c r="A2453" s="63"/>
      <c r="B2453" s="38"/>
      <c r="C2453" s="49"/>
      <c r="D2453" s="49"/>
    </row>
    <row r="2454" spans="1:4" x14ac:dyDescent="0.25">
      <c r="A2454" s="63"/>
      <c r="B2454" s="38"/>
      <c r="C2454" s="49"/>
      <c r="D2454" s="49"/>
    </row>
    <row r="2455" spans="1:4" x14ac:dyDescent="0.25">
      <c r="A2455" s="63"/>
      <c r="B2455" s="38"/>
      <c r="C2455" s="49"/>
      <c r="D2455" s="49"/>
    </row>
    <row r="2456" spans="1:4" x14ac:dyDescent="0.25">
      <c r="A2456" s="63"/>
      <c r="B2456" s="38"/>
      <c r="C2456" s="49"/>
      <c r="D2456" s="49"/>
    </row>
    <row r="2457" spans="1:4" x14ac:dyDescent="0.25">
      <c r="A2457" s="63"/>
      <c r="B2457" s="38"/>
      <c r="C2457" s="49"/>
      <c r="D2457" s="49"/>
    </row>
    <row r="2458" spans="1:4" x14ac:dyDescent="0.25">
      <c r="A2458" s="63"/>
      <c r="B2458" s="38"/>
      <c r="C2458" s="49"/>
      <c r="D2458" s="49"/>
    </row>
    <row r="2459" spans="1:4" x14ac:dyDescent="0.25">
      <c r="A2459" s="63"/>
      <c r="B2459" s="38"/>
      <c r="C2459" s="49"/>
      <c r="D2459" s="49"/>
    </row>
    <row r="2460" spans="1:4" x14ac:dyDescent="0.25">
      <c r="A2460" s="63"/>
      <c r="B2460" s="38"/>
      <c r="C2460" s="49"/>
      <c r="D2460" s="49"/>
    </row>
    <row r="2461" spans="1:4" x14ac:dyDescent="0.25">
      <c r="A2461" s="63"/>
      <c r="B2461" s="38"/>
      <c r="C2461" s="49"/>
      <c r="D2461" s="49"/>
    </row>
    <row r="2462" spans="1:4" x14ac:dyDescent="0.25">
      <c r="A2462" s="63"/>
      <c r="B2462" s="38"/>
      <c r="C2462" s="49"/>
      <c r="D2462" s="49"/>
    </row>
    <row r="2463" spans="1:4" x14ac:dyDescent="0.25">
      <c r="A2463" s="63"/>
      <c r="B2463" s="65"/>
      <c r="C2463" s="49"/>
      <c r="D2463" s="49"/>
    </row>
    <row r="2464" spans="1:4" x14ac:dyDescent="0.25">
      <c r="A2464" s="63"/>
      <c r="B2464" s="38"/>
      <c r="C2464" s="49"/>
      <c r="D2464" s="49"/>
    </row>
    <row r="2465" spans="1:4" x14ac:dyDescent="0.25">
      <c r="A2465" s="63"/>
      <c r="B2465" s="51"/>
      <c r="C2465" s="49"/>
      <c r="D2465" s="49"/>
    </row>
    <row r="2466" spans="1:4" x14ac:dyDescent="0.25">
      <c r="A2466" s="63"/>
      <c r="B2466" s="51"/>
      <c r="C2466" s="49"/>
      <c r="D2466" s="49"/>
    </row>
    <row r="2467" spans="1:4" x14ac:dyDescent="0.25">
      <c r="A2467" s="63"/>
      <c r="B2467" s="38"/>
      <c r="C2467" s="49"/>
      <c r="D2467" s="49"/>
    </row>
    <row r="2468" spans="1:4" x14ac:dyDescent="0.25">
      <c r="A2468" s="63"/>
      <c r="B2468" s="38"/>
      <c r="C2468" s="49"/>
      <c r="D2468" s="49"/>
    </row>
    <row r="2469" spans="1:4" x14ac:dyDescent="0.25">
      <c r="A2469" s="63"/>
      <c r="B2469" s="38"/>
      <c r="C2469" s="49"/>
      <c r="D2469" s="49"/>
    </row>
    <row r="2470" spans="1:4" x14ac:dyDescent="0.25">
      <c r="A2470" s="63"/>
      <c r="B2470" s="38"/>
      <c r="C2470" s="49"/>
      <c r="D2470" s="49"/>
    </row>
    <row r="2471" spans="1:4" x14ac:dyDescent="0.25">
      <c r="A2471" s="63"/>
      <c r="B2471" s="38"/>
      <c r="C2471" s="49"/>
      <c r="D2471" s="49"/>
    </row>
    <row r="2472" spans="1:4" x14ac:dyDescent="0.25">
      <c r="A2472" s="63"/>
      <c r="B2472" s="38"/>
      <c r="C2472" s="49"/>
      <c r="D2472" s="49"/>
    </row>
    <row r="2473" spans="1:4" x14ac:dyDescent="0.25">
      <c r="A2473" s="63"/>
      <c r="B2473" s="38"/>
      <c r="C2473" s="49"/>
      <c r="D2473" s="49"/>
    </row>
    <row r="2474" spans="1:4" x14ac:dyDescent="0.25">
      <c r="A2474" s="63"/>
      <c r="B2474" s="38"/>
      <c r="C2474" s="49"/>
      <c r="D2474" s="49"/>
    </row>
    <row r="2475" spans="1:4" x14ac:dyDescent="0.25">
      <c r="A2475" s="63"/>
      <c r="B2475" s="38"/>
      <c r="C2475" s="49"/>
      <c r="D2475" s="49"/>
    </row>
    <row r="2476" spans="1:4" x14ac:dyDescent="0.25">
      <c r="A2476" s="63"/>
      <c r="B2476" s="38"/>
      <c r="C2476" s="49"/>
      <c r="D2476" s="49"/>
    </row>
    <row r="2477" spans="1:4" x14ac:dyDescent="0.25">
      <c r="A2477" s="63"/>
      <c r="B2477" s="38"/>
      <c r="C2477" s="49"/>
      <c r="D2477" s="49"/>
    </row>
    <row r="2478" spans="1:4" x14ac:dyDescent="0.25">
      <c r="A2478" s="63"/>
      <c r="B2478" s="38"/>
      <c r="C2478" s="49"/>
      <c r="D2478" s="49"/>
    </row>
    <row r="2479" spans="1:4" x14ac:dyDescent="0.25">
      <c r="A2479" s="63"/>
      <c r="B2479" s="38"/>
      <c r="C2479" s="49"/>
      <c r="D2479" s="49"/>
    </row>
    <row r="2480" spans="1:4" x14ac:dyDescent="0.25">
      <c r="A2480" s="63"/>
      <c r="B2480" s="38"/>
      <c r="C2480" s="49"/>
      <c r="D2480" s="49"/>
    </row>
    <row r="2481" spans="1:4" x14ac:dyDescent="0.25">
      <c r="A2481" s="63"/>
      <c r="B2481" s="38"/>
      <c r="C2481" s="49"/>
      <c r="D2481" s="49"/>
    </row>
    <row r="2482" spans="1:4" x14ac:dyDescent="0.25">
      <c r="A2482" s="63"/>
      <c r="B2482" s="38"/>
      <c r="C2482" s="49"/>
      <c r="D2482" s="49"/>
    </row>
    <row r="2483" spans="1:4" x14ac:dyDescent="0.25">
      <c r="A2483" s="63"/>
      <c r="B2483" s="38"/>
      <c r="C2483" s="49"/>
      <c r="D2483" s="49"/>
    </row>
    <row r="2484" spans="1:4" x14ac:dyDescent="0.25">
      <c r="A2484" s="63"/>
      <c r="B2484" s="38"/>
      <c r="C2484" s="49"/>
      <c r="D2484" s="49"/>
    </row>
    <row r="2485" spans="1:4" x14ac:dyDescent="0.25">
      <c r="A2485" s="63"/>
      <c r="B2485" s="38"/>
      <c r="C2485" s="49"/>
      <c r="D2485" s="49"/>
    </row>
    <row r="2486" spans="1:4" x14ac:dyDescent="0.25">
      <c r="A2486" s="63"/>
      <c r="B2486" s="38"/>
      <c r="C2486" s="49"/>
      <c r="D2486" s="49"/>
    </row>
    <row r="2487" spans="1:4" x14ac:dyDescent="0.25">
      <c r="A2487" s="63"/>
      <c r="B2487" s="38"/>
      <c r="C2487" s="49"/>
      <c r="D2487" s="49"/>
    </row>
  </sheetData>
  <printOptions horizontalCentered="1"/>
  <pageMargins left="0.7" right="0.7" top="0.75" bottom="0.75" header="0.3" footer="0.3"/>
  <pageSetup paperSize="9" orientation="portrait" r:id="rId1"/>
  <headerFooter>
    <oddHeader>&amp;L&amp;8SSZ 18_25
Seznam strojů a zařízení&amp;C&amp;8Oprava stávajících pokojů Bertiných lázní Třeboň - Objekt "E"
VZDUCHOTECHNIKA&amp;R&amp;G</oddHeader>
    <oddFooter>Stránka 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10</vt:i4>
      </vt:variant>
    </vt:vector>
  </HeadingPairs>
  <TitlesOfParts>
    <vt:vector size="19" baseType="lpstr">
      <vt:lpstr>Rekapitulace</vt:lpstr>
      <vt:lpstr>ARC</vt:lpstr>
      <vt:lpstr>ZTI</vt:lpstr>
      <vt:lpstr>EI</vt:lpstr>
      <vt:lpstr>TCH-TCH</vt:lpstr>
      <vt:lpstr>TCH-EI</vt:lpstr>
      <vt:lpstr>SAD</vt:lpstr>
      <vt:lpstr>SAD-R</vt:lpstr>
      <vt:lpstr>VZT</vt:lpstr>
      <vt:lpstr>ARC!Názvy_tisku</vt:lpstr>
      <vt:lpstr>VZT!Názvy_tisku</vt:lpstr>
      <vt:lpstr>ZTI!Názvy_tisku</vt:lpstr>
      <vt:lpstr>ARC!Oblast_tisku</vt:lpstr>
      <vt:lpstr>SAD!Oblast_tisku</vt:lpstr>
      <vt:lpstr>'SAD-R'!Oblast_tisku</vt:lpstr>
      <vt:lpstr>'TCH-EI'!Oblast_tisku</vt:lpstr>
      <vt:lpstr>'TCH-TCH'!Oblast_tisku</vt:lpstr>
      <vt:lpstr>VZT!Oblast_tisku</vt:lpstr>
      <vt:lpstr>ZTI!Oblast_tisku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2020-01-30T11:44:17Z</dcterms:modified>
</cp:coreProperties>
</file>