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23 - Retence a akumula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'SO23 - Retence a akumulace'!$C$118:$K$142</definedName>
    <definedName name="_xlnm.Print_Area" localSheetId="1">'SO23 - Retence a akumulace'!$C$4:$J$76,'SO23 - Retence a akumulace'!$C$82:$J$100,'SO23 - Retence a akumulace'!$C$106:$K$142</definedName>
    <definedName name="_xlnm.Print_Titles" localSheetId="1">'SO23 - Retence a akumulace'!$118:$118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T126"/>
  <c r="R127"/>
  <c r="R126"/>
  <c r="P127"/>
  <c r="P126"/>
  <c r="BK127"/>
  <c r="BK126"/>
  <c r="J126"/>
  <c r="J127"/>
  <c r="BE127"/>
  <c r="J99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F37"/>
  <c i="1" r="BD95"/>
  <c i="2" r="BH122"/>
  <c r="F36"/>
  <c i="1" r="BC95"/>
  <c i="2" r="BG122"/>
  <c r="F35"/>
  <c i="1" r="BB95"/>
  <c i="2" r="BF122"/>
  <c r="J34"/>
  <c i="1" r="AW95"/>
  <c i="2" r="F34"/>
  <c i="1" r="BA95"/>
  <c i="2" r="T122"/>
  <c r="T121"/>
  <c r="T120"/>
  <c r="T119"/>
  <c r="R122"/>
  <c r="R121"/>
  <c r="R120"/>
  <c r="R119"/>
  <c r="P122"/>
  <c r="P121"/>
  <c r="P120"/>
  <c r="P119"/>
  <c i="1" r="AU95"/>
  <c i="2" r="BK122"/>
  <c r="BK121"/>
  <c r="J121"/>
  <c r="BK120"/>
  <c r="J120"/>
  <c r="BK119"/>
  <c r="J119"/>
  <c r="J96"/>
  <c r="J30"/>
  <c i="1" r="AG95"/>
  <c i="2" r="J122"/>
  <c r="BE122"/>
  <c r="J33"/>
  <c i="1" r="AV95"/>
  <c i="2" r="F33"/>
  <c i="1" r="AZ95"/>
  <c i="2" r="J98"/>
  <c r="J97"/>
  <c r="F113"/>
  <c r="E111"/>
  <c r="F89"/>
  <c r="E87"/>
  <c r="J39"/>
  <c r="J24"/>
  <c r="E24"/>
  <c r="J116"/>
  <c r="J92"/>
  <c r="J23"/>
  <c r="J21"/>
  <c r="E21"/>
  <c r="J115"/>
  <c r="J91"/>
  <c r="J20"/>
  <c r="J18"/>
  <c r="E18"/>
  <c r="F116"/>
  <c r="F92"/>
  <c r="J17"/>
  <c r="J15"/>
  <c r="E15"/>
  <c r="F115"/>
  <c r="F91"/>
  <c r="J14"/>
  <c r="J12"/>
  <c r="J113"/>
  <c r="J89"/>
  <c r="E7"/>
  <c r="E109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<sst xmlns="http://schemas.openxmlformats.org/spreadsheetml/2006/main">
  <si>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</si>
  <si>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</si>
  <si>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</si>
  <si>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</si>
  <si>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</si>
  <si>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{a5efbd7f-483d-4808-a120-60715d562c00}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</si>
  <si>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</si>
  <si>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</si>
  <si>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</si>
  <si>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</si>
  <si>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</si>
  <si>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</si>
  <si>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</si>
  <si>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</si>
  <si>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</si>
  <si>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</si>
  <si>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</si>
  <si>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SO23 - Retence a akumulace</t>
  </si>
  <si>
    <t>KSO:</t>
  </si>
  <si>
    <t>CC-CZ:</t>
  </si>
  <si>
    <t>Místo:</t>
  </si>
  <si>
    <t xml:space="preserve"> </t>
  </si>
  <si>
    <t>Datum:</t>
  </si>
  <si>
    <t>19. 5. 2020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</si>
  <si>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</si>
  <si>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</si>
  <si>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</si>
  <si>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</si>
  <si>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</si>
  <si>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</si>
  <si>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</si>
  <si>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</si>
  <si>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</si>
  <si>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</si>
  <si>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</si>
  <si>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</si>
  <si>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</si>
  <si>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</si>
  <si>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</si>
  <si>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</si>
  <si>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</si>
  <si>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</si>
  <si>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</si>
  <si>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</si>
  <si>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</si>
  <si>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</si>
  <si>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</si>
  <si>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</si>
  <si>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</si>
  <si>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</si>
  <si>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</si>
  <si>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</si>
  <si>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</si>
  <si>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</si>
  <si>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</si>
  <si>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</si>
  <si>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</si>
  <si>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</si>
  <si>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</si>
  <si>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</si>
  <si>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</si>
  <si>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</si>
  <si>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</si>
  <si>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</si>
  <si>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</si>
  <si>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</si>
  <si>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</si>
  <si>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</si>
  <si>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</si>
  <si>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</si>
  <si>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</si>
  <si>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</si>
  <si>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</si>
  <si>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</si>
  <si>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</si>
  <si>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</si>
  <si>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</si>
  <si>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</si>
  <si>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SO23</t>
  </si>
  <si>
    <t>Retence a akumulace</t>
  </si>
  <si>
    <t>STA</t>
  </si>
  <si>
    <t>1</t>
  </si>
  <si>
    <t>{fde28e73-b7f1-48df-a7c3-56997f004101}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</si>
  <si>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</si>
  <si>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</si>
  <si>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</si>
  <si>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</si>
  <si>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</si>
  <si>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</si>
  <si>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</si>
  <si>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</si>
  <si>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</si>
  <si>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8 - Trubní vedení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</si>
  <si>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</si>
  <si>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</si>
  <si>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</si>
  <si>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</si>
  <si>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</si>
  <si>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</si>
  <si>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</si>
  <si>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</si>
  <si>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</si>
  <si>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</si>
  <si>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</si>
  <si>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</si>
  <si>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</si>
  <si>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</si>
  <si>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</si>
  <si>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</si>
  <si>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</si>
  <si>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8</t>
  </si>
  <si>
    <t>Trubní vedení</t>
  </si>
  <si>
    <t>K</t>
  </si>
  <si>
    <t>894812501R</t>
  </si>
  <si>
    <t>Revizní šachta DN 800, typ 1, výška 355mm</t>
  </si>
  <si>
    <t>kus</t>
  </si>
  <si>
    <t>CS ÚRS 2019 01</t>
  </si>
  <si>
    <t>4</t>
  </si>
  <si>
    <t>1018443366</t>
  </si>
  <si>
    <t>894812502R</t>
  </si>
  <si>
    <t>Revizní šachta DN 800, typ 2, výška 660mm</t>
  </si>
  <si>
    <t>67078752</t>
  </si>
  <si>
    <t>3</t>
  </si>
  <si>
    <t>894812522R</t>
  </si>
  <si>
    <t>Revizní adaptér 800 x 800 mm pro napojeníšachtové roury DN600, výška 300 mm</t>
  </si>
  <si>
    <t>2125632171</t>
  </si>
  <si>
    <t>894812531R</t>
  </si>
  <si>
    <t>prodloužení šachty z korugované roury DN600 + roznášecí prstenec betonový + poklop BEGU s odvětráním B125</t>
  </si>
  <si>
    <t>-1116761916</t>
  </si>
  <si>
    <t>OST</t>
  </si>
  <si>
    <t>Ostatní</t>
  </si>
  <si>
    <t>5</t>
  </si>
  <si>
    <t>OST1</t>
  </si>
  <si>
    <t>Plastový voštinový blok, objem 205 l</t>
  </si>
  <si>
    <t>ks</t>
  </si>
  <si>
    <t>512</t>
  </si>
  <si>
    <t>1797208426</t>
  </si>
  <si>
    <t>6</t>
  </si>
  <si>
    <t>OST2</t>
  </si>
  <si>
    <t>Plastová podkladová deska, objem 25 l</t>
  </si>
  <si>
    <t>-80122191</t>
  </si>
  <si>
    <t>7</t>
  </si>
  <si>
    <t>OST3</t>
  </si>
  <si>
    <t>Koncová deska</t>
  </si>
  <si>
    <t>-652797110</t>
  </si>
  <si>
    <t>OST4</t>
  </si>
  <si>
    <t>Spojovací konektor</t>
  </si>
  <si>
    <t>-877477794</t>
  </si>
  <si>
    <t>9</t>
  </si>
  <si>
    <t>OST5</t>
  </si>
  <si>
    <t xml:space="preserve">Geotextilie, 200g/m2 </t>
  </si>
  <si>
    <t>m2</t>
  </si>
  <si>
    <t>172780026</t>
  </si>
  <si>
    <t>10</t>
  </si>
  <si>
    <t>OST6</t>
  </si>
  <si>
    <t>Filtrační plastová šachta DN 600</t>
  </si>
  <si>
    <t>soub</t>
  </si>
  <si>
    <t>-739414487</t>
  </si>
  <si>
    <t>VV</t>
  </si>
  <si>
    <t>z PP, zvenčí černá a uvnitř žlutá, pro optimalizovanou</t>
  </si>
  <si>
    <t>možnost revize. Dimenzovaná</t>
  </si>
  <si>
    <t>pro použití standardních</t>
  </si>
  <si>
    <t>šachtových poklopů světlosti 610.</t>
  </si>
  <si>
    <t>Průměr přítoku DN 315 s rovným</t>
  </si>
  <si>
    <t>koncem, průměr odtoku DN 315 s rovným</t>
  </si>
  <si>
    <t>koncem. Integrovaný obtok DN 315 s rovným koncem. Včetně příslušenství a poklopu BEGU B125 s odvětráním</t>
  </si>
  <si>
    <t>11</t>
  </si>
  <si>
    <t>OST7</t>
  </si>
  <si>
    <t>Montáž</t>
  </si>
  <si>
    <t>-2064084017</t>
  </si>
  <si>
    <t>12</t>
  </si>
  <si>
    <t>OST8</t>
  </si>
  <si>
    <t>Výkopové práce</t>
  </si>
  <si>
    <t>m3</t>
  </si>
  <si>
    <t>107580980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</si>
</sst>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37</v>
      </c>
      <c r="E29" s="44"/>
      <c r="F29" s="30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30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30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30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30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14.4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</row>
    <row r="38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1" customFormat="1" ht="14.4" customHeight="1">
      <c r="B49" s="36"/>
      <c r="C49" s="37"/>
      <c r="D49" s="56" t="s">
        <v>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47</v>
      </c>
      <c r="AI49" s="57"/>
      <c r="AJ49" s="57"/>
      <c r="AK49" s="57"/>
      <c r="AL49" s="57"/>
      <c r="AM49" s="57"/>
      <c r="AN49" s="57"/>
      <c r="AO49" s="57"/>
      <c r="AP49" s="37"/>
      <c r="AQ49" s="37"/>
      <c r="AR49" s="4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1" customFormat="1">
      <c r="B60" s="36"/>
      <c r="C60" s="37"/>
      <c r="D60" s="58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8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8" t="s">
        <v>48</v>
      </c>
      <c r="AI60" s="39"/>
      <c r="AJ60" s="39"/>
      <c r="AK60" s="39"/>
      <c r="AL60" s="39"/>
      <c r="AM60" s="58" t="s">
        <v>49</v>
      </c>
      <c r="AN60" s="39"/>
      <c r="AO60" s="39"/>
      <c r="AP60" s="37"/>
      <c r="AQ60" s="37"/>
      <c r="AR60" s="41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1" customFormat="1">
      <c r="B64" s="36"/>
      <c r="C64" s="37"/>
      <c r="D64" s="56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6" t="s">
        <v>51</v>
      </c>
      <c r="AI64" s="57"/>
      <c r="AJ64" s="57"/>
      <c r="AK64" s="57"/>
      <c r="AL64" s="57"/>
      <c r="AM64" s="57"/>
      <c r="AN64" s="57"/>
      <c r="AO64" s="57"/>
      <c r="AP64" s="37"/>
      <c r="AQ64" s="37"/>
      <c r="AR64" s="41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1" customFormat="1">
      <c r="B75" s="36"/>
      <c r="C75" s="37"/>
      <c r="D75" s="58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8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8" t="s">
        <v>48</v>
      </c>
      <c r="AI75" s="39"/>
      <c r="AJ75" s="39"/>
      <c r="AK75" s="39"/>
      <c r="AL75" s="39"/>
      <c r="AM75" s="58" t="s">
        <v>49</v>
      </c>
      <c r="AN75" s="39"/>
      <c r="AO75" s="39"/>
      <c r="AP75" s="37"/>
      <c r="AQ75" s="37"/>
      <c r="AR75" s="41"/>
    </row>
    <row r="76" s="1" customFormat="1"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</row>
    <row r="77" s="1" customFormat="1" ht="6.96" customHeight="1"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1"/>
    </row>
    <row r="81" s="1" customFormat="1" ht="6.96" customHeight="1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1"/>
    </row>
    <row r="82" s="1" customFormat="1" ht="24.96" customHeight="1">
      <c r="B82" s="36"/>
      <c r="C82" s="21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</row>
    <row r="84" s="3" customFormat="1" ht="12" customHeight="1">
      <c r="B84" s="63"/>
      <c r="C84" s="30" t="s">
        <v>13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PK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="4" customFormat="1" ht="36.96" customHeight="1">
      <c r="B85" s="66"/>
      <c r="C85" s="67" t="s">
        <v>16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SO23 - Retence a akumulace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</row>
    <row r="87" s="1" customFormat="1" ht="12" customHeight="1"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71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72" t="str">
        <f>IF(AN8= "","",AN8)</f>
        <v>19. 5. 2020</v>
      </c>
      <c r="AN87" s="72"/>
      <c r="AO87" s="37"/>
      <c r="AP87" s="37"/>
      <c r="AQ87" s="37"/>
      <c r="AR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</row>
    <row r="89" s="1" customFormat="1" ht="15.15" customHeight="1"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73" t="str">
        <f>IF(E17="","",E17)</f>
        <v xml:space="preserve"> </v>
      </c>
      <c r="AN89" s="64"/>
      <c r="AO89" s="64"/>
      <c r="AP89" s="64"/>
      <c r="AQ89" s="37"/>
      <c r="AR89" s="41"/>
      <c r="AS89" s="74" t="s">
        <v>53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</row>
    <row r="90" s="1" customFormat="1" ht="15.15" customHeight="1"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73" t="str">
        <f>IF(E20="","",E20)</f>
        <v xml:space="preserve"> </v>
      </c>
      <c r="AN90" s="64"/>
      <c r="AO90" s="64"/>
      <c r="AP90" s="64"/>
      <c r="AQ90" s="37"/>
      <c r="AR90" s="41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</row>
    <row r="91" s="1" customFormat="1" ht="10.8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</row>
    <row r="92" s="1" customFormat="1" ht="29.28" customHeight="1">
      <c r="B92" s="36"/>
      <c r="C92" s="86" t="s">
        <v>54</v>
      </c>
      <c r="D92" s="87"/>
      <c r="E92" s="87"/>
      <c r="F92" s="87"/>
      <c r="G92" s="87"/>
      <c r="H92" s="88"/>
      <c r="I92" s="89" t="s">
        <v>55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56</v>
      </c>
      <c r="AH92" s="87"/>
      <c r="AI92" s="87"/>
      <c r="AJ92" s="87"/>
      <c r="AK92" s="87"/>
      <c r="AL92" s="87"/>
      <c r="AM92" s="87"/>
      <c r="AN92" s="89" t="s">
        <v>57</v>
      </c>
      <c r="AO92" s="87"/>
      <c r="AP92" s="91"/>
      <c r="AQ92" s="92" t="s">
        <v>58</v>
      </c>
      <c r="AR92" s="41"/>
      <c r="AS92" s="93" t="s">
        <v>59</v>
      </c>
      <c r="AT92" s="94" t="s">
        <v>60</v>
      </c>
      <c r="AU92" s="94" t="s">
        <v>61</v>
      </c>
      <c r="AV92" s="94" t="s">
        <v>62</v>
      </c>
      <c r="AW92" s="94" t="s">
        <v>63</v>
      </c>
      <c r="AX92" s="94" t="s">
        <v>64</v>
      </c>
      <c r="AY92" s="94" t="s">
        <v>65</v>
      </c>
      <c r="AZ92" s="94" t="s">
        <v>66</v>
      </c>
      <c r="BA92" s="94" t="s">
        <v>67</v>
      </c>
      <c r="BB92" s="94" t="s">
        <v>68</v>
      </c>
      <c r="BC92" s="94" t="s">
        <v>69</v>
      </c>
      <c r="BD92" s="95" t="s">
        <v>70</v>
      </c>
    </row>
    <row r="93" s="1" customFormat="1" ht="10.8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</row>
    <row r="94" s="5" customFormat="1" ht="32.4" customHeight="1">
      <c r="B94" s="99"/>
      <c r="C94" s="100" t="s">
        <v>71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ROUND(AG95,2)</f>
        <v>0</v>
      </c>
      <c r="AH94" s="102"/>
      <c r="AI94" s="102"/>
      <c r="AJ94" s="102"/>
      <c r="AK94" s="102"/>
      <c r="AL94" s="102"/>
      <c r="AM94" s="102"/>
      <c r="AN94" s="103">
        <f>SUM(AG94,AT94)</f>
        <v>0</v>
      </c>
      <c r="AO94" s="103"/>
      <c r="AP94" s="103"/>
      <c r="AQ94" s="104" t="s">
        <v>1</v>
      </c>
      <c r="AR94" s="105"/>
      <c r="AS94" s="106">
        <f>ROUND(AS95,2)</f>
        <v>0</v>
      </c>
      <c r="AT94" s="107">
        <f>ROUND(SUM(AV94:AW94),2)</f>
        <v>0</v>
      </c>
      <c r="AU94" s="108">
        <f>ROUND(AU95,5)</f>
        <v>0</v>
      </c>
      <c r="AV94" s="107">
        <f>ROUND(AZ94*L29,2)</f>
        <v>0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ROUND(AZ95,2)</f>
        <v>0</v>
      </c>
      <c r="BA94" s="107">
        <f>ROUND(BA95,2)</f>
        <v>0</v>
      </c>
      <c r="BB94" s="107">
        <f>ROUND(BB95,2)</f>
        <v>0</v>
      </c>
      <c r="BC94" s="107">
        <f>ROUND(BC95,2)</f>
        <v>0</v>
      </c>
      <c r="BD94" s="109">
        <f>ROUND(BD95,2)</f>
        <v>0</v>
      </c>
      <c r="BS94" s="110" t="s">
        <v>72</v>
      </c>
      <c r="BT94" s="110" t="s">
        <v>73</v>
      </c>
      <c r="BU94" s="111" t="s">
        <v>74</v>
      </c>
      <c r="BV94" s="110" t="s">
        <v>75</v>
      </c>
      <c r="BW94" s="110" t="s">
        <v>5</v>
      </c>
      <c r="BX94" s="110" t="s">
        <v>76</v>
      </c>
      <c r="CL94" s="110" t="s">
        <v>1</v>
      </c>
    </row>
    <row r="95" s="6" customFormat="1" ht="16.5" customHeight="1">
      <c r="A95" s="112" t="s">
        <v>77</v>
      </c>
      <c r="B95" s="113"/>
      <c r="C95" s="114"/>
      <c r="D95" s="115" t="s">
        <v>78</v>
      </c>
      <c r="E95" s="115"/>
      <c r="F95" s="115"/>
      <c r="G95" s="115"/>
      <c r="H95" s="115"/>
      <c r="I95" s="116"/>
      <c r="J95" s="115" t="s">
        <v>79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'SO23 - Retence a akumulace'!J30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80</v>
      </c>
      <c r="AR95" s="119"/>
      <c r="AS95" s="120">
        <v>0</v>
      </c>
      <c r="AT95" s="121">
        <f>ROUND(SUM(AV95:AW95),2)</f>
        <v>0</v>
      </c>
      <c r="AU95" s="122">
        <f>'SO23 - Retence a akumulace'!P119</f>
        <v>0</v>
      </c>
      <c r="AV95" s="121">
        <f>'SO23 - Retence a akumulace'!J33</f>
        <v>0</v>
      </c>
      <c r="AW95" s="121">
        <f>'SO23 - Retence a akumulace'!J34</f>
        <v>0</v>
      </c>
      <c r="AX95" s="121">
        <f>'SO23 - Retence a akumulace'!J35</f>
        <v>0</v>
      </c>
      <c r="AY95" s="121">
        <f>'SO23 - Retence a akumulace'!J36</f>
        <v>0</v>
      </c>
      <c r="AZ95" s="121">
        <f>'SO23 - Retence a akumulace'!F33</f>
        <v>0</v>
      </c>
      <c r="BA95" s="121">
        <f>'SO23 - Retence a akumulace'!F34</f>
        <v>0</v>
      </c>
      <c r="BB95" s="121">
        <f>'SO23 - Retence a akumulace'!F35</f>
        <v>0</v>
      </c>
      <c r="BC95" s="121">
        <f>'SO23 - Retence a akumulace'!F36</f>
        <v>0</v>
      </c>
      <c r="BD95" s="123">
        <f>'SO23 - Retence a akumulace'!F37</f>
        <v>0</v>
      </c>
      <c r="BT95" s="124" t="s">
        <v>81</v>
      </c>
      <c r="BV95" s="124" t="s">
        <v>75</v>
      </c>
      <c r="BW95" s="124" t="s">
        <v>82</v>
      </c>
      <c r="BX95" s="124" t="s">
        <v>5</v>
      </c>
      <c r="CL95" s="124" t="s">
        <v>1</v>
      </c>
      <c r="CM95" s="124" t="s">
        <v>83</v>
      </c>
    </row>
    <row r="96" s="1" customFormat="1" ht="30" customHeight="1"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</row>
    <row r="97" s="1" customFormat="1" ht="6.96" customHeight="1"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41"/>
    </row>
  </sheetData>
  <sheetProtection sheet="1" formatColumns="0" formatRows="0" objects="1" scenarios="1" spinCount="100000" saltValue="KKqxVNtDpxuIF8Js+HsNpjBC0KoeErSUoPvZ3a9MB184fQf0NwHLokKtiEQg4tphMWj/TJ7PMEa+psaA9CS0PA==" hashValue="Mhek3tZgsCxhFSN1/MMrK/qR+Ni16HQKy9n5qVGT3vXNtjt9/oG4frh+AftPnq32lVXMaQWGHidp3b1njon6l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SO23 - Retence a akumu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5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82</v>
      </c>
    </row>
    <row r="3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8"/>
      <c r="AT3" s="15" t="s">
        <v>83</v>
      </c>
    </row>
    <row r="4" ht="24.96" customHeight="1">
      <c r="B4" s="18"/>
      <c r="D4" s="129" t="s">
        <v>84</v>
      </c>
      <c r="L4" s="18"/>
      <c r="M4" s="130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1" t="s">
        <v>16</v>
      </c>
      <c r="L6" s="18"/>
    </row>
    <row r="7" ht="16.5" customHeight="1">
      <c r="B7" s="18"/>
      <c r="E7" s="132" t="str">
        <f>'Rekapitulace stavby'!K6</f>
        <v>SO23 - Retence a akumulace</v>
      </c>
      <c r="F7" s="131"/>
      <c r="G7" s="131"/>
      <c r="H7" s="131"/>
      <c r="L7" s="18"/>
    </row>
    <row r="8" s="1" customFormat="1" ht="12" customHeight="1">
      <c r="B8" s="41"/>
      <c r="D8" s="131" t="s">
        <v>85</v>
      </c>
      <c r="I8" s="133"/>
      <c r="L8" s="41"/>
    </row>
    <row r="9" s="1" customFormat="1" ht="36.96" customHeight="1">
      <c r="B9" s="41"/>
      <c r="E9" s="134" t="s">
        <v>17</v>
      </c>
      <c r="F9" s="1"/>
      <c r="G9" s="1"/>
      <c r="H9" s="1"/>
      <c r="I9" s="133"/>
      <c r="L9" s="41"/>
    </row>
    <row r="10" s="1" customFormat="1">
      <c r="B10" s="41"/>
      <c r="I10" s="133"/>
      <c r="L10" s="41"/>
    </row>
    <row r="11" s="1" customFormat="1" ht="12" customHeight="1">
      <c r="B11" s="41"/>
      <c r="D11" s="131" t="s">
        <v>18</v>
      </c>
      <c r="F11" s="135" t="s">
        <v>1</v>
      </c>
      <c r="I11" s="136" t="s">
        <v>19</v>
      </c>
      <c r="J11" s="135" t="s">
        <v>1</v>
      </c>
      <c r="L11" s="41"/>
    </row>
    <row r="12" s="1" customFormat="1" ht="12" customHeight="1">
      <c r="B12" s="41"/>
      <c r="D12" s="131" t="s">
        <v>20</v>
      </c>
      <c r="F12" s="135" t="s">
        <v>21</v>
      </c>
      <c r="I12" s="136" t="s">
        <v>22</v>
      </c>
      <c r="J12" s="137" t="str">
        <f>'Rekapitulace stavby'!AN8</f>
        <v>19. 5. 2020</v>
      </c>
      <c r="L12" s="41"/>
    </row>
    <row r="13" s="1" customFormat="1" ht="10.8" customHeight="1">
      <c r="B13" s="41"/>
      <c r="I13" s="133"/>
      <c r="L13" s="41"/>
    </row>
    <row r="14" s="1" customFormat="1" ht="12" customHeight="1">
      <c r="B14" s="41"/>
      <c r="D14" s="131" t="s">
        <v>24</v>
      </c>
      <c r="I14" s="136" t="s">
        <v>25</v>
      </c>
      <c r="J14" s="135" t="str">
        <f>IF('Rekapitulace stavby'!AN10="","",'Rekapitulace stavby'!AN10)</f>
        <v/>
      </c>
      <c r="L14" s="41"/>
    </row>
    <row r="15" s="1" customFormat="1" ht="18" customHeight="1">
      <c r="B15" s="41"/>
      <c r="E15" s="135" t="str">
        <f>IF('Rekapitulace stavby'!E11="","",'Rekapitulace stavby'!E11)</f>
        <v xml:space="preserve"> </v>
      </c>
      <c r="I15" s="136" t="s">
        <v>26</v>
      </c>
      <c r="J15" s="135" t="str">
        <f>IF('Rekapitulace stavby'!AN11="","",'Rekapitulace stavby'!AN11)</f>
        <v/>
      </c>
      <c r="L15" s="41"/>
    </row>
    <row r="16" s="1" customFormat="1" ht="6.96" customHeight="1">
      <c r="B16" s="41"/>
      <c r="I16" s="133"/>
      <c r="L16" s="41"/>
    </row>
    <row r="17" s="1" customFormat="1" ht="12" customHeight="1">
      <c r="B17" s="41"/>
      <c r="D17" s="131" t="s">
        <v>27</v>
      </c>
      <c r="I17" s="136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5"/>
      <c r="G18" s="135"/>
      <c r="H18" s="135"/>
      <c r="I18" s="136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3"/>
      <c r="L19" s="41"/>
    </row>
    <row r="20" s="1" customFormat="1" ht="12" customHeight="1">
      <c r="B20" s="41"/>
      <c r="D20" s="131" t="s">
        <v>29</v>
      </c>
      <c r="I20" s="136" t="s">
        <v>25</v>
      </c>
      <c r="J20" s="135" t="str">
        <f>IF('Rekapitulace stavby'!AN16="","",'Rekapitulace stavby'!AN16)</f>
        <v/>
      </c>
      <c r="L20" s="41"/>
    </row>
    <row r="21" s="1" customFormat="1" ht="18" customHeight="1">
      <c r="B21" s="41"/>
      <c r="E21" s="135" t="str">
        <f>IF('Rekapitulace stavby'!E17="","",'Rekapitulace stavby'!E17)</f>
        <v xml:space="preserve"> </v>
      </c>
      <c r="I21" s="136" t="s">
        <v>26</v>
      </c>
      <c r="J21" s="135" t="str">
        <f>IF('Rekapitulace stavby'!AN17="","",'Rekapitulace stavby'!AN17)</f>
        <v/>
      </c>
      <c r="L21" s="41"/>
    </row>
    <row r="22" s="1" customFormat="1" ht="6.96" customHeight="1">
      <c r="B22" s="41"/>
      <c r="I22" s="133"/>
      <c r="L22" s="41"/>
    </row>
    <row r="23" s="1" customFormat="1" ht="12" customHeight="1">
      <c r="B23" s="41"/>
      <c r="D23" s="131" t="s">
        <v>31</v>
      </c>
      <c r="I23" s="136" t="s">
        <v>25</v>
      </c>
      <c r="J23" s="135" t="str">
        <f>IF('Rekapitulace stavby'!AN19="","",'Rekapitulace stavby'!AN19)</f>
        <v/>
      </c>
      <c r="L23" s="41"/>
    </row>
    <row r="24" s="1" customFormat="1" ht="18" customHeight="1">
      <c r="B24" s="41"/>
      <c r="E24" s="135" t="str">
        <f>IF('Rekapitulace stavby'!E20="","",'Rekapitulace stavby'!E20)</f>
        <v xml:space="preserve"> </v>
      </c>
      <c r="I24" s="136" t="s">
        <v>26</v>
      </c>
      <c r="J24" s="135" t="str">
        <f>IF('Rekapitulace stavby'!AN20="","",'Rekapitulace stavby'!AN20)</f>
        <v/>
      </c>
      <c r="L24" s="41"/>
    </row>
    <row r="25" s="1" customFormat="1" ht="6.96" customHeight="1">
      <c r="B25" s="41"/>
      <c r="I25" s="133"/>
      <c r="L25" s="41"/>
    </row>
    <row r="26" s="1" customFormat="1" ht="12" customHeight="1">
      <c r="B26" s="41"/>
      <c r="D26" s="131" t="s">
        <v>32</v>
      </c>
      <c r="I26" s="133"/>
      <c r="L26" s="41"/>
    </row>
    <row r="27" s="7" customFormat="1" ht="16.5" customHeight="1">
      <c r="B27" s="138"/>
      <c r="E27" s="139" t="s">
        <v>1</v>
      </c>
      <c r="F27" s="139"/>
      <c r="G27" s="139"/>
      <c r="H27" s="139"/>
      <c r="I27" s="140"/>
      <c r="L27" s="138"/>
    </row>
    <row r="28" s="1" customFormat="1" ht="6.96" customHeight="1">
      <c r="B28" s="41"/>
      <c r="I28" s="133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1"/>
      <c r="J29" s="76"/>
      <c r="K29" s="76"/>
      <c r="L29" s="41"/>
    </row>
    <row r="30" s="1" customFormat="1" ht="25.44" customHeight="1">
      <c r="B30" s="41"/>
      <c r="D30" s="142" t="s">
        <v>33</v>
      </c>
      <c r="I30" s="133"/>
      <c r="J30" s="143">
        <f>ROUND(J119,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1"/>
      <c r="J31" s="76"/>
      <c r="K31" s="76"/>
      <c r="L31" s="41"/>
    </row>
    <row r="32" s="1" customFormat="1" ht="14.4" customHeight="1">
      <c r="B32" s="41"/>
      <c r="F32" s="144" t="s">
        <v>35</v>
      </c>
      <c r="I32" s="145" t="s">
        <v>34</v>
      </c>
      <c r="J32" s="144" t="s">
        <v>36</v>
      </c>
      <c r="L32" s="41"/>
    </row>
    <row r="33" s="1" customFormat="1" ht="14.4" customHeight="1">
      <c r="B33" s="41"/>
      <c r="D33" s="146" t="s">
        <v>37</v>
      </c>
      <c r="E33" s="131" t="s">
        <v>38</v>
      </c>
      <c r="F33" s="147">
        <f>ROUND((SUM(BE119:BE142)),  2)</f>
        <v>0</v>
      </c>
      <c r="I33" s="148">
        <v>0.20999999999999999</v>
      </c>
      <c r="J33" s="147">
        <f>ROUND(((SUM(BE119:BE142))*I33),  2)</f>
        <v>0</v>
      </c>
      <c r="L33" s="41"/>
    </row>
    <row r="34" s="1" customFormat="1" ht="14.4" customHeight="1">
      <c r="B34" s="41"/>
      <c r="E34" s="131" t="s">
        <v>39</v>
      </c>
      <c r="F34" s="147">
        <f>ROUND((SUM(BF119:BF142)),  2)</f>
        <v>0</v>
      </c>
      <c r="I34" s="148">
        <v>0.14999999999999999</v>
      </c>
      <c r="J34" s="147">
        <f>ROUND(((SUM(BF119:BF142))*I34),  2)</f>
        <v>0</v>
      </c>
      <c r="L34" s="41"/>
    </row>
    <row r="35" hidden="1" s="1" customFormat="1" ht="14.4" customHeight="1">
      <c r="B35" s="41"/>
      <c r="E35" s="131" t="s">
        <v>40</v>
      </c>
      <c r="F35" s="147">
        <f>ROUND((SUM(BG119:BG142)),  2)</f>
        <v>0</v>
      </c>
      <c r="I35" s="148">
        <v>0.20999999999999999</v>
      </c>
      <c r="J35" s="147">
        <f>0</f>
        <v>0</v>
      </c>
      <c r="L35" s="41"/>
    </row>
    <row r="36" hidden="1" s="1" customFormat="1" ht="14.4" customHeight="1">
      <c r="B36" s="41"/>
      <c r="E36" s="131" t="s">
        <v>41</v>
      </c>
      <c r="F36" s="147">
        <f>ROUND((SUM(BH119:BH142)),  2)</f>
        <v>0</v>
      </c>
      <c r="I36" s="148">
        <v>0.14999999999999999</v>
      </c>
      <c r="J36" s="147">
        <f>0</f>
        <v>0</v>
      </c>
      <c r="L36" s="41"/>
    </row>
    <row r="37" hidden="1" s="1" customFormat="1" ht="14.4" customHeight="1">
      <c r="B37" s="41"/>
      <c r="E37" s="131" t="s">
        <v>42</v>
      </c>
      <c r="F37" s="147">
        <f>ROUND((SUM(BI119:BI142)),  2)</f>
        <v>0</v>
      </c>
      <c r="I37" s="148">
        <v>0</v>
      </c>
      <c r="J37" s="147">
        <f>0</f>
        <v>0</v>
      </c>
      <c r="L37" s="41"/>
    </row>
    <row r="38" s="1" customFormat="1" ht="6.96" customHeight="1">
      <c r="B38" s="41"/>
      <c r="I38" s="133"/>
      <c r="L38" s="41"/>
    </row>
    <row r="39" s="1" customFormat="1" ht="25.44" customHeight="1"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4"/>
      <c r="J39" s="155">
        <f>SUM(J30:J37)</f>
        <v>0</v>
      </c>
      <c r="K39" s="156"/>
      <c r="L39" s="41"/>
    </row>
    <row r="40" s="1" customFormat="1" ht="14.4" customHeight="1">
      <c r="B40" s="41"/>
      <c r="I40" s="133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57" t="s">
        <v>46</v>
      </c>
      <c r="E50" s="158"/>
      <c r="F50" s="158"/>
      <c r="G50" s="157" t="s">
        <v>47</v>
      </c>
      <c r="H50" s="158"/>
      <c r="I50" s="159"/>
      <c r="J50" s="158"/>
      <c r="K50" s="158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0" t="s">
        <v>48</v>
      </c>
      <c r="E61" s="161"/>
      <c r="F61" s="162" t="s">
        <v>49</v>
      </c>
      <c r="G61" s="160" t="s">
        <v>48</v>
      </c>
      <c r="H61" s="161"/>
      <c r="I61" s="163"/>
      <c r="J61" s="164" t="s">
        <v>49</v>
      </c>
      <c r="K61" s="161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57" t="s">
        <v>50</v>
      </c>
      <c r="E65" s="158"/>
      <c r="F65" s="158"/>
      <c r="G65" s="157" t="s">
        <v>51</v>
      </c>
      <c r="H65" s="158"/>
      <c r="I65" s="159"/>
      <c r="J65" s="158"/>
      <c r="K65" s="158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0" t="s">
        <v>48</v>
      </c>
      <c r="E76" s="161"/>
      <c r="F76" s="162" t="s">
        <v>49</v>
      </c>
      <c r="G76" s="160" t="s">
        <v>48</v>
      </c>
      <c r="H76" s="161"/>
      <c r="I76" s="163"/>
      <c r="J76" s="164" t="s">
        <v>49</v>
      </c>
      <c r="K76" s="161"/>
      <c r="L76" s="41"/>
    </row>
    <row r="77" s="1" customFormat="1" ht="14.4" customHeight="1"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41"/>
    </row>
    <row r="81" s="1" customFormat="1" ht="6.96" customHeight="1"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41"/>
    </row>
    <row r="82" s="1" customFormat="1" ht="24.96" customHeight="1">
      <c r="B82" s="36"/>
      <c r="C82" s="21" t="s">
        <v>86</v>
      </c>
      <c r="D82" s="37"/>
      <c r="E82" s="37"/>
      <c r="F82" s="37"/>
      <c r="G82" s="37"/>
      <c r="H82" s="37"/>
      <c r="I82" s="133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3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3"/>
      <c r="J84" s="37"/>
      <c r="K84" s="37"/>
      <c r="L84" s="41"/>
    </row>
    <row r="85" s="1" customFormat="1" ht="16.5" customHeight="1">
      <c r="B85" s="36"/>
      <c r="C85" s="37"/>
      <c r="D85" s="37"/>
      <c r="E85" s="171" t="str">
        <f>E7</f>
        <v>SO23 - Retence a akumulace</v>
      </c>
      <c r="F85" s="30"/>
      <c r="G85" s="30"/>
      <c r="H85" s="30"/>
      <c r="I85" s="133"/>
      <c r="J85" s="37"/>
      <c r="K85" s="37"/>
      <c r="L85" s="41"/>
    </row>
    <row r="86" s="1" customFormat="1" ht="12" customHeight="1">
      <c r="B86" s="36"/>
      <c r="C86" s="30" t="s">
        <v>85</v>
      </c>
      <c r="D86" s="37"/>
      <c r="E86" s="37"/>
      <c r="F86" s="37"/>
      <c r="G86" s="37"/>
      <c r="H86" s="37"/>
      <c r="I86" s="133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SO23 - Retence a akumulace</v>
      </c>
      <c r="F87" s="37"/>
      <c r="G87" s="37"/>
      <c r="H87" s="37"/>
      <c r="I87" s="133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3"/>
      <c r="J88" s="37"/>
      <c r="K88" s="37"/>
      <c r="L88" s="41"/>
    </row>
    <row r="89" s="1" customFormat="1" ht="12" customHeight="1">
      <c r="B89" s="36"/>
      <c r="C89" s="30" t="s">
        <v>20</v>
      </c>
      <c r="D89" s="37"/>
      <c r="E89" s="37"/>
      <c r="F89" s="25" t="str">
        <f>F12</f>
        <v xml:space="preserve"> </v>
      </c>
      <c r="G89" s="37"/>
      <c r="H89" s="37"/>
      <c r="I89" s="136" t="s">
        <v>22</v>
      </c>
      <c r="J89" s="72" t="str">
        <f>IF(J12="","",J12)</f>
        <v>19. 5. 2020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3"/>
      <c r="J90" s="37"/>
      <c r="K90" s="37"/>
      <c r="L90" s="41"/>
    </row>
    <row r="91" s="1" customFormat="1" ht="15.15" customHeight="1">
      <c r="B91" s="36"/>
      <c r="C91" s="30" t="s">
        <v>24</v>
      </c>
      <c r="D91" s="37"/>
      <c r="E91" s="37"/>
      <c r="F91" s="25" t="str">
        <f>E15</f>
        <v xml:space="preserve"> </v>
      </c>
      <c r="G91" s="37"/>
      <c r="H91" s="37"/>
      <c r="I91" s="136" t="s">
        <v>29</v>
      </c>
      <c r="J91" s="34" t="str">
        <f>E21</f>
        <v xml:space="preserve"> </v>
      </c>
      <c r="K91" s="37"/>
      <c r="L91" s="41"/>
    </row>
    <row r="92" s="1" customFormat="1" ht="15.15" customHeight="1">
      <c r="B92" s="36"/>
      <c r="C92" s="30" t="s">
        <v>27</v>
      </c>
      <c r="D92" s="37"/>
      <c r="E92" s="37"/>
      <c r="F92" s="25" t="str">
        <f>IF(E18="","",E18)</f>
        <v>Vyplň údaj</v>
      </c>
      <c r="G92" s="37"/>
      <c r="H92" s="37"/>
      <c r="I92" s="136" t="s">
        <v>31</v>
      </c>
      <c r="J92" s="34" t="str">
        <f>E24</f>
        <v xml:space="preserve"> 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3"/>
      <c r="J93" s="37"/>
      <c r="K93" s="37"/>
      <c r="L93" s="41"/>
    </row>
    <row r="94" s="1" customFormat="1" ht="29.28" customHeight="1">
      <c r="B94" s="36"/>
      <c r="C94" s="172" t="s">
        <v>87</v>
      </c>
      <c r="D94" s="173"/>
      <c r="E94" s="173"/>
      <c r="F94" s="173"/>
      <c r="G94" s="173"/>
      <c r="H94" s="173"/>
      <c r="I94" s="174"/>
      <c r="J94" s="175" t="s">
        <v>88</v>
      </c>
      <c r="K94" s="173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3"/>
      <c r="J95" s="37"/>
      <c r="K95" s="37"/>
      <c r="L95" s="41"/>
    </row>
    <row r="96" s="1" customFormat="1" ht="22.8" customHeight="1">
      <c r="B96" s="36"/>
      <c r="C96" s="176" t="s">
        <v>89</v>
      </c>
      <c r="D96" s="37"/>
      <c r="E96" s="37"/>
      <c r="F96" s="37"/>
      <c r="G96" s="37"/>
      <c r="H96" s="37"/>
      <c r="I96" s="133"/>
      <c r="J96" s="103">
        <f>J119</f>
        <v>0</v>
      </c>
      <c r="K96" s="37"/>
      <c r="L96" s="41"/>
      <c r="AU96" s="15" t="s">
        <v>90</v>
      </c>
    </row>
    <row r="97" s="8" customFormat="1" ht="24.96" customHeight="1">
      <c r="B97" s="177"/>
      <c r="C97" s="178"/>
      <c r="D97" s="179" t="s">
        <v>91</v>
      </c>
      <c r="E97" s="180"/>
      <c r="F97" s="180"/>
      <c r="G97" s="180"/>
      <c r="H97" s="180"/>
      <c r="I97" s="181"/>
      <c r="J97" s="182">
        <f>J120</f>
        <v>0</v>
      </c>
      <c r="K97" s="178"/>
      <c r="L97" s="183"/>
    </row>
    <row r="98" s="9" customFormat="1" ht="19.92" customHeight="1">
      <c r="B98" s="184"/>
      <c r="C98" s="185"/>
      <c r="D98" s="186" t="s">
        <v>92</v>
      </c>
      <c r="E98" s="187"/>
      <c r="F98" s="187"/>
      <c r="G98" s="187"/>
      <c r="H98" s="187"/>
      <c r="I98" s="188"/>
      <c r="J98" s="189">
        <f>J121</f>
        <v>0</v>
      </c>
      <c r="K98" s="185"/>
      <c r="L98" s="190"/>
    </row>
    <row r="99" s="8" customFormat="1" ht="24.96" customHeight="1">
      <c r="B99" s="177"/>
      <c r="C99" s="178"/>
      <c r="D99" s="179" t="s">
        <v>93</v>
      </c>
      <c r="E99" s="180"/>
      <c r="F99" s="180"/>
      <c r="G99" s="180"/>
      <c r="H99" s="180"/>
      <c r="I99" s="181"/>
      <c r="J99" s="182">
        <f>J126</f>
        <v>0</v>
      </c>
      <c r="K99" s="178"/>
      <c r="L99" s="183"/>
    </row>
    <row r="100" s="1" customFormat="1" ht="21.84" customHeight="1">
      <c r="B100" s="36"/>
      <c r="C100" s="37"/>
      <c r="D100" s="37"/>
      <c r="E100" s="37"/>
      <c r="F100" s="37"/>
      <c r="G100" s="37"/>
      <c r="H100" s="37"/>
      <c r="I100" s="133"/>
      <c r="J100" s="37"/>
      <c r="K100" s="37"/>
      <c r="L100" s="41"/>
    </row>
    <row r="101" s="1" customFormat="1" ht="6.96" customHeight="1">
      <c r="B101" s="59"/>
      <c r="C101" s="60"/>
      <c r="D101" s="60"/>
      <c r="E101" s="60"/>
      <c r="F101" s="60"/>
      <c r="G101" s="60"/>
      <c r="H101" s="60"/>
      <c r="I101" s="167"/>
      <c r="J101" s="60"/>
      <c r="K101" s="60"/>
      <c r="L101" s="41"/>
    </row>
    <row r="105" s="1" customFormat="1" ht="6.96" customHeight="1">
      <c r="B105" s="61"/>
      <c r="C105" s="62"/>
      <c r="D105" s="62"/>
      <c r="E105" s="62"/>
      <c r="F105" s="62"/>
      <c r="G105" s="62"/>
      <c r="H105" s="62"/>
      <c r="I105" s="170"/>
      <c r="J105" s="62"/>
      <c r="K105" s="62"/>
      <c r="L105" s="41"/>
    </row>
    <row r="106" s="1" customFormat="1" ht="24.96" customHeight="1">
      <c r="B106" s="36"/>
      <c r="C106" s="21" t="s">
        <v>94</v>
      </c>
      <c r="D106" s="37"/>
      <c r="E106" s="37"/>
      <c r="F106" s="37"/>
      <c r="G106" s="37"/>
      <c r="H106" s="37"/>
      <c r="I106" s="133"/>
      <c r="J106" s="37"/>
      <c r="K106" s="37"/>
      <c r="L106" s="41"/>
    </row>
    <row r="107" s="1" customFormat="1" ht="6.96" customHeight="1">
      <c r="B107" s="36"/>
      <c r="C107" s="37"/>
      <c r="D107" s="37"/>
      <c r="E107" s="37"/>
      <c r="F107" s="37"/>
      <c r="G107" s="37"/>
      <c r="H107" s="37"/>
      <c r="I107" s="133"/>
      <c r="J107" s="37"/>
      <c r="K107" s="37"/>
      <c r="L107" s="41"/>
    </row>
    <row r="108" s="1" customFormat="1" ht="12" customHeight="1">
      <c r="B108" s="36"/>
      <c r="C108" s="30" t="s">
        <v>16</v>
      </c>
      <c r="D108" s="37"/>
      <c r="E108" s="37"/>
      <c r="F108" s="37"/>
      <c r="G108" s="37"/>
      <c r="H108" s="37"/>
      <c r="I108" s="133"/>
      <c r="J108" s="37"/>
      <c r="K108" s="37"/>
      <c r="L108" s="41"/>
    </row>
    <row r="109" s="1" customFormat="1" ht="16.5" customHeight="1">
      <c r="B109" s="36"/>
      <c r="C109" s="37"/>
      <c r="D109" s="37"/>
      <c r="E109" s="171" t="str">
        <f>E7</f>
        <v>SO23 - Retence a akumulace</v>
      </c>
      <c r="F109" s="30"/>
      <c r="G109" s="30"/>
      <c r="H109" s="30"/>
      <c r="I109" s="133"/>
      <c r="J109" s="37"/>
      <c r="K109" s="37"/>
      <c r="L109" s="41"/>
    </row>
    <row r="110" s="1" customFormat="1" ht="12" customHeight="1">
      <c r="B110" s="36"/>
      <c r="C110" s="30" t="s">
        <v>85</v>
      </c>
      <c r="D110" s="37"/>
      <c r="E110" s="37"/>
      <c r="F110" s="37"/>
      <c r="G110" s="37"/>
      <c r="H110" s="37"/>
      <c r="I110" s="133"/>
      <c r="J110" s="37"/>
      <c r="K110" s="37"/>
      <c r="L110" s="41"/>
    </row>
    <row r="111" s="1" customFormat="1" ht="16.5" customHeight="1">
      <c r="B111" s="36"/>
      <c r="C111" s="37"/>
      <c r="D111" s="37"/>
      <c r="E111" s="69" t="str">
        <f>E9</f>
        <v>SO23 - Retence a akumulace</v>
      </c>
      <c r="F111" s="37"/>
      <c r="G111" s="37"/>
      <c r="H111" s="37"/>
      <c r="I111" s="133"/>
      <c r="J111" s="37"/>
      <c r="K111" s="37"/>
      <c r="L111" s="41"/>
    </row>
    <row r="112" s="1" customFormat="1" ht="6.96" customHeight="1">
      <c r="B112" s="36"/>
      <c r="C112" s="37"/>
      <c r="D112" s="37"/>
      <c r="E112" s="37"/>
      <c r="F112" s="37"/>
      <c r="G112" s="37"/>
      <c r="H112" s="37"/>
      <c r="I112" s="133"/>
      <c r="J112" s="37"/>
      <c r="K112" s="37"/>
      <c r="L112" s="41"/>
    </row>
    <row r="113" s="1" customFormat="1" ht="12" customHeight="1">
      <c r="B113" s="36"/>
      <c r="C113" s="30" t="s">
        <v>20</v>
      </c>
      <c r="D113" s="37"/>
      <c r="E113" s="37"/>
      <c r="F113" s="25" t="str">
        <f>F12</f>
        <v xml:space="preserve"> </v>
      </c>
      <c r="G113" s="37"/>
      <c r="H113" s="37"/>
      <c r="I113" s="136" t="s">
        <v>22</v>
      </c>
      <c r="J113" s="72" t="str">
        <f>IF(J12="","",J12)</f>
        <v>19. 5. 2020</v>
      </c>
      <c r="K113" s="37"/>
      <c r="L113" s="41"/>
    </row>
    <row r="114" s="1" customFormat="1" ht="6.96" customHeight="1">
      <c r="B114" s="36"/>
      <c r="C114" s="37"/>
      <c r="D114" s="37"/>
      <c r="E114" s="37"/>
      <c r="F114" s="37"/>
      <c r="G114" s="37"/>
      <c r="H114" s="37"/>
      <c r="I114" s="133"/>
      <c r="J114" s="37"/>
      <c r="K114" s="37"/>
      <c r="L114" s="41"/>
    </row>
    <row r="115" s="1" customFormat="1" ht="15.15" customHeight="1">
      <c r="B115" s="36"/>
      <c r="C115" s="30" t="s">
        <v>24</v>
      </c>
      <c r="D115" s="37"/>
      <c r="E115" s="37"/>
      <c r="F115" s="25" t="str">
        <f>E15</f>
        <v xml:space="preserve"> </v>
      </c>
      <c r="G115" s="37"/>
      <c r="H115" s="37"/>
      <c r="I115" s="136" t="s">
        <v>29</v>
      </c>
      <c r="J115" s="34" t="str">
        <f>E21</f>
        <v xml:space="preserve"> </v>
      </c>
      <c r="K115" s="37"/>
      <c r="L115" s="41"/>
    </row>
    <row r="116" s="1" customFormat="1" ht="15.15" customHeight="1">
      <c r="B116" s="36"/>
      <c r="C116" s="30" t="s">
        <v>27</v>
      </c>
      <c r="D116" s="37"/>
      <c r="E116" s="37"/>
      <c r="F116" s="25" t="str">
        <f>IF(E18="","",E18)</f>
        <v>Vyplň údaj</v>
      </c>
      <c r="G116" s="37"/>
      <c r="H116" s="37"/>
      <c r="I116" s="136" t="s">
        <v>31</v>
      </c>
      <c r="J116" s="34" t="str">
        <f>E24</f>
        <v xml:space="preserve"> </v>
      </c>
      <c r="K116" s="37"/>
      <c r="L116" s="41"/>
    </row>
    <row r="117" s="1" customFormat="1" ht="10.32" customHeight="1">
      <c r="B117" s="36"/>
      <c r="C117" s="37"/>
      <c r="D117" s="37"/>
      <c r="E117" s="37"/>
      <c r="F117" s="37"/>
      <c r="G117" s="37"/>
      <c r="H117" s="37"/>
      <c r="I117" s="133"/>
      <c r="J117" s="37"/>
      <c r="K117" s="37"/>
      <c r="L117" s="41"/>
    </row>
    <row r="118" s="10" customFormat="1" ht="29.28" customHeight="1">
      <c r="B118" s="191"/>
      <c r="C118" s="192" t="s">
        <v>95</v>
      </c>
      <c r="D118" s="193" t="s">
        <v>58</v>
      </c>
      <c r="E118" s="193" t="s">
        <v>54</v>
      </c>
      <c r="F118" s="193" t="s">
        <v>55</v>
      </c>
      <c r="G118" s="193" t="s">
        <v>96</v>
      </c>
      <c r="H118" s="193" t="s">
        <v>97</v>
      </c>
      <c r="I118" s="194" t="s">
        <v>98</v>
      </c>
      <c r="J118" s="195" t="s">
        <v>88</v>
      </c>
      <c r="K118" s="196" t="s">
        <v>99</v>
      </c>
      <c r="L118" s="197"/>
      <c r="M118" s="93" t="s">
        <v>1</v>
      </c>
      <c r="N118" s="94" t="s">
        <v>37</v>
      </c>
      <c r="O118" s="94" t="s">
        <v>100</v>
      </c>
      <c r="P118" s="94" t="s">
        <v>101</v>
      </c>
      <c r="Q118" s="94" t="s">
        <v>102</v>
      </c>
      <c r="R118" s="94" t="s">
        <v>103</v>
      </c>
      <c r="S118" s="94" t="s">
        <v>104</v>
      </c>
      <c r="T118" s="95" t="s">
        <v>105</v>
      </c>
    </row>
    <row r="119" s="1" customFormat="1" ht="22.8" customHeight="1">
      <c r="B119" s="36"/>
      <c r="C119" s="100" t="s">
        <v>106</v>
      </c>
      <c r="D119" s="37"/>
      <c r="E119" s="37"/>
      <c r="F119" s="37"/>
      <c r="G119" s="37"/>
      <c r="H119" s="37"/>
      <c r="I119" s="133"/>
      <c r="J119" s="198">
        <f>BK119</f>
        <v>0</v>
      </c>
      <c r="K119" s="37"/>
      <c r="L119" s="41"/>
      <c r="M119" s="96"/>
      <c r="N119" s="97"/>
      <c r="O119" s="97"/>
      <c r="P119" s="199">
        <f>P120+P126</f>
        <v>0</v>
      </c>
      <c r="Q119" s="97"/>
      <c r="R119" s="199">
        <f>R120+R126</f>
        <v>2.38605</v>
      </c>
      <c r="S119" s="97"/>
      <c r="T119" s="200">
        <f>T120+T126</f>
        <v>0</v>
      </c>
      <c r="AT119" s="15" t="s">
        <v>72</v>
      </c>
      <c r="AU119" s="15" t="s">
        <v>90</v>
      </c>
      <c r="BK119" s="201">
        <f>BK120+BK126</f>
        <v>0</v>
      </c>
    </row>
    <row r="120" s="11" customFormat="1" ht="25.92" customHeight="1">
      <c r="B120" s="202"/>
      <c r="C120" s="203"/>
      <c r="D120" s="204" t="s">
        <v>72</v>
      </c>
      <c r="E120" s="205" t="s">
        <v>107</v>
      </c>
      <c r="F120" s="205" t="s">
        <v>108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2.38605</v>
      </c>
      <c r="S120" s="210"/>
      <c r="T120" s="212">
        <f>T121</f>
        <v>0</v>
      </c>
      <c r="AR120" s="213" t="s">
        <v>81</v>
      </c>
      <c r="AT120" s="214" t="s">
        <v>72</v>
      </c>
      <c r="AU120" s="214" t="s">
        <v>73</v>
      </c>
      <c r="AY120" s="213" t="s">
        <v>109</v>
      </c>
      <c r="BK120" s="215">
        <f>BK121</f>
        <v>0</v>
      </c>
    </row>
    <row r="121" s="11" customFormat="1" ht="22.8" customHeight="1">
      <c r="B121" s="202"/>
      <c r="C121" s="203"/>
      <c r="D121" s="204" t="s">
        <v>72</v>
      </c>
      <c r="E121" s="216" t="s">
        <v>110</v>
      </c>
      <c r="F121" s="216" t="s">
        <v>111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SUM(P122:P125)</f>
        <v>0</v>
      </c>
      <c r="Q121" s="210"/>
      <c r="R121" s="211">
        <f>SUM(R122:R125)</f>
        <v>2.38605</v>
      </c>
      <c r="S121" s="210"/>
      <c r="T121" s="212">
        <f>SUM(T122:T125)</f>
        <v>0</v>
      </c>
      <c r="AR121" s="213" t="s">
        <v>81</v>
      </c>
      <c r="AT121" s="214" t="s">
        <v>72</v>
      </c>
      <c r="AU121" s="214" t="s">
        <v>81</v>
      </c>
      <c r="AY121" s="213" t="s">
        <v>109</v>
      </c>
      <c r="BK121" s="215">
        <f>SUM(BK122:BK125)</f>
        <v>0</v>
      </c>
    </row>
    <row r="122" s="1" customFormat="1" ht="16.5" customHeight="1">
      <c r="B122" s="36"/>
      <c r="C122" s="218" t="s">
        <v>81</v>
      </c>
      <c r="D122" s="218" t="s">
        <v>112</v>
      </c>
      <c r="E122" s="219" t="s">
        <v>113</v>
      </c>
      <c r="F122" s="220" t="s">
        <v>114</v>
      </c>
      <c r="G122" s="221" t="s">
        <v>115</v>
      </c>
      <c r="H122" s="222">
        <v>3</v>
      </c>
      <c r="I122" s="223"/>
      <c r="J122" s="224">
        <f>ROUND(I122*H122,2)</f>
        <v>0</v>
      </c>
      <c r="K122" s="220" t="s">
        <v>116</v>
      </c>
      <c r="L122" s="41"/>
      <c r="M122" s="225" t="s">
        <v>1</v>
      </c>
      <c r="N122" s="226" t="s">
        <v>38</v>
      </c>
      <c r="O122" s="84"/>
      <c r="P122" s="227">
        <f>O122*H122</f>
        <v>0</v>
      </c>
      <c r="Q122" s="227">
        <v>0.16374</v>
      </c>
      <c r="R122" s="227">
        <f>Q122*H122</f>
        <v>0.49121999999999999</v>
      </c>
      <c r="S122" s="227">
        <v>0</v>
      </c>
      <c r="T122" s="228">
        <f>S122*H122</f>
        <v>0</v>
      </c>
      <c r="AR122" s="229" t="s">
        <v>117</v>
      </c>
      <c r="AT122" s="229" t="s">
        <v>112</v>
      </c>
      <c r="AU122" s="229" t="s">
        <v>83</v>
      </c>
      <c r="AY122" s="15" t="s">
        <v>109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5" t="s">
        <v>81</v>
      </c>
      <c r="BK122" s="230">
        <f>ROUND(I122*H122,2)</f>
        <v>0</v>
      </c>
      <c r="BL122" s="15" t="s">
        <v>117</v>
      </c>
      <c r="BM122" s="229" t="s">
        <v>118</v>
      </c>
    </row>
    <row r="123" s="1" customFormat="1" ht="16.5" customHeight="1">
      <c r="B123" s="36"/>
      <c r="C123" s="218" t="s">
        <v>83</v>
      </c>
      <c r="D123" s="218" t="s">
        <v>112</v>
      </c>
      <c r="E123" s="219" t="s">
        <v>119</v>
      </c>
      <c r="F123" s="220" t="s">
        <v>120</v>
      </c>
      <c r="G123" s="221" t="s">
        <v>115</v>
      </c>
      <c r="H123" s="222">
        <v>9</v>
      </c>
      <c r="I123" s="223"/>
      <c r="J123" s="224">
        <f>ROUND(I123*H123,2)</f>
        <v>0</v>
      </c>
      <c r="K123" s="220" t="s">
        <v>116</v>
      </c>
      <c r="L123" s="41"/>
      <c r="M123" s="225" t="s">
        <v>1</v>
      </c>
      <c r="N123" s="226" t="s">
        <v>38</v>
      </c>
      <c r="O123" s="84"/>
      <c r="P123" s="227">
        <f>O123*H123</f>
        <v>0</v>
      </c>
      <c r="Q123" s="227">
        <v>0.16374</v>
      </c>
      <c r="R123" s="227">
        <f>Q123*H123</f>
        <v>1.47366</v>
      </c>
      <c r="S123" s="227">
        <v>0</v>
      </c>
      <c r="T123" s="228">
        <f>S123*H123</f>
        <v>0</v>
      </c>
      <c r="AR123" s="229" t="s">
        <v>117</v>
      </c>
      <c r="AT123" s="229" t="s">
        <v>112</v>
      </c>
      <c r="AU123" s="229" t="s">
        <v>83</v>
      </c>
      <c r="AY123" s="15" t="s">
        <v>109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5" t="s">
        <v>81</v>
      </c>
      <c r="BK123" s="230">
        <f>ROUND(I123*H123,2)</f>
        <v>0</v>
      </c>
      <c r="BL123" s="15" t="s">
        <v>117</v>
      </c>
      <c r="BM123" s="229" t="s">
        <v>121</v>
      </c>
    </row>
    <row r="124" s="1" customFormat="1" ht="24" customHeight="1">
      <c r="B124" s="36"/>
      <c r="C124" s="218" t="s">
        <v>122</v>
      </c>
      <c r="D124" s="218" t="s">
        <v>112</v>
      </c>
      <c r="E124" s="219" t="s">
        <v>123</v>
      </c>
      <c r="F124" s="220" t="s">
        <v>124</v>
      </c>
      <c r="G124" s="221" t="s">
        <v>115</v>
      </c>
      <c r="H124" s="222">
        <v>3</v>
      </c>
      <c r="I124" s="223"/>
      <c r="J124" s="224">
        <f>ROUND(I124*H124,2)</f>
        <v>0</v>
      </c>
      <c r="K124" s="220" t="s">
        <v>1</v>
      </c>
      <c r="L124" s="41"/>
      <c r="M124" s="225" t="s">
        <v>1</v>
      </c>
      <c r="N124" s="226" t="s">
        <v>38</v>
      </c>
      <c r="O124" s="84"/>
      <c r="P124" s="227">
        <f>O124*H124</f>
        <v>0</v>
      </c>
      <c r="Q124" s="227">
        <v>0.094960000000000003</v>
      </c>
      <c r="R124" s="227">
        <f>Q124*H124</f>
        <v>0.28488000000000002</v>
      </c>
      <c r="S124" s="227">
        <v>0</v>
      </c>
      <c r="T124" s="228">
        <f>S124*H124</f>
        <v>0</v>
      </c>
      <c r="AR124" s="229" t="s">
        <v>117</v>
      </c>
      <c r="AT124" s="229" t="s">
        <v>112</v>
      </c>
      <c r="AU124" s="229" t="s">
        <v>83</v>
      </c>
      <c r="AY124" s="15" t="s">
        <v>109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5" t="s">
        <v>81</v>
      </c>
      <c r="BK124" s="230">
        <f>ROUND(I124*H124,2)</f>
        <v>0</v>
      </c>
      <c r="BL124" s="15" t="s">
        <v>117</v>
      </c>
      <c r="BM124" s="229" t="s">
        <v>125</v>
      </c>
    </row>
    <row r="125" s="1" customFormat="1" ht="36" customHeight="1">
      <c r="B125" s="36"/>
      <c r="C125" s="218" t="s">
        <v>117</v>
      </c>
      <c r="D125" s="218" t="s">
        <v>112</v>
      </c>
      <c r="E125" s="219" t="s">
        <v>126</v>
      </c>
      <c r="F125" s="220" t="s">
        <v>127</v>
      </c>
      <c r="G125" s="221" t="s">
        <v>115</v>
      </c>
      <c r="H125" s="222">
        <v>3</v>
      </c>
      <c r="I125" s="223"/>
      <c r="J125" s="224">
        <f>ROUND(I125*H125,2)</f>
        <v>0</v>
      </c>
      <c r="K125" s="220" t="s">
        <v>1</v>
      </c>
      <c r="L125" s="41"/>
      <c r="M125" s="225" t="s">
        <v>1</v>
      </c>
      <c r="N125" s="226" t="s">
        <v>38</v>
      </c>
      <c r="O125" s="84"/>
      <c r="P125" s="227">
        <f>O125*H125</f>
        <v>0</v>
      </c>
      <c r="Q125" s="227">
        <v>0.045429999999999998</v>
      </c>
      <c r="R125" s="227">
        <f>Q125*H125</f>
        <v>0.13628999999999999</v>
      </c>
      <c r="S125" s="227">
        <v>0</v>
      </c>
      <c r="T125" s="228">
        <f>S125*H125</f>
        <v>0</v>
      </c>
      <c r="AR125" s="229" t="s">
        <v>117</v>
      </c>
      <c r="AT125" s="229" t="s">
        <v>112</v>
      </c>
      <c r="AU125" s="229" t="s">
        <v>83</v>
      </c>
      <c r="AY125" s="15" t="s">
        <v>109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5" t="s">
        <v>81</v>
      </c>
      <c r="BK125" s="230">
        <f>ROUND(I125*H125,2)</f>
        <v>0</v>
      </c>
      <c r="BL125" s="15" t="s">
        <v>117</v>
      </c>
      <c r="BM125" s="229" t="s">
        <v>128</v>
      </c>
    </row>
    <row r="126" s="11" customFormat="1" ht="25.92" customHeight="1">
      <c r="B126" s="202"/>
      <c r="C126" s="203"/>
      <c r="D126" s="204" t="s">
        <v>72</v>
      </c>
      <c r="E126" s="205" t="s">
        <v>129</v>
      </c>
      <c r="F126" s="205" t="s">
        <v>130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SUM(P127:P142)</f>
        <v>0</v>
      </c>
      <c r="Q126" s="210"/>
      <c r="R126" s="211">
        <f>SUM(R127:R142)</f>
        <v>0</v>
      </c>
      <c r="S126" s="210"/>
      <c r="T126" s="212">
        <f>SUM(T127:T142)</f>
        <v>0</v>
      </c>
      <c r="AR126" s="213" t="s">
        <v>117</v>
      </c>
      <c r="AT126" s="214" t="s">
        <v>72</v>
      </c>
      <c r="AU126" s="214" t="s">
        <v>73</v>
      </c>
      <c r="AY126" s="213" t="s">
        <v>109</v>
      </c>
      <c r="BK126" s="215">
        <f>SUM(BK127:BK142)</f>
        <v>0</v>
      </c>
    </row>
    <row r="127" s="1" customFormat="1" ht="16.5" customHeight="1">
      <c r="B127" s="36"/>
      <c r="C127" s="218" t="s">
        <v>131</v>
      </c>
      <c r="D127" s="218" t="s">
        <v>112</v>
      </c>
      <c r="E127" s="219" t="s">
        <v>132</v>
      </c>
      <c r="F127" s="220" t="s">
        <v>133</v>
      </c>
      <c r="G127" s="221" t="s">
        <v>134</v>
      </c>
      <c r="H127" s="222">
        <v>357</v>
      </c>
      <c r="I127" s="223"/>
      <c r="J127" s="224">
        <f>ROUND(I127*H127,2)</f>
        <v>0</v>
      </c>
      <c r="K127" s="220" t="s">
        <v>1</v>
      </c>
      <c r="L127" s="41"/>
      <c r="M127" s="225" t="s">
        <v>1</v>
      </c>
      <c r="N127" s="226" t="s">
        <v>38</v>
      </c>
      <c r="O127" s="84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AR127" s="229" t="s">
        <v>135</v>
      </c>
      <c r="AT127" s="229" t="s">
        <v>112</v>
      </c>
      <c r="AU127" s="229" t="s">
        <v>81</v>
      </c>
      <c r="AY127" s="15" t="s">
        <v>109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5" t="s">
        <v>81</v>
      </c>
      <c r="BK127" s="230">
        <f>ROUND(I127*H127,2)</f>
        <v>0</v>
      </c>
      <c r="BL127" s="15" t="s">
        <v>135</v>
      </c>
      <c r="BM127" s="229" t="s">
        <v>136</v>
      </c>
    </row>
    <row r="128" s="1" customFormat="1" ht="16.5" customHeight="1">
      <c r="B128" s="36"/>
      <c r="C128" s="218" t="s">
        <v>137</v>
      </c>
      <c r="D128" s="218" t="s">
        <v>112</v>
      </c>
      <c r="E128" s="219" t="s">
        <v>138</v>
      </c>
      <c r="F128" s="220" t="s">
        <v>139</v>
      </c>
      <c r="G128" s="221" t="s">
        <v>134</v>
      </c>
      <c r="H128" s="222">
        <v>51</v>
      </c>
      <c r="I128" s="223"/>
      <c r="J128" s="224">
        <f>ROUND(I128*H128,2)</f>
        <v>0</v>
      </c>
      <c r="K128" s="220" t="s">
        <v>1</v>
      </c>
      <c r="L128" s="41"/>
      <c r="M128" s="225" t="s">
        <v>1</v>
      </c>
      <c r="N128" s="226" t="s">
        <v>38</v>
      </c>
      <c r="O128" s="84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AR128" s="229" t="s">
        <v>135</v>
      </c>
      <c r="AT128" s="229" t="s">
        <v>112</v>
      </c>
      <c r="AU128" s="229" t="s">
        <v>81</v>
      </c>
      <c r="AY128" s="15" t="s">
        <v>109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5" t="s">
        <v>81</v>
      </c>
      <c r="BK128" s="230">
        <f>ROUND(I128*H128,2)</f>
        <v>0</v>
      </c>
      <c r="BL128" s="15" t="s">
        <v>135</v>
      </c>
      <c r="BM128" s="229" t="s">
        <v>140</v>
      </c>
    </row>
    <row r="129" s="1" customFormat="1" ht="16.5" customHeight="1">
      <c r="B129" s="36"/>
      <c r="C129" s="218" t="s">
        <v>141</v>
      </c>
      <c r="D129" s="218" t="s">
        <v>112</v>
      </c>
      <c r="E129" s="219" t="s">
        <v>142</v>
      </c>
      <c r="F129" s="220" t="s">
        <v>143</v>
      </c>
      <c r="G129" s="221" t="s">
        <v>134</v>
      </c>
      <c r="H129" s="222">
        <v>35</v>
      </c>
      <c r="I129" s="223"/>
      <c r="J129" s="224">
        <f>ROUND(I129*H129,2)</f>
        <v>0</v>
      </c>
      <c r="K129" s="220" t="s">
        <v>1</v>
      </c>
      <c r="L129" s="41"/>
      <c r="M129" s="225" t="s">
        <v>1</v>
      </c>
      <c r="N129" s="226" t="s">
        <v>38</v>
      </c>
      <c r="O129" s="84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AR129" s="229" t="s">
        <v>135</v>
      </c>
      <c r="AT129" s="229" t="s">
        <v>112</v>
      </c>
      <c r="AU129" s="229" t="s">
        <v>81</v>
      </c>
      <c r="AY129" s="15" t="s">
        <v>109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5" t="s">
        <v>81</v>
      </c>
      <c r="BK129" s="230">
        <f>ROUND(I129*H129,2)</f>
        <v>0</v>
      </c>
      <c r="BL129" s="15" t="s">
        <v>135</v>
      </c>
      <c r="BM129" s="229" t="s">
        <v>144</v>
      </c>
    </row>
    <row r="130" s="1" customFormat="1" ht="16.5" customHeight="1">
      <c r="B130" s="36"/>
      <c r="C130" s="218" t="s">
        <v>110</v>
      </c>
      <c r="D130" s="218" t="s">
        <v>112</v>
      </c>
      <c r="E130" s="219" t="s">
        <v>145</v>
      </c>
      <c r="F130" s="220" t="s">
        <v>146</v>
      </c>
      <c r="G130" s="221" t="s">
        <v>134</v>
      </c>
      <c r="H130" s="222">
        <v>744</v>
      </c>
      <c r="I130" s="223"/>
      <c r="J130" s="224">
        <f>ROUND(I130*H130,2)</f>
        <v>0</v>
      </c>
      <c r="K130" s="220" t="s">
        <v>1</v>
      </c>
      <c r="L130" s="41"/>
      <c r="M130" s="225" t="s">
        <v>1</v>
      </c>
      <c r="N130" s="226" t="s">
        <v>38</v>
      </c>
      <c r="O130" s="84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AR130" s="229" t="s">
        <v>135</v>
      </c>
      <c r="AT130" s="229" t="s">
        <v>112</v>
      </c>
      <c r="AU130" s="229" t="s">
        <v>81</v>
      </c>
      <c r="AY130" s="15" t="s">
        <v>109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5" t="s">
        <v>81</v>
      </c>
      <c r="BK130" s="230">
        <f>ROUND(I130*H130,2)</f>
        <v>0</v>
      </c>
      <c r="BL130" s="15" t="s">
        <v>135</v>
      </c>
      <c r="BM130" s="229" t="s">
        <v>147</v>
      </c>
    </row>
    <row r="131" s="1" customFormat="1" ht="16.5" customHeight="1">
      <c r="B131" s="36"/>
      <c r="C131" s="218" t="s">
        <v>148</v>
      </c>
      <c r="D131" s="218" t="s">
        <v>112</v>
      </c>
      <c r="E131" s="219" t="s">
        <v>149</v>
      </c>
      <c r="F131" s="220" t="s">
        <v>150</v>
      </c>
      <c r="G131" s="221" t="s">
        <v>151</v>
      </c>
      <c r="H131" s="222">
        <v>150</v>
      </c>
      <c r="I131" s="223"/>
      <c r="J131" s="224">
        <f>ROUND(I131*H131,2)</f>
        <v>0</v>
      </c>
      <c r="K131" s="220" t="s">
        <v>1</v>
      </c>
      <c r="L131" s="41"/>
      <c r="M131" s="225" t="s">
        <v>1</v>
      </c>
      <c r="N131" s="226" t="s">
        <v>38</v>
      </c>
      <c r="O131" s="84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229" t="s">
        <v>135</v>
      </c>
      <c r="AT131" s="229" t="s">
        <v>112</v>
      </c>
      <c r="AU131" s="229" t="s">
        <v>81</v>
      </c>
      <c r="AY131" s="15" t="s">
        <v>109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5" t="s">
        <v>81</v>
      </c>
      <c r="BK131" s="230">
        <f>ROUND(I131*H131,2)</f>
        <v>0</v>
      </c>
      <c r="BL131" s="15" t="s">
        <v>135</v>
      </c>
      <c r="BM131" s="229" t="s">
        <v>152</v>
      </c>
    </row>
    <row r="132" s="1" customFormat="1" ht="16.5" customHeight="1">
      <c r="B132" s="36"/>
      <c r="C132" s="218" t="s">
        <v>153</v>
      </c>
      <c r="D132" s="218" t="s">
        <v>112</v>
      </c>
      <c r="E132" s="219" t="s">
        <v>154</v>
      </c>
      <c r="F132" s="220" t="s">
        <v>155</v>
      </c>
      <c r="G132" s="221" t="s">
        <v>156</v>
      </c>
      <c r="H132" s="222">
        <v>1</v>
      </c>
      <c r="I132" s="223"/>
      <c r="J132" s="224">
        <f>ROUND(I132*H132,2)</f>
        <v>0</v>
      </c>
      <c r="K132" s="220" t="s">
        <v>1</v>
      </c>
      <c r="L132" s="41"/>
      <c r="M132" s="225" t="s">
        <v>1</v>
      </c>
      <c r="N132" s="226" t="s">
        <v>38</v>
      </c>
      <c r="O132" s="84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229" t="s">
        <v>135</v>
      </c>
      <c r="AT132" s="229" t="s">
        <v>112</v>
      </c>
      <c r="AU132" s="229" t="s">
        <v>81</v>
      </c>
      <c r="AY132" s="15" t="s">
        <v>109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5" t="s">
        <v>81</v>
      </c>
      <c r="BK132" s="230">
        <f>ROUND(I132*H132,2)</f>
        <v>0</v>
      </c>
      <c r="BL132" s="15" t="s">
        <v>135</v>
      </c>
      <c r="BM132" s="229" t="s">
        <v>157</v>
      </c>
    </row>
    <row r="133" s="12" customFormat="1">
      <c r="B133" s="231"/>
      <c r="C133" s="232"/>
      <c r="D133" s="233" t="s">
        <v>158</v>
      </c>
      <c r="E133" s="234" t="s">
        <v>1</v>
      </c>
      <c r="F133" s="235" t="s">
        <v>159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158</v>
      </c>
      <c r="AU133" s="241" t="s">
        <v>81</v>
      </c>
      <c r="AV133" s="12" t="s">
        <v>81</v>
      </c>
      <c r="AW133" s="12" t="s">
        <v>30</v>
      </c>
      <c r="AX133" s="12" t="s">
        <v>73</v>
      </c>
      <c r="AY133" s="241" t="s">
        <v>109</v>
      </c>
    </row>
    <row r="134" s="12" customFormat="1">
      <c r="B134" s="231"/>
      <c r="C134" s="232"/>
      <c r="D134" s="233" t="s">
        <v>158</v>
      </c>
      <c r="E134" s="234" t="s">
        <v>1</v>
      </c>
      <c r="F134" s="235" t="s">
        <v>160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158</v>
      </c>
      <c r="AU134" s="241" t="s">
        <v>81</v>
      </c>
      <c r="AV134" s="12" t="s">
        <v>81</v>
      </c>
      <c r="AW134" s="12" t="s">
        <v>30</v>
      </c>
      <c r="AX134" s="12" t="s">
        <v>73</v>
      </c>
      <c r="AY134" s="241" t="s">
        <v>109</v>
      </c>
    </row>
    <row r="135" s="12" customFormat="1">
      <c r="B135" s="231"/>
      <c r="C135" s="232"/>
      <c r="D135" s="233" t="s">
        <v>158</v>
      </c>
      <c r="E135" s="234" t="s">
        <v>1</v>
      </c>
      <c r="F135" s="235" t="s">
        <v>161</v>
      </c>
      <c r="G135" s="232"/>
      <c r="H135" s="234" t="s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158</v>
      </c>
      <c r="AU135" s="241" t="s">
        <v>81</v>
      </c>
      <c r="AV135" s="12" t="s">
        <v>81</v>
      </c>
      <c r="AW135" s="12" t="s">
        <v>30</v>
      </c>
      <c r="AX135" s="12" t="s">
        <v>73</v>
      </c>
      <c r="AY135" s="241" t="s">
        <v>109</v>
      </c>
    </row>
    <row r="136" s="12" customFormat="1">
      <c r="B136" s="231"/>
      <c r="C136" s="232"/>
      <c r="D136" s="233" t="s">
        <v>158</v>
      </c>
      <c r="E136" s="234" t="s">
        <v>1</v>
      </c>
      <c r="F136" s="235" t="s">
        <v>162</v>
      </c>
      <c r="G136" s="232"/>
      <c r="H136" s="234" t="s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158</v>
      </c>
      <c r="AU136" s="241" t="s">
        <v>81</v>
      </c>
      <c r="AV136" s="12" t="s">
        <v>81</v>
      </c>
      <c r="AW136" s="12" t="s">
        <v>30</v>
      </c>
      <c r="AX136" s="12" t="s">
        <v>73</v>
      </c>
      <c r="AY136" s="241" t="s">
        <v>109</v>
      </c>
    </row>
    <row r="137" s="12" customFormat="1">
      <c r="B137" s="231"/>
      <c r="C137" s="232"/>
      <c r="D137" s="233" t="s">
        <v>158</v>
      </c>
      <c r="E137" s="234" t="s">
        <v>1</v>
      </c>
      <c r="F137" s="235" t="s">
        <v>163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158</v>
      </c>
      <c r="AU137" s="241" t="s">
        <v>81</v>
      </c>
      <c r="AV137" s="12" t="s">
        <v>81</v>
      </c>
      <c r="AW137" s="12" t="s">
        <v>30</v>
      </c>
      <c r="AX137" s="12" t="s">
        <v>73</v>
      </c>
      <c r="AY137" s="241" t="s">
        <v>109</v>
      </c>
    </row>
    <row r="138" s="12" customFormat="1">
      <c r="B138" s="231"/>
      <c r="C138" s="232"/>
      <c r="D138" s="233" t="s">
        <v>158</v>
      </c>
      <c r="E138" s="234" t="s">
        <v>1</v>
      </c>
      <c r="F138" s="235" t="s">
        <v>164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158</v>
      </c>
      <c r="AU138" s="241" t="s">
        <v>81</v>
      </c>
      <c r="AV138" s="12" t="s">
        <v>81</v>
      </c>
      <c r="AW138" s="12" t="s">
        <v>30</v>
      </c>
      <c r="AX138" s="12" t="s">
        <v>73</v>
      </c>
      <c r="AY138" s="241" t="s">
        <v>109</v>
      </c>
    </row>
    <row r="139" s="12" customFormat="1">
      <c r="B139" s="231"/>
      <c r="C139" s="232"/>
      <c r="D139" s="233" t="s">
        <v>158</v>
      </c>
      <c r="E139" s="234" t="s">
        <v>1</v>
      </c>
      <c r="F139" s="235" t="s">
        <v>165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158</v>
      </c>
      <c r="AU139" s="241" t="s">
        <v>81</v>
      </c>
      <c r="AV139" s="12" t="s">
        <v>81</v>
      </c>
      <c r="AW139" s="12" t="s">
        <v>30</v>
      </c>
      <c r="AX139" s="12" t="s">
        <v>73</v>
      </c>
      <c r="AY139" s="241" t="s">
        <v>109</v>
      </c>
    </row>
    <row r="140" s="13" customFormat="1">
      <c r="B140" s="242"/>
      <c r="C140" s="243"/>
      <c r="D140" s="233" t="s">
        <v>158</v>
      </c>
      <c r="E140" s="244" t="s">
        <v>1</v>
      </c>
      <c r="F140" s="245" t="s">
        <v>81</v>
      </c>
      <c r="G140" s="243"/>
      <c r="H140" s="246">
        <v>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AT140" s="252" t="s">
        <v>158</v>
      </c>
      <c r="AU140" s="252" t="s">
        <v>81</v>
      </c>
      <c r="AV140" s="13" t="s">
        <v>83</v>
      </c>
      <c r="AW140" s="13" t="s">
        <v>30</v>
      </c>
      <c r="AX140" s="13" t="s">
        <v>81</v>
      </c>
      <c r="AY140" s="252" t="s">
        <v>109</v>
      </c>
    </row>
    <row r="141" s="1" customFormat="1" ht="16.5" customHeight="1">
      <c r="B141" s="36"/>
      <c r="C141" s="218" t="s">
        <v>166</v>
      </c>
      <c r="D141" s="218" t="s">
        <v>112</v>
      </c>
      <c r="E141" s="219" t="s">
        <v>167</v>
      </c>
      <c r="F141" s="220" t="s">
        <v>168</v>
      </c>
      <c r="G141" s="221" t="s">
        <v>156</v>
      </c>
      <c r="H141" s="222">
        <v>1</v>
      </c>
      <c r="I141" s="223"/>
      <c r="J141" s="224">
        <f>ROUND(I141*H141,2)</f>
        <v>0</v>
      </c>
      <c r="K141" s="220" t="s">
        <v>1</v>
      </c>
      <c r="L141" s="41"/>
      <c r="M141" s="225" t="s">
        <v>1</v>
      </c>
      <c r="N141" s="226" t="s">
        <v>38</v>
      </c>
      <c r="O141" s="84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AR141" s="229" t="s">
        <v>135</v>
      </c>
      <c r="AT141" s="229" t="s">
        <v>112</v>
      </c>
      <c r="AU141" s="229" t="s">
        <v>81</v>
      </c>
      <c r="AY141" s="15" t="s">
        <v>109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5" t="s">
        <v>81</v>
      </c>
      <c r="BK141" s="230">
        <f>ROUND(I141*H141,2)</f>
        <v>0</v>
      </c>
      <c r="BL141" s="15" t="s">
        <v>135</v>
      </c>
      <c r="BM141" s="229" t="s">
        <v>169</v>
      </c>
    </row>
    <row r="142" s="1" customFormat="1" ht="16.5" customHeight="1">
      <c r="B142" s="36"/>
      <c r="C142" s="218" t="s">
        <v>170</v>
      </c>
      <c r="D142" s="218" t="s">
        <v>112</v>
      </c>
      <c r="E142" s="219" t="s">
        <v>171</v>
      </c>
      <c r="F142" s="220" t="s">
        <v>172</v>
      </c>
      <c r="G142" s="221" t="s">
        <v>173</v>
      </c>
      <c r="H142" s="222">
        <v>182</v>
      </c>
      <c r="I142" s="223"/>
      <c r="J142" s="224">
        <f>ROUND(I142*H142,2)</f>
        <v>0</v>
      </c>
      <c r="K142" s="220" t="s">
        <v>1</v>
      </c>
      <c r="L142" s="41"/>
      <c r="M142" s="253" t="s">
        <v>1</v>
      </c>
      <c r="N142" s="254" t="s">
        <v>38</v>
      </c>
      <c r="O142" s="255"/>
      <c r="P142" s="256">
        <f>O142*H142</f>
        <v>0</v>
      </c>
      <c r="Q142" s="256">
        <v>0</v>
      </c>
      <c r="R142" s="256">
        <f>Q142*H142</f>
        <v>0</v>
      </c>
      <c r="S142" s="256">
        <v>0</v>
      </c>
      <c r="T142" s="257">
        <f>S142*H142</f>
        <v>0</v>
      </c>
      <c r="AR142" s="229" t="s">
        <v>135</v>
      </c>
      <c r="AT142" s="229" t="s">
        <v>112</v>
      </c>
      <c r="AU142" s="229" t="s">
        <v>81</v>
      </c>
      <c r="AY142" s="15" t="s">
        <v>109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5" t="s">
        <v>81</v>
      </c>
      <c r="BK142" s="230">
        <f>ROUND(I142*H142,2)</f>
        <v>0</v>
      </c>
      <c r="BL142" s="15" t="s">
        <v>135</v>
      </c>
      <c r="BM142" s="229" t="s">
        <v>174</v>
      </c>
    </row>
    <row r="143" s="1" customFormat="1" ht="6.96" customHeight="1">
      <c r="B143" s="59"/>
      <c r="C143" s="60"/>
      <c r="D143" s="60"/>
      <c r="E143" s="60"/>
      <c r="F143" s="60"/>
      <c r="G143" s="60"/>
      <c r="H143" s="60"/>
      <c r="I143" s="167"/>
      <c r="J143" s="60"/>
      <c r="K143" s="60"/>
      <c r="L143" s="41"/>
    </row>
  </sheetData>
  <sheetProtection sheet="1" autoFilter="0" formatColumns="0" formatRows="0" objects="1" scenarios="1" spinCount="100000" saltValue="6t2h6X5ENSL/wFZfty8+UfYxCG9vxLnOxr2MDvF0QSuLv8ayoujY1IySnyn1R+dHVBmgVNwGofav38RI8Vn5uA==" hashValue="fQQ9CMBGroi+dOb6geWAAvCemv0lNikbENHj5pjhNNTvWZu6/KLqekRQncaHBy/Bf/qT1mM37eg7TiHD8o6jHw==" algorithmName="SHA-512" password="CC35"/>
  <autoFilter ref="C118:K14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Ryngl</dc:creator>
  <cp:lastModifiedBy>Tomáš Ryngl</cp:lastModifiedBy>
  <dcterms:created xsi:type="dcterms:W3CDTF">2020-05-19T05:02:02Z</dcterms:created>
  <dcterms:modified xsi:type="dcterms:W3CDTF">2020-05-19T05:02:04Z</dcterms:modified>
</cp:coreProperties>
</file>