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SO 101, 102 - Stavební úp..." sheetId="2" r:id="rId2"/>
    <sheet name="SO 301 - Vodovod a vodovo..." sheetId="3" r:id="rId3"/>
    <sheet name="SO 302 - Splašková kanali..." sheetId="4" r:id="rId4"/>
    <sheet name="SO 303 - Odvodnění komuni..." sheetId="5" r:id="rId5"/>
    <sheet name="SO 401 - Veřejné osvětlení" sheetId="6" r:id="rId6"/>
    <sheet name="SO 501 - Výsadba a povýsa..." sheetId="7" r:id="rId7"/>
    <sheet name="VON - Vedlejší rozpočtové..." sheetId="8" r:id="rId8"/>
    <sheet name="Pokyny pro vyplnění" sheetId="9" r:id="rId9"/>
  </sheets>
  <definedNames>
    <definedName name="_xlnm.Print_Area" localSheetId="0">'Rekapitulace stavby'!$D$4:$AO$36,'Rekapitulace stavby'!$C$42:$AQ$62</definedName>
    <definedName name="_xlnm._FilterDatabase" localSheetId="1" hidden="1">'SO 101, 102 - Stavební úp...'!$C$85:$K$370</definedName>
    <definedName name="_xlnm.Print_Area" localSheetId="1">'SO 101, 102 - Stavební úp...'!$C$4:$J$39,'SO 101, 102 - Stavební úp...'!$C$45:$J$67,'SO 101, 102 - Stavební úp...'!$C$73:$K$370</definedName>
    <definedName name="_xlnm._FilterDatabase" localSheetId="2" hidden="1">'SO 301 - Vodovod a vodovo...'!$C$84:$K$209</definedName>
    <definedName name="_xlnm.Print_Area" localSheetId="2">'SO 301 - Vodovod a vodovo...'!$C$4:$J$39,'SO 301 - Vodovod a vodovo...'!$C$45:$J$66,'SO 301 - Vodovod a vodovo...'!$C$72:$K$209</definedName>
    <definedName name="_xlnm._FilterDatabase" localSheetId="3" hidden="1">'SO 302 - Splašková kanali...'!$C$86:$K$207</definedName>
    <definedName name="_xlnm.Print_Area" localSheetId="3">'SO 302 - Splašková kanali...'!$C$4:$J$39,'SO 302 - Splašková kanali...'!$C$45:$J$68,'SO 302 - Splašková kanali...'!$C$74:$K$207</definedName>
    <definedName name="_xlnm._FilterDatabase" localSheetId="4" hidden="1">'SO 303 - Odvodnění komuni...'!$C$87:$K$217</definedName>
    <definedName name="_xlnm.Print_Area" localSheetId="4">'SO 303 - Odvodnění komuni...'!$C$4:$J$39,'SO 303 - Odvodnění komuni...'!$C$45:$J$69,'SO 303 - Odvodnění komuni...'!$C$75:$K$217</definedName>
    <definedName name="_xlnm._FilterDatabase" localSheetId="5" hidden="1">'SO 401 - Veřejné osvětlení'!$C$86:$K$323</definedName>
    <definedName name="_xlnm.Print_Area" localSheetId="5">'SO 401 - Veřejné osvětlení'!$C$4:$J$39,'SO 401 - Veřejné osvětlení'!$C$45:$J$68,'SO 401 - Veřejné osvětlení'!$C$74:$K$323</definedName>
    <definedName name="_xlnm._FilterDatabase" localSheetId="6" hidden="1">'SO 501 - Výsadba a povýsa...'!$C$85:$K$230</definedName>
    <definedName name="_xlnm.Print_Area" localSheetId="6">'SO 501 - Výsadba a povýsa...'!$C$4:$J$39,'SO 501 - Výsadba a povýsa...'!$C$45:$J$67,'SO 501 - Výsadba a povýsa...'!$C$73:$K$230</definedName>
    <definedName name="_xlnm._FilterDatabase" localSheetId="7" hidden="1">'VON - Vedlejší rozpočtové...'!$C$85:$K$135</definedName>
    <definedName name="_xlnm.Print_Area" localSheetId="7">'VON - Vedlejší rozpočtové...'!$C$4:$J$39,'VON - Vedlejší rozpočtové...'!$C$45:$J$67,'VON - Vedlejší rozpočtové...'!$C$73:$K$135</definedName>
    <definedName name="_xlnm.Print_Area" localSheetId="8">'Pokyny pro vyplnění'!$B$2:$K$71,'Pokyny pro vyplnění'!$B$74:$K$118,'Pokyny pro vyplnění'!$B$121:$K$161,'Pokyny pro vyplnění'!$B$164:$K$218</definedName>
    <definedName name="_xlnm.Print_Titles" localSheetId="0">'Rekapitulace stavby'!$52:$52</definedName>
    <definedName name="_xlnm.Print_Titles" localSheetId="2">'SO 301 - Vodovod a vodovo...'!$84:$84</definedName>
    <definedName name="_xlnm.Print_Titles" localSheetId="3">'SO 302 - Splašková kanali...'!$86:$86</definedName>
    <definedName name="_xlnm.Print_Titles" localSheetId="4">'SO 303 - Odvodnění komuni...'!$87:$87</definedName>
    <definedName name="_xlnm.Print_Titles" localSheetId="5">'SO 401 - Veřejné osvětlení'!$86:$86</definedName>
    <definedName name="_xlnm.Print_Titles" localSheetId="6">'SO 501 - Výsadba a povýsa...'!$85:$85</definedName>
    <definedName name="_xlnm.Print_Titles" localSheetId="7">'VON - Vedlejší rozpočtové...'!$85:$85</definedName>
  </definedNames>
  <calcPr fullCalcOnLoad="1"/>
</workbook>
</file>

<file path=xl/sharedStrings.xml><?xml version="1.0" encoding="utf-8"?>
<sst xmlns="http://schemas.openxmlformats.org/spreadsheetml/2006/main" count="11396" uniqueCount="1548">
  <si>
    <t>Export Komplet</t>
  </si>
  <si>
    <t>VZ</t>
  </si>
  <si>
    <t>2.0</t>
  </si>
  <si>
    <t>ZAMOK</t>
  </si>
  <si>
    <t>False</t>
  </si>
  <si>
    <t>{0eb7b0e0-ab2d-46a2-a129-ae9afca94bf3}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</si>
  <si>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</si>
  <si>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</si>
  <si>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</si>
  <si>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</si>
  <si>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</si>
  <si>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</si>
  <si>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</si>
  <si>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</si>
  <si>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00720-B-III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</si>
  <si>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</si>
  <si>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</si>
  <si>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Stavební úpravy MK Libušina a Tyršova v Třeboni</t>
  </si>
  <si>
    <t>KSO:</t>
  </si>
  <si>
    <t/>
  </si>
  <si>
    <t>CC-CZ:</t>
  </si>
  <si>
    <t>Místo:</t>
  </si>
  <si>
    <t>Třeboň</t>
  </si>
  <si>
    <t>Datum:</t>
  </si>
  <si>
    <t>7. 12. 2020</t>
  </si>
  <si>
    <t>Zadavatel:</t>
  </si>
  <si>
    <t>IČ:</t>
  </si>
  <si>
    <t xml:space="preserve"> Město Třeboň, Palackého nám. 46/II, 379 01 Třeboň</t>
  </si>
  <si>
    <t>DIČ:</t>
  </si>
  <si>
    <t>Uchazeč:</t>
  </si>
  <si>
    <t>Vyplň údaj</t>
  </si>
  <si>
    <t>Projektant:</t>
  </si>
  <si>
    <t>25171232</t>
  </si>
  <si>
    <t>INVENTE, s.r.o.</t>
  </si>
  <si>
    <t>CZ25171232</t>
  </si>
  <si>
    <t>True</t>
  </si>
  <si>
    <t>Zpracovatel:</t>
  </si>
  <si>
    <t xml:space="preserve"> </t>
  </si>
  <si>
    <t>Poznámka:</t>
  </si>
  <si>
    <t>Dodavatel je povinen seznámit se před vypracováním a podáním cenové nabídky s celou projektovou dokumentací, fyzicky se seznámit s místní situací a stávajícím stavem stavby, a to s dostatečnou odbornou péčí pro řádné provedení díla. Veškeré takto odborně získané informace musí zahrnout do cenové nabídky a realizace díla. Dále dodavatel veškeré případné nesrovnalosti, nejasnosti, požadavky na upřesnění nebo upřesňující a doplňující názory a náměty na kvalitní, řádné a komplexní provedení celého díla projedná s investorem, popř. projektantem tak, aby vše bylo vyřešeno ještě před podáním cenové nabídky a mohlo toto být součástí případného výběrového řízení a smluvních vztahů pro stavbu. V případě jiného postupu, jdou veškeré vzniklé náklady k tíži zhotoviteleSoupis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www.podminky.urs.cz.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</si>
  <si>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</si>
  <si>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</si>
  <si>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</si>
  <si>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</si>
  <si>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</si>
  <si>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</si>
  <si>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</si>
  <si>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</si>
  <si>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</si>
  <si>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</si>
  <si>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</si>
  <si>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</si>
  <si>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</si>
  <si>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</si>
  <si>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</si>
  <si>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</si>
  <si>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</si>
  <si>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</si>
  <si>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</si>
  <si>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</si>
  <si>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</si>
  <si>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</si>
  <si>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</si>
  <si>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</si>
  <si>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</si>
  <si>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</si>
  <si>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</si>
  <si>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</si>
  <si>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</si>
  <si>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</si>
  <si>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</si>
  <si>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</si>
  <si>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</si>
  <si>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</si>
  <si>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</si>
  <si>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</si>
  <si>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</si>
  <si>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</si>
  <si>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</si>
  <si>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SO 101, 102</t>
  </si>
  <si>
    <t>Stavební úpravy</t>
  </si>
  <si>
    <t>STA</t>
  </si>
  <si>
    <t>1</t>
  </si>
  <si>
    <t>{835459d3-feff-4279-a468-42901e669cf2}</t>
  </si>
  <si>
    <t>2</t>
  </si>
  <si>
    <t>SO 301</t>
  </si>
  <si>
    <t>Vodovod a vodovodní přípojka</t>
  </si>
  <si>
    <t>{3365fef9-6845-43c6-9202-4e3acb558ba1}</t>
  </si>
  <si>
    <t>SO 302</t>
  </si>
  <si>
    <t>Splašková kanalizace a přípojky</t>
  </si>
  <si>
    <t>{4026da48-d2c3-47c3-a5e1-495288ba266a}</t>
  </si>
  <si>
    <t>SO 303</t>
  </si>
  <si>
    <t>Odvodnění komunikace</t>
  </si>
  <si>
    <t>{27a4dd0d-3765-4386-932b-a73e7880f47d}</t>
  </si>
  <si>
    <t>SO 401</t>
  </si>
  <si>
    <t>Veřejné osvětlení</t>
  </si>
  <si>
    <t>{22d01939-6a73-402c-b3b6-c0dc3043cdac}</t>
  </si>
  <si>
    <t>SO 501</t>
  </si>
  <si>
    <t>Výsadba a povýsadbová péče</t>
  </si>
  <si>
    <t>{268c38f1-4e0a-4a06-9186-4f44220858b1}</t>
  </si>
  <si>
    <t>VON</t>
  </si>
  <si>
    <t>Vedlejší rozpočtové náklady</t>
  </si>
  <si>
    <t>{a9d74047-267a-4123-84e9-8d48f496637d}</t>
  </si>
  <si>
    <t>KRYCÍ LIST SOUPISU PRACÍ</t>
  </si>
  <si>
    <t>Objekt:</t>
  </si>
  <si>
    <t>SO 101, 102 - Stavební úpravy</t>
  </si>
  <si>
    <t>Při zpracování nabídky je nutné vycházet ze všech částí dokumentace (technické zprávy, seznamu pozice, všech výkresů a specifikace materiálu). Povinností dodavatele je překontrolovat specifikaci materiálu a případný chybějící materiál nebo výkony doplnit a ocenit. Součástí ceny musí být veškeré náklady, aby cena byla konečná a zahrnovala celou dodávku a montáž akce. Dodávka akce se předpokládá včetně kompletní montáže, veškerého souvisejícího doplňkového, podružného a montážního materiálu tak, aby celé zařízení bylo funkční a splňovalo všechny předpisy, které se na ně vztahují.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</si>
  <si>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</si>
  <si>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</si>
  <si>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</si>
  <si>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</si>
  <si>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</si>
  <si>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</si>
  <si>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2 - Zakládání</t>
  </si>
  <si>
    <t xml:space="preserve">    5 - Komunikace pozemní</t>
  </si>
  <si>
    <t xml:space="preserve">    9 - Ostatní konstrukce a práce, bourání</t>
  </si>
  <si>
    <t xml:space="preserve">    997 - Přesun sutě</t>
  </si>
  <si>
    <t xml:space="preserve">    998 - Přesun hmot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</si>
  <si>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</si>
  <si>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</si>
  <si>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</si>
  <si>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</si>
  <si>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</si>
  <si>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</si>
  <si>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</si>
  <si>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</si>
  <si>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</si>
  <si>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</si>
  <si>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</si>
  <si>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</si>
  <si>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</si>
  <si>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</si>
  <si>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</si>
  <si>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</si>
  <si>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</si>
  <si>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</si>
  <si>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112101104</t>
  </si>
  <si>
    <t>Odstranění stromů s odřezáním kmene a s odvětvením listnatých, průměru kmene přes 700 do 900 mm</t>
  </si>
  <si>
    <t>kus</t>
  </si>
  <si>
    <t>CS ÚRS 2020 01</t>
  </si>
  <si>
    <t>4</t>
  </si>
  <si>
    <t>1334873693</t>
  </si>
  <si>
    <t>PP</t>
  </si>
  <si>
    <t>112251104</t>
  </si>
  <si>
    <t>Odstranění pařezů strojně s jejich vykopáním, vytrháním nebo odstřelením průměru přes 700 do 900 mm</t>
  </si>
  <si>
    <t>-568642046</t>
  </si>
  <si>
    <t>3</t>
  </si>
  <si>
    <t>113107213</t>
  </si>
  <si>
    <t>Odstranění podkladů nebo krytů strojně plochy jednotlivě přes 200 m2 s přemístěním hmot na skládku na vzdálenost do 20 m nebo s naložením na dopravní prostředek z kameniva těženého, o tl. vrstvy přes 200 do 300 mm</t>
  </si>
  <si>
    <t>m2</t>
  </si>
  <si>
    <t>-1180248401</t>
  </si>
  <si>
    <t>67</t>
  </si>
  <si>
    <t>113107242R</t>
  </si>
  <si>
    <t>Odstranění podkladu živičného tl 100 mm strojně pl přes 200 m2</t>
  </si>
  <si>
    <t>2080252291</t>
  </si>
  <si>
    <t>Odstranění krytů z litého asfaltu strojně plochy jednotlivě přes 200 m2 s přemístěním hmot na skládku na vzdálenost do 20 m nebo s naložením na dopravní prostředek živičných, o tl. vrstvy přes 50 do 100 mm</t>
  </si>
  <si>
    <t>VV</t>
  </si>
  <si>
    <t>84*1,1*2</t>
  </si>
  <si>
    <t>36,66*1,1</t>
  </si>
  <si>
    <t>44,89*1,1</t>
  </si>
  <si>
    <t>10*1,2</t>
  </si>
  <si>
    <t>95*1,1*2</t>
  </si>
  <si>
    <t>110*1,1</t>
  </si>
  <si>
    <t>110*0,8</t>
  </si>
  <si>
    <t>Součet</t>
  </si>
  <si>
    <t>113154334</t>
  </si>
  <si>
    <t>Frézování živičného podkladu nebo krytu s naložením na dopravní prostředek plochy přes 1 000 do 10 000 m2 bez překážek v trase pruhu šířky přes 1 m do 2 m, tloušťky vrstvy 100 mm</t>
  </si>
  <si>
    <t>-2043785083</t>
  </si>
  <si>
    <t>2718,448+3557,7+707,075</t>
  </si>
  <si>
    <t>-998</t>
  </si>
  <si>
    <t>-704,505</t>
  </si>
  <si>
    <t>5</t>
  </si>
  <si>
    <t>113201112</t>
  </si>
  <si>
    <t>Vytrhání obrub s vybouráním lože, s přemístěním hmot na skládku na vzdálenost do 3 m nebo s naložením na dopravní prostředek silničních ležatých</t>
  </si>
  <si>
    <t>m</t>
  </si>
  <si>
    <t>773169401</t>
  </si>
  <si>
    <t>6</t>
  </si>
  <si>
    <t>113204111</t>
  </si>
  <si>
    <t>Vytrhání obrub s vybouráním lože, s přemístěním hmot na skládku na vzdálenost do 3 m nebo s naložením na dopravní prostředek záhonových</t>
  </si>
  <si>
    <t>-63850396</t>
  </si>
  <si>
    <t>325*2</t>
  </si>
  <si>
    <t>290*2</t>
  </si>
  <si>
    <t>7</t>
  </si>
  <si>
    <t>121151123</t>
  </si>
  <si>
    <t>Sejmutí ornice strojně při souvislé ploše přes 500 m2, tl. vrstvy do 200 mm</t>
  </si>
  <si>
    <t>-757040080</t>
  </si>
  <si>
    <t>-4*29*2</t>
  </si>
  <si>
    <t>8</t>
  </si>
  <si>
    <t>122452206</t>
  </si>
  <si>
    <t>Odkopávky a prokopávky nezapažené pro silnice a dálnice v hornině třídy těžitelnosti II objem do 5000 m3 strojně</t>
  </si>
  <si>
    <t>m3</t>
  </si>
  <si>
    <t>2029055919</t>
  </si>
  <si>
    <t>Odkopávky a prokopávky nezapažené pro silnice a dálnice strojně v hornině třídy těžitelnosti II přes 1 000 do 5 000 m3</t>
  </si>
  <si>
    <t>"výměna aktivní zóny</t>
  </si>
  <si>
    <t>6276,148*0,3</t>
  </si>
  <si>
    <t>9</t>
  </si>
  <si>
    <t>181152302</t>
  </si>
  <si>
    <t>Úprava pláně pro silnice a dálnice v zářezech se zhutněním</t>
  </si>
  <si>
    <t>1873818272</t>
  </si>
  <si>
    <t>Úprava pláně na stavbách silnic a dálnic strojně v zářezech mimo skalních se zhutněním</t>
  </si>
  <si>
    <t>6276,148</t>
  </si>
  <si>
    <t>10</t>
  </si>
  <si>
    <t>181451131</t>
  </si>
  <si>
    <t>Založení trávníku na půdě předem připravené plochy přes 1000 m2 výsevem včetně utažení parkového v rovině nebo na svahu do 1:5</t>
  </si>
  <si>
    <t>-1588649280</t>
  </si>
  <si>
    <t>11</t>
  </si>
  <si>
    <t>M</t>
  </si>
  <si>
    <t>00572410</t>
  </si>
  <si>
    <t>osivo směs travní parková</t>
  </si>
  <si>
    <t>kg</t>
  </si>
  <si>
    <t>-2118965069</t>
  </si>
  <si>
    <t>707,075*0,15 "Přepočtené koeficientem množství</t>
  </si>
  <si>
    <t>12</t>
  </si>
  <si>
    <t>181151321</t>
  </si>
  <si>
    <t>Plošná úprava terénu v zemině tř. 1 až 4 s urovnáním povrchu bez doplnění ornice souvislé plochy přes 500 m2 při nerovnostech terénu přes 100 do 150 mm v rovině nebo na svahu do 1:5</t>
  </si>
  <si>
    <t>27812970</t>
  </si>
  <si>
    <t>707,075</t>
  </si>
  <si>
    <t>13</t>
  </si>
  <si>
    <t>181351003</t>
  </si>
  <si>
    <t>Rozprostření a urovnání ornice v rovině nebo ve svahu sklonu do 1:5 strojně při souvislé ploše do 100 m2, tl. vrstvy do 200 mm</t>
  </si>
  <si>
    <t>-1237340482</t>
  </si>
  <si>
    <t>(90-4*2+165-4-4-4,5-4-4-6)*2,25</t>
  </si>
  <si>
    <t>(22+6+16+15)*1,55</t>
  </si>
  <si>
    <t>15*2,5</t>
  </si>
  <si>
    <t>13*2</t>
  </si>
  <si>
    <t>10*2*2</t>
  </si>
  <si>
    <t>1,5*2*2</t>
  </si>
  <si>
    <t>5*2</t>
  </si>
  <si>
    <t>Zakládání</t>
  </si>
  <si>
    <t>14</t>
  </si>
  <si>
    <t>213141112</t>
  </si>
  <si>
    <t>Zřízení vrstvy z geotextilie v rovině nebo ve sklonu do 1:5 š do 6 m</t>
  </si>
  <si>
    <t>1889925553</t>
  </si>
  <si>
    <t>Zřízení vrstvy z geotextilie filtrační, separační, odvodňovací, ochranné, výztužné nebo protierozní v rovině nebo ve sklonu do 1:5, šířky přes 3 do 6 m</t>
  </si>
  <si>
    <t>69311081</t>
  </si>
  <si>
    <t>geotextilie netkaná separační, ochranná, filtrační, drenážní PES 300g/m2</t>
  </si>
  <si>
    <t>2104172292</t>
  </si>
  <si>
    <t>6276,148*1,1 'Přepočtené koeficientem množství</t>
  </si>
  <si>
    <t>Komunikace pozemní</t>
  </si>
  <si>
    <t>16</t>
  </si>
  <si>
    <t>561121111</t>
  </si>
  <si>
    <t>Zřízení podkladu nebo ochranné vrstvy vozovky z mechanicky zpevněné zeminy MZ bez přidání pojiva nebo vylepšovacího materiálu, s rozprostřením, vlhčením, promísením a zhutněním, tloušťka po zhutnění 150 mm</t>
  </si>
  <si>
    <t>-781233382</t>
  </si>
  <si>
    <t>(90*2,15+165*1,6)</t>
  </si>
  <si>
    <t>290*2,15</t>
  </si>
  <si>
    <t>(4,85*3+3*2+6+2)*2,6</t>
  </si>
  <si>
    <t>12*2,15</t>
  </si>
  <si>
    <t>9*1,55</t>
  </si>
  <si>
    <t>Mezisoučet</t>
  </si>
  <si>
    <t>216,3</t>
  </si>
  <si>
    <t>1307,168</t>
  </si>
  <si>
    <t>17</t>
  </si>
  <si>
    <t>58333651</t>
  </si>
  <si>
    <t>kamenivo těžené hrubé frakce 8/16</t>
  </si>
  <si>
    <t>t</t>
  </si>
  <si>
    <t>538251124</t>
  </si>
  <si>
    <t>2718,448*0,15*2,2</t>
  </si>
  <si>
    <t>18</t>
  </si>
  <si>
    <t>564681111</t>
  </si>
  <si>
    <t>Podklad z kameniva hrubého drceného vel. 63-125 mm tl 300 mm</t>
  </si>
  <si>
    <t>194817989</t>
  </si>
  <si>
    <t>Podklad z kameniva hrubého drceného vel. 63-125 mm, s rozprostřením a zhutněním, po zhutnění tl. 300 mm</t>
  </si>
  <si>
    <t>19</t>
  </si>
  <si>
    <t>564851111</t>
  </si>
  <si>
    <t>Podklad ze štěrkodrti ŠD s rozprostřením a zhutněním, po zhutnění tl. 150 mm</t>
  </si>
  <si>
    <t>-209585952</t>
  </si>
  <si>
    <t>3557,7*2</t>
  </si>
  <si>
    <t>20</t>
  </si>
  <si>
    <t>565155111</t>
  </si>
  <si>
    <t>Asfaltový beton vrstva podkladní ACP 16 (obalované kamenivo střednězrnné - OKS) s rozprostřením a zhutněním v pruhu šířky přes 1,5 do 3 m, po zhutnění tl. 70 mm</t>
  </si>
  <si>
    <t>-736998617</t>
  </si>
  <si>
    <t>325*5,5</t>
  </si>
  <si>
    <t>5,7*6</t>
  </si>
  <si>
    <t>290*5,5</t>
  </si>
  <si>
    <t>3*15</t>
  </si>
  <si>
    <t>10*3</t>
  </si>
  <si>
    <t>1,5*11*4</t>
  </si>
  <si>
    <t>567921112</t>
  </si>
  <si>
    <t>Podklad z mezerovitého betonu MCB tl. 150 mm</t>
  </si>
  <si>
    <t>452054086</t>
  </si>
  <si>
    <t>22</t>
  </si>
  <si>
    <t>573111111</t>
  </si>
  <si>
    <t>Postřik infiltrační PI z asfaltu silničního s posypem kamenivem, v množství 0,60 kg/m2</t>
  </si>
  <si>
    <t>-453812377</t>
  </si>
  <si>
    <t>23</t>
  </si>
  <si>
    <t>573211107</t>
  </si>
  <si>
    <t>Postřik spojovací PS bez posypu kamenivem z asfaltu silničního, v množství 0,30 kg/m2</t>
  </si>
  <si>
    <t>1202549992</t>
  </si>
  <si>
    <t>24</t>
  </si>
  <si>
    <t>577134111</t>
  </si>
  <si>
    <t>Asfaltový beton vrstva obrusná ACO 11 (ABS) s rozprostřením a se zhutněním z nemodifikovaného asfaltu v pruhu šířky do 3 m tř. I, po zhutnění tl. 40 mm</t>
  </si>
  <si>
    <t>-1990992687</t>
  </si>
  <si>
    <t>25</t>
  </si>
  <si>
    <t>596211113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</si>
  <si>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60 mm skupiny A, pro plochy pře</t>
  </si>
  <si>
    <t>2055032303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</si>
  <si>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60 mm skupiny A, pro plochy přes 300 m2</t>
  </si>
  <si>
    <t>26</t>
  </si>
  <si>
    <t>59245015</t>
  </si>
  <si>
    <t>dlažba zámková tvaru I 200x165x60mm přírodní</t>
  </si>
  <si>
    <t>-524864798</t>
  </si>
  <si>
    <t>1194,98-27,08</t>
  </si>
  <si>
    <t>(54+83+64,5+58,4+93,2+17+8+8+6+8+2+1,7+1,7+2-17-12-6-12)*0,6</t>
  </si>
  <si>
    <t>72</t>
  </si>
  <si>
    <t>59245222</t>
  </si>
  <si>
    <t>dlažba zámková tvaru I základní pro nevidomé 196x161x60mm barevná</t>
  </si>
  <si>
    <t>-990591759</t>
  </si>
  <si>
    <t>(12)*0,4</t>
  </si>
  <si>
    <t>(3*2+4+2,5+2,5+2,5)*1,2</t>
  </si>
  <si>
    <t>(1,6)*0,8</t>
  </si>
  <si>
    <t>28</t>
  </si>
  <si>
    <t>596212213</t>
  </si>
  <si>
    <t>Kladení zámkové dlažby pozemních komunikací tl 80 mm skupiny A pl přes 300 m2</t>
  </si>
  <si>
    <t>-1299079898</t>
  </si>
  <si>
    <t>Kladení dlažby z betonových zámkových dlaždic pozemních komunikací s ložem z kameniva těženého nebo drceného tl. do 50 mm, s vyplněním spár, s dvojitým hutněním vibrováním a se smetením přebytečného materiálu na krajnici tl. 80 mm skupiny A, pro plochy přes 300 m2</t>
  </si>
  <si>
    <t>69</t>
  </si>
  <si>
    <t>59245005</t>
  </si>
  <si>
    <t>dlažba tvar obdélník betonová 200x100x80mm barevná</t>
  </si>
  <si>
    <t>CS ÚRS 2021 01</t>
  </si>
  <si>
    <t>1142778005</t>
  </si>
  <si>
    <t xml:space="preserve">dlažba tvar obdélník betonová 200x100x80mm barevná </t>
  </si>
  <si>
    <t>P</t>
  </si>
  <si>
    <t>Poznámka k položce:
červená</t>
  </si>
  <si>
    <t>11,85+9,1</t>
  </si>
  <si>
    <t>73</t>
  </si>
  <si>
    <t>59245020</t>
  </si>
  <si>
    <t>dlažba tvar obdélník betonová 200x100x80mm přírodní</t>
  </si>
  <si>
    <t>-1765269078</t>
  </si>
  <si>
    <t>130</t>
  </si>
  <si>
    <t>70</t>
  </si>
  <si>
    <t>59245009R</t>
  </si>
  <si>
    <t xml:space="preserve">dlažba tvar čtverec betonová 100x100x80mm </t>
  </si>
  <si>
    <t>R-položka</t>
  </si>
  <si>
    <t>502297250</t>
  </si>
  <si>
    <t>dlažba tvar čtverec betonová 100x100x80mm široké spáry</t>
  </si>
  <si>
    <t>(4+3+4+4+1+4+4+1,5+4+4,05+4)*2,6</t>
  </si>
  <si>
    <t>(4+4,4+4+4+4+4+4,05+4)*1,85</t>
  </si>
  <si>
    <t>(5+5+5,5)*2</t>
  </si>
  <si>
    <t>9*2,05</t>
  </si>
  <si>
    <t>(4,7+4+4+4,9+6,45+4)*2,7</t>
  </si>
  <si>
    <t>(4+7,45+12)*3,6</t>
  </si>
  <si>
    <t>(4+4+4+4+6+4,7+4,8+7,5)*3,8</t>
  </si>
  <si>
    <t>5,5*2*2</t>
  </si>
  <si>
    <t>15*1,5</t>
  </si>
  <si>
    <t>-40,74</t>
  </si>
  <si>
    <t>(54+83+64,5+58,4+93,2+17)*2</t>
  </si>
  <si>
    <t>2*2</t>
  </si>
  <si>
    <t>1,5*2</t>
  </si>
  <si>
    <t>-150,95</t>
  </si>
  <si>
    <t>30</t>
  </si>
  <si>
    <t>59245226</t>
  </si>
  <si>
    <t>dlažba tvar obdélník betonová pro nevidomé 200x100x80mm barevná</t>
  </si>
  <si>
    <t>-1700734812</t>
  </si>
  <si>
    <t>(4+4,05+4+4+4+4+4,4+4+4+4+4+4+7,45+12)*0,6</t>
  </si>
  <si>
    <t>Ostatní konstrukce a práce, bourání</t>
  </si>
  <si>
    <t>31</t>
  </si>
  <si>
    <t>913121111</t>
  </si>
  <si>
    <t>Montáž a demontáž dočasných dopravních značek kompletních značek vč. podstavce a sloupku základních</t>
  </si>
  <si>
    <t>1274405353</t>
  </si>
  <si>
    <t>32</t>
  </si>
  <si>
    <t>913121211</t>
  </si>
  <si>
    <t>Montáž a demontáž dočasných dopravních značek Příplatek za první a každý další den použití dočasných dopravních značek k ceně 12-1111</t>
  </si>
  <si>
    <t>1874630452</t>
  </si>
  <si>
    <t>26*60</t>
  </si>
  <si>
    <t>33</t>
  </si>
  <si>
    <t>913211113</t>
  </si>
  <si>
    <t>Montáž a demontáž dočasných dopravních zábran reflexních, šířky 3 m</t>
  </si>
  <si>
    <t>1809366342</t>
  </si>
  <si>
    <t>34</t>
  </si>
  <si>
    <t>913211213</t>
  </si>
  <si>
    <t>Montáž a demontáž dočasných dopravních zábran Příplatek za první a každý další den použití dočasných dopravních zábran k ceně 21-1113</t>
  </si>
  <si>
    <t>-2104879140</t>
  </si>
  <si>
    <t>20*60</t>
  </si>
  <si>
    <t>35</t>
  </si>
  <si>
    <t>914111111</t>
  </si>
  <si>
    <t>Montáž svislé dopravní značky základní velikosti do 1 m2 objímkami na sloupky nebo konzoly</t>
  </si>
  <si>
    <t>2128721178</t>
  </si>
  <si>
    <t>36</t>
  </si>
  <si>
    <t>40445622</t>
  </si>
  <si>
    <t>informativní značky provozní IP1-IP3, IP4b-IP7, IP10a, b 750x750mm</t>
  </si>
  <si>
    <t>1606639209</t>
  </si>
  <si>
    <t>37</t>
  </si>
  <si>
    <t>40445625</t>
  </si>
  <si>
    <t>informativní značky provozní IP8, IP9, IP11-IP13 500x700mm</t>
  </si>
  <si>
    <t>-329351763</t>
  </si>
  <si>
    <t>38</t>
  </si>
  <si>
    <t>40445609</t>
  </si>
  <si>
    <t>značky upravující přednost P1, P4 900mm</t>
  </si>
  <si>
    <t>975705913</t>
  </si>
  <si>
    <t>39</t>
  </si>
  <si>
    <t>40445690</t>
  </si>
  <si>
    <t>informativní značky provozní IZ8a</t>
  </si>
  <si>
    <t>-1195231735</t>
  </si>
  <si>
    <t>40</t>
  </si>
  <si>
    <t>40445650</t>
  </si>
  <si>
    <t>dodatkové tabulky E7, E12, E13 500x300mm</t>
  </si>
  <si>
    <t>-1408922867</t>
  </si>
  <si>
    <t>41</t>
  </si>
  <si>
    <t>40445649</t>
  </si>
  <si>
    <t>dodatkové tabulky E3-E5, E8, E14-E16 500x150mm</t>
  </si>
  <si>
    <t>343125766</t>
  </si>
  <si>
    <t>42</t>
  </si>
  <si>
    <t>914511111</t>
  </si>
  <si>
    <t>Montáž sloupku dopravních značek délky do 3,5 m do betonového základu</t>
  </si>
  <si>
    <t>378609249</t>
  </si>
  <si>
    <t>43</t>
  </si>
  <si>
    <t>40445235</t>
  </si>
  <si>
    <t>sloupek pro dopravní značku Al D 60mm v 3,5m</t>
  </si>
  <si>
    <t>2041679567</t>
  </si>
  <si>
    <t>44</t>
  </si>
  <si>
    <t>915111111</t>
  </si>
  <si>
    <t>Vodorovné dopravní značení dělící čáry souvislé š 125 mm základní bílá barva</t>
  </si>
  <si>
    <t>1762366412</t>
  </si>
  <si>
    <t>Vodorovné dopravní značení stříkané barvou dělící čára šířky 125 mm souvislá bílá základní</t>
  </si>
  <si>
    <t>649*2</t>
  </si>
  <si>
    <t>45</t>
  </si>
  <si>
    <t>915111121</t>
  </si>
  <si>
    <t>Vodorovné dopravní značení dělící čáry přerušované š 125 mm základní bílá barva</t>
  </si>
  <si>
    <t>-1992712477</t>
  </si>
  <si>
    <t>Vodorovné dopravní značení stříkané barvou dělící čára šířky 125 mm přerušovaná bílá základní</t>
  </si>
  <si>
    <t>649</t>
  </si>
  <si>
    <t>46</t>
  </si>
  <si>
    <t>915131111</t>
  </si>
  <si>
    <t>Vodorovné dopravní značení přechody pro chodce, šipky, symboly základní bílá barva</t>
  </si>
  <si>
    <t>-210785745</t>
  </si>
  <si>
    <t>Vodorovné dopravní značení stříkané barvou přechody pro chodce, šipky, symboly bílé základní</t>
  </si>
  <si>
    <t>4*6*4</t>
  </si>
  <si>
    <t>47</t>
  </si>
  <si>
    <t>915222111</t>
  </si>
  <si>
    <t>Přechodné vodorovné dopravní značení samolepicí retroreflexní fólií s trvanlivostí do 2 měsíců</t>
  </si>
  <si>
    <t>-468024170</t>
  </si>
  <si>
    <t>48</t>
  </si>
  <si>
    <t>915222911</t>
  </si>
  <si>
    <t>Odstranění přechodného vodorovného značení retroreflexní fólií</t>
  </si>
  <si>
    <t>-1183031387</t>
  </si>
  <si>
    <t>Přechodné vodorovné dopravní značení odstranění retroreflexní fólie</t>
  </si>
  <si>
    <t>49</t>
  </si>
  <si>
    <t>915311111</t>
  </si>
  <si>
    <t>Předformátované vodorovné dopravní značení dopravní značky do 1 m2</t>
  </si>
  <si>
    <t>1769936781</t>
  </si>
  <si>
    <t>Vodorovné značení předformovaným termoplastem dopravní značky barevné velikosti do 1 m2</t>
  </si>
  <si>
    <t>50</t>
  </si>
  <si>
    <t>915311112</t>
  </si>
  <si>
    <t>Předformátované vodorovné dopravní značení dopravní značky do 2 m2</t>
  </si>
  <si>
    <t>-88249050</t>
  </si>
  <si>
    <t>Vodorovné značení předformovaným termoplastem dopravní značky barevné velikosti do 2 m2</t>
  </si>
  <si>
    <t>51</t>
  </si>
  <si>
    <t>916131112</t>
  </si>
  <si>
    <t>Osazení silničního obrubníku betonového se zřízením lože, s vyplněním a zatřením spár cementovou maltou ležatého bez boční opěry, do lože z betonu prostého</t>
  </si>
  <si>
    <t>-1683259881</t>
  </si>
  <si>
    <t>52</t>
  </si>
  <si>
    <t>59217031</t>
  </si>
  <si>
    <t>obrubník betonový silniční 1000x150x250mm</t>
  </si>
  <si>
    <t>18171039</t>
  </si>
  <si>
    <t>325</t>
  </si>
  <si>
    <t>5,7</t>
  </si>
  <si>
    <t>290</t>
  </si>
  <si>
    <t>1,5*4</t>
  </si>
  <si>
    <t>53</t>
  </si>
  <si>
    <t>59217030</t>
  </si>
  <si>
    <t>obrubník betonový silniční přechodový 1000x150x150-250mm</t>
  </si>
  <si>
    <t>-1886096021</t>
  </si>
  <si>
    <t>(54+83+64,5+58,4+93,2+17)</t>
  </si>
  <si>
    <t>54</t>
  </si>
  <si>
    <t>916331112</t>
  </si>
  <si>
    <t>Osazení zahradního obrubníku betonového s ložem tl. od 50 do 100 mm z betonu prostého tř. C 12/15 s boční opěrou z betonu prostého tř. C 12/15</t>
  </si>
  <si>
    <t>-56022313</t>
  </si>
  <si>
    <t>(90+165)</t>
  </si>
  <si>
    <t>(4,85*3+3*2+6+2)</t>
  </si>
  <si>
    <t>(54+83+64,5+58,4+93,2+17+8+8+6+8+2+1,7+1,7+2-17-12-6-12)</t>
  </si>
  <si>
    <t>55</t>
  </si>
  <si>
    <t>59217001</t>
  </si>
  <si>
    <t>obrubník betonový zahradní 1000x50x250mm</t>
  </si>
  <si>
    <t>-1355587934</t>
  </si>
  <si>
    <t>56</t>
  </si>
  <si>
    <t>919731122</t>
  </si>
  <si>
    <t>Zarovnání styčné plochy podkladu nebo krytu podél vybourané části komunikace nebo zpevněné plochy živičné tl. přes 50 do 100 mm</t>
  </si>
  <si>
    <t>1526791675</t>
  </si>
  <si>
    <t>5,5+15+7+10+10+2+2+10+2,5+2,5</t>
  </si>
  <si>
    <t>57</t>
  </si>
  <si>
    <t>919732211</t>
  </si>
  <si>
    <t>Styčná pracovní spára při napojení nového živičného povrchu na stávající se zalitím za tepla modifikovanou asfaltovou hmotou s posypem vápenným hydrátem šířky do 15 mm, hloubky do 25 mm včetně prořezání spáry</t>
  </si>
  <si>
    <t>-2095153102</t>
  </si>
  <si>
    <t>58</t>
  </si>
  <si>
    <t>919735112</t>
  </si>
  <si>
    <t>Řezání stávajícího živičného krytu nebo podkladu hloubky přes 50 do 100 mm</t>
  </si>
  <si>
    <t>438227789</t>
  </si>
  <si>
    <t>997</t>
  </si>
  <si>
    <t>Přesun sutě</t>
  </si>
  <si>
    <t>59</t>
  </si>
  <si>
    <t>99700R1</t>
  </si>
  <si>
    <t>Odvoz suti a vybouraných hmot na skládku, (vč. poplatku za uložení) dle platné legislativy - živice</t>
  </si>
  <si>
    <t>88209544</t>
  </si>
  <si>
    <t>Poznámka k položce:
PAU2</t>
  </si>
  <si>
    <t>1532,217-180,353</t>
  </si>
  <si>
    <t>71</t>
  </si>
  <si>
    <t>99700R1.2</t>
  </si>
  <si>
    <t>Odvoz suti a vybouraných hmot na skládku, (vč. poplatku za uložení) dle platné legislativy - litý asfalt</t>
  </si>
  <si>
    <t>469541359</t>
  </si>
  <si>
    <t>180,353</t>
  </si>
  <si>
    <t>60</t>
  </si>
  <si>
    <t>99700R2</t>
  </si>
  <si>
    <t>Odvoz suti a vybouraných hmot na skládku, (vč. poplatku za uložení) dle platné legislativy - prostý beton</t>
  </si>
  <si>
    <t>599362469</t>
  </si>
  <si>
    <t>49,2+185,513</t>
  </si>
  <si>
    <t>61</t>
  </si>
  <si>
    <t>99700R3</t>
  </si>
  <si>
    <t xml:space="preserve">Odvoz suti a vybouraných hmot na skládku, (vč. poplatku za uložení) dle platné legislativy - sypký materiál </t>
  </si>
  <si>
    <t>-770247316</t>
  </si>
  <si>
    <t>2992,612</t>
  </si>
  <si>
    <t>62</t>
  </si>
  <si>
    <t>99700R4</t>
  </si>
  <si>
    <t>Odvoz suti a vybouraných hmot na skládku, (vč. poplatku za uložení) dle platné legislativy - výkopek z výměny aktivní zóny</t>
  </si>
  <si>
    <t>453001005</t>
  </si>
  <si>
    <t>1882,844*1,7</t>
  </si>
  <si>
    <t>63</t>
  </si>
  <si>
    <t>99700R5</t>
  </si>
  <si>
    <t>Odvoz suti a vybouraných hmot na skládku, (vč. poplatku za uložení) dle platné legislativy - pařezy</t>
  </si>
  <si>
    <t>kpl</t>
  </si>
  <si>
    <t>-444178848</t>
  </si>
  <si>
    <t>66</t>
  </si>
  <si>
    <t>99700R6</t>
  </si>
  <si>
    <t>Odvoz přebytečné ornice na deponii, určenou zadavatelem</t>
  </si>
  <si>
    <t>679934490</t>
  </si>
  <si>
    <t>290,925*0,15</t>
  </si>
  <si>
    <t>64</t>
  </si>
  <si>
    <t>997221111</t>
  </si>
  <si>
    <t>Vodorovná doprava suti nošením s naložením a se složením ze sypkých materiálů, na vzdálenost do 50 m</t>
  </si>
  <si>
    <t>231822727</t>
  </si>
  <si>
    <t>234,713</t>
  </si>
  <si>
    <t>998</t>
  </si>
  <si>
    <t>Přesun hmot</t>
  </si>
  <si>
    <t>65</t>
  </si>
  <si>
    <t>998225111</t>
  </si>
  <si>
    <t>Přesun hmot pro komunikace s krytem z kameniva, monolitickým betonovým nebo živičným dopravní vzdálenost do 200 m jakékoliv délky objektu</t>
  </si>
  <si>
    <t>46727321</t>
  </si>
  <si>
    <t>SO 301 - Vodovod a vodovodní přípojka</t>
  </si>
  <si>
    <t>1 - Zemní práce</t>
  </si>
  <si>
    <t>4 - Vodorovné konstrukce</t>
  </si>
  <si>
    <t>8 - Trubní vedení</t>
  </si>
  <si>
    <t>97 - Prorážení otvorů</t>
  </si>
  <si>
    <t>99 - Staveništní přesun hmot</t>
  </si>
  <si>
    <t>VN - Vedlejší náklady</t>
  </si>
  <si>
    <t>115100001RAA</t>
  </si>
  <si>
    <t>Čerpání vody na výšku 10 m, do 500 l, včetně pohotovosti čerpací soupravy</t>
  </si>
  <si>
    <t>h</t>
  </si>
  <si>
    <t>-86339738</t>
  </si>
  <si>
    <t>120001101R00</t>
  </si>
  <si>
    <t>Příplatek za ztížení vykopávky v blízkosti vedení</t>
  </si>
  <si>
    <t>336450140</t>
  </si>
  <si>
    <t>809,44*0,48</t>
  </si>
  <si>
    <t>132301212R00</t>
  </si>
  <si>
    <t>Hloubení rýh š.do 200 cm hor.4 do 1000 m3, STROJNĚ</t>
  </si>
  <si>
    <t>1885075128</t>
  </si>
  <si>
    <t>132301219R00</t>
  </si>
  <si>
    <t>Příplatek za lepivost - hloubení rýh 200cm v hor.4</t>
  </si>
  <si>
    <t>-1580238549</t>
  </si>
  <si>
    <t>151101101R00</t>
  </si>
  <si>
    <t>Pažení a rozepření stěn rýh - příložné - hl.do 2 m</t>
  </si>
  <si>
    <t>129684399</t>
  </si>
  <si>
    <t>151101102R00</t>
  </si>
  <si>
    <t>Pažení a rozepření stěn rýh - příložné - hl.do 4 m</t>
  </si>
  <si>
    <t>-1140783942</t>
  </si>
  <si>
    <t>151101111R00</t>
  </si>
  <si>
    <t>Odstranění pažení stěn rýh - příložné - hl. do 2 m</t>
  </si>
  <si>
    <t>-426211266</t>
  </si>
  <si>
    <t>151101112R00</t>
  </si>
  <si>
    <t>Odstranění pažení stěn rýh - příložné - hl. do 4 m</t>
  </si>
  <si>
    <t>-402212837</t>
  </si>
  <si>
    <t>161101101R00</t>
  </si>
  <si>
    <t>Svislé přemístění výkopku z hor.1-4 do 2,5 m</t>
  </si>
  <si>
    <t>-691127989</t>
  </si>
  <si>
    <t>162301101R00</t>
  </si>
  <si>
    <t>Vodorovné přemístění výkopku z hor.1-4 do 500 m</t>
  </si>
  <si>
    <t>-47330735</t>
  </si>
  <si>
    <t>167101102R00</t>
  </si>
  <si>
    <t>Nakládání výkopku z hor.1-4 v množství nad 100 m3</t>
  </si>
  <si>
    <t>1683786384</t>
  </si>
  <si>
    <t>809,44-491,82</t>
  </si>
  <si>
    <t>171201201R00</t>
  </si>
  <si>
    <t>Uložení sypaniny na skl.-sypanina na výšku přes 2m</t>
  </si>
  <si>
    <t>423329702</t>
  </si>
  <si>
    <t>174101101R00</t>
  </si>
  <si>
    <t>Zásyp jam, rýh, šachet se zhutněním</t>
  </si>
  <si>
    <t>486006179</t>
  </si>
  <si>
    <t>809,44-225,02-92,6</t>
  </si>
  <si>
    <t>175101101RT2</t>
  </si>
  <si>
    <t>Obsyp potrubí bez prohození sypaniny, s dodáním písku/štěrkopísku</t>
  </si>
  <si>
    <t>1815849913</t>
  </si>
  <si>
    <t>R 001</t>
  </si>
  <si>
    <t>Demontáž stávajícího vodovodního potrubí včetně, likvidace</t>
  </si>
  <si>
    <t>-1090454415</t>
  </si>
  <si>
    <t>Vodorovné konstrukce</t>
  </si>
  <si>
    <t>451572111R00</t>
  </si>
  <si>
    <t>Lože pod potrubí z kameniva těženého 0 - 4 mm</t>
  </si>
  <si>
    <t>-1222547238</t>
  </si>
  <si>
    <t>Trubní vedení</t>
  </si>
  <si>
    <t>286136743R</t>
  </si>
  <si>
    <t>Trubka voda SDR11 32x3,0mm L=100m, PE100 RC</t>
  </si>
  <si>
    <t>82933767</t>
  </si>
  <si>
    <t>139,02*1,03</t>
  </si>
  <si>
    <t>286136761R</t>
  </si>
  <si>
    <t>Trubka voda SDR11 110x10,0mm L=100m, PE100 RC</t>
  </si>
  <si>
    <t>-452722900</t>
  </si>
  <si>
    <t>685,14*1,03</t>
  </si>
  <si>
    <t>29</t>
  </si>
  <si>
    <t>28653766R</t>
  </si>
  <si>
    <t>Nákružek lemový PE 100 d 110 mm +GF+</t>
  </si>
  <si>
    <t>557527397</t>
  </si>
  <si>
    <t>42228252R</t>
  </si>
  <si>
    <t>Šoupátko pro dom.příp. - voda</t>
  </si>
  <si>
    <t>1957437471</t>
  </si>
  <si>
    <t>42228310R</t>
  </si>
  <si>
    <t>Šoupátko DN 80 přírubové, voda</t>
  </si>
  <si>
    <t>182044321</t>
  </si>
  <si>
    <t>42273370R</t>
  </si>
  <si>
    <t>Pas navrtávací DN 100</t>
  </si>
  <si>
    <t>1843402840</t>
  </si>
  <si>
    <t>422736068R</t>
  </si>
  <si>
    <t>Hydrant podz.dvojité jištění,krytí 1,5m</t>
  </si>
  <si>
    <t>1501691815</t>
  </si>
  <si>
    <t>42273622R</t>
  </si>
  <si>
    <t>Hydrant nadzemní,krytí 1,5m, DN 80</t>
  </si>
  <si>
    <t>1143990443</t>
  </si>
  <si>
    <t>42291022R</t>
  </si>
  <si>
    <t>Souprava zemní teleskopická 9500 DN 80</t>
  </si>
  <si>
    <t>1882786006</t>
  </si>
  <si>
    <t>42291353R</t>
  </si>
  <si>
    <t>Poklop litinový ČSN 504 - šoupátkový</t>
  </si>
  <si>
    <t>-1141278333</t>
  </si>
  <si>
    <t>42291452R</t>
  </si>
  <si>
    <t>Poklop litinový - hydrantový DN 80</t>
  </si>
  <si>
    <t>1628612220</t>
  </si>
  <si>
    <t>42293140R</t>
  </si>
  <si>
    <t>Souprava zemní - voda, L=1,3-1,8 m</t>
  </si>
  <si>
    <t>462183858</t>
  </si>
  <si>
    <t>27</t>
  </si>
  <si>
    <t>55260001.AR</t>
  </si>
  <si>
    <t>Kříž přírubový TT DN 80/80 EWS</t>
  </si>
  <si>
    <t>322897065</t>
  </si>
  <si>
    <t>552700707R</t>
  </si>
  <si>
    <t>Odbočka přírub. T - DN 100x80 PN 10-16</t>
  </si>
  <si>
    <t>2123788089</t>
  </si>
  <si>
    <t>552701210R</t>
  </si>
  <si>
    <t>Koleno patní 90° (N)- TT DN 80</t>
  </si>
  <si>
    <t>1416535007</t>
  </si>
  <si>
    <t>552702000R</t>
  </si>
  <si>
    <t>TP  DN 80 PN 10-40, L=0,25 m</t>
  </si>
  <si>
    <t>-2090463432</t>
  </si>
  <si>
    <t>TP DN 80 PN 10-40, L=0,25 m</t>
  </si>
  <si>
    <t>857601101R00</t>
  </si>
  <si>
    <t>Montáž tvarovek jednoosých, tvárná litina DN 80</t>
  </si>
  <si>
    <t>1714347476</t>
  </si>
  <si>
    <t>857601102R00</t>
  </si>
  <si>
    <t>Montáž tvarovek jednoosých, tvárná litina DN 100</t>
  </si>
  <si>
    <t>1809989152</t>
  </si>
  <si>
    <t>857701102R00</t>
  </si>
  <si>
    <t>Montáž tvarovek odbočných, tvárná litina DN 100</t>
  </si>
  <si>
    <t>310415491</t>
  </si>
  <si>
    <t>871161121R00</t>
  </si>
  <si>
    <t>Montáž trubek polyetylenových ve výkopu d 32 mm</t>
  </si>
  <si>
    <t>467925096</t>
  </si>
  <si>
    <t>871251121R00</t>
  </si>
  <si>
    <t>Montáž trubek polyetylenových ve výkopu d 110 mm</t>
  </si>
  <si>
    <t>-813458751</t>
  </si>
  <si>
    <t>891181111R00</t>
  </si>
  <si>
    <t>Montáž vodovodních šoupátek ve výkopu</t>
  </si>
  <si>
    <t>1055569897</t>
  </si>
  <si>
    <t>891247111R00</t>
  </si>
  <si>
    <t>Montáž hydrantů podzemních DN 80</t>
  </si>
  <si>
    <t>1104404452</t>
  </si>
  <si>
    <t>891247211R00</t>
  </si>
  <si>
    <t>Montáž hydrantů nadzemních DN 80</t>
  </si>
  <si>
    <t>-1415447199</t>
  </si>
  <si>
    <t>891269111R00</t>
  </si>
  <si>
    <t>Montáž navrtávacích pasů DN 100</t>
  </si>
  <si>
    <t>765093120</t>
  </si>
  <si>
    <t>892233111R00</t>
  </si>
  <si>
    <t>Desinfekce vodovodního potrubí do DN 70</t>
  </si>
  <si>
    <t>-1063277362</t>
  </si>
  <si>
    <t>892241111R00</t>
  </si>
  <si>
    <t>Tlaková zkouška vodovodního potrubí do DN 80</t>
  </si>
  <si>
    <t>502862631</t>
  </si>
  <si>
    <t>892271111R00</t>
  </si>
  <si>
    <t>Tlaková zkouška vodovodního potrubí do DN 125</t>
  </si>
  <si>
    <t>-435722039</t>
  </si>
  <si>
    <t>892273111R00</t>
  </si>
  <si>
    <t>Desinfekce vodovodního potrubí do DN 125</t>
  </si>
  <si>
    <t>-1705401820</t>
  </si>
  <si>
    <t>899401112R00</t>
  </si>
  <si>
    <t>Osazení poklopů litinových šoupátkových</t>
  </si>
  <si>
    <t>-1120944746</t>
  </si>
  <si>
    <t>899401113R00</t>
  </si>
  <si>
    <t>Osazení poklopů litinových hydrantových</t>
  </si>
  <si>
    <t>-1973549239</t>
  </si>
  <si>
    <t>899711122R00</t>
  </si>
  <si>
    <t>Fólie výstražná z PVC, šířka 30 cm</t>
  </si>
  <si>
    <t>-1088860938</t>
  </si>
  <si>
    <t>899731114R00</t>
  </si>
  <si>
    <t>Vodič signalizační CYY 6 mm2</t>
  </si>
  <si>
    <t>-909786163</t>
  </si>
  <si>
    <t>R 002</t>
  </si>
  <si>
    <t>Napojení nových vodovodních přípojek na stávající, montáž včetně spojovacího materiálu</t>
  </si>
  <si>
    <t>1541221950</t>
  </si>
  <si>
    <t>97</t>
  </si>
  <si>
    <t>Prorážení otvorů</t>
  </si>
  <si>
    <t>979083513R00</t>
  </si>
  <si>
    <t>Odvoz suti, vybouraných hmot a výkopku na skládku (včetně, poplatku za uložení) dle platné legislativy</t>
  </si>
  <si>
    <t>1493748860</t>
  </si>
  <si>
    <t>99</t>
  </si>
  <si>
    <t>Staveništní přesun hmot</t>
  </si>
  <si>
    <t>998276101R00</t>
  </si>
  <si>
    <t>Přesun hmot, trubní vedení plastová, otevř. výkop</t>
  </si>
  <si>
    <t>-54253093</t>
  </si>
  <si>
    <t>VN</t>
  </si>
  <si>
    <t>Vedlejší náklady</t>
  </si>
  <si>
    <t>005111020R</t>
  </si>
  <si>
    <t>Vytyčení stavby</t>
  </si>
  <si>
    <t>Soubor</t>
  </si>
  <si>
    <t>-897799334</t>
  </si>
  <si>
    <t>005241020R</t>
  </si>
  <si>
    <t>Geodetické zaměření skutečného provedení</t>
  </si>
  <si>
    <t>-1974472536</t>
  </si>
  <si>
    <t>SO 302 - Splašková kanalizace a přípojky</t>
  </si>
  <si>
    <t>2 - Základy,zvláštní zakládání</t>
  </si>
  <si>
    <t>96 - Bourání konstrukcí</t>
  </si>
  <si>
    <t>115100001RA0</t>
  </si>
  <si>
    <t>Čerpání vody na výšku 10 m, do 500 l</t>
  </si>
  <si>
    <t>320217336</t>
  </si>
  <si>
    <t>1225135131</t>
  </si>
  <si>
    <t>1933,64*0,15</t>
  </si>
  <si>
    <t>825512276</t>
  </si>
  <si>
    <t>-1734940985</t>
  </si>
  <si>
    <t>652323241</t>
  </si>
  <si>
    <t>-320190361</t>
  </si>
  <si>
    <t>-1275293058</t>
  </si>
  <si>
    <t>155010740</t>
  </si>
  <si>
    <t>-1104841256</t>
  </si>
  <si>
    <t>161101102R00</t>
  </si>
  <si>
    <t>Svislé přemístění výkopku z hor.1-4 do 4,0 m</t>
  </si>
  <si>
    <t>207171306</t>
  </si>
  <si>
    <t>162301101RT3</t>
  </si>
  <si>
    <t>Vodorovné přemístění výkopku z hor.1-4 do 500 m, nosnost 12 t</t>
  </si>
  <si>
    <t>1017692025</t>
  </si>
  <si>
    <t>-880623452</t>
  </si>
  <si>
    <t>1933,64-1272,44</t>
  </si>
  <si>
    <t>1476206436</t>
  </si>
  <si>
    <t>147370106</t>
  </si>
  <si>
    <t>1933,64-445,97-215,23</t>
  </si>
  <si>
    <t>-695025225</t>
  </si>
  <si>
    <t>Základy,zvláštní zakládání</t>
  </si>
  <si>
    <t>212792112R00</t>
  </si>
  <si>
    <t>Montáž trativodů z flexibilních trubek, lože, obsyp do 0,15 m3/m</t>
  </si>
  <si>
    <t>-17935388</t>
  </si>
  <si>
    <t>28611225.AR</t>
  </si>
  <si>
    <t>Trubka PVC drenážní flexibilní d 160 mm</t>
  </si>
  <si>
    <t>2088284968</t>
  </si>
  <si>
    <t>-1199465558</t>
  </si>
  <si>
    <t>2861421011R</t>
  </si>
  <si>
    <t>Trubka kanalizační SN 12, 250x6000 mm</t>
  </si>
  <si>
    <t>401720119</t>
  </si>
  <si>
    <t>2861421019R</t>
  </si>
  <si>
    <t>Trubka kanalizační SN 12, 400x6000 mm</t>
  </si>
  <si>
    <t>1888750545</t>
  </si>
  <si>
    <t>2861421023R</t>
  </si>
  <si>
    <t>Trubka kanalizační SN 12, 500x6000 mm</t>
  </si>
  <si>
    <t>919506926</t>
  </si>
  <si>
    <t>2861421027R</t>
  </si>
  <si>
    <t>Trubka kanalizační SN 12, 600x6000 mm</t>
  </si>
  <si>
    <t>-1956577790</t>
  </si>
  <si>
    <t>286142531R</t>
  </si>
  <si>
    <t>Trubka kanalizač. SN 12, 150x6000 mm</t>
  </si>
  <si>
    <t>-445926011</t>
  </si>
  <si>
    <t>28656323R</t>
  </si>
  <si>
    <t>Odbočka kanalizační DN250/150/45°</t>
  </si>
  <si>
    <t>791605396</t>
  </si>
  <si>
    <t>28656325R</t>
  </si>
  <si>
    <t>Odbočka kanalizační DN400/150/45°</t>
  </si>
  <si>
    <t>-1681881585</t>
  </si>
  <si>
    <t>286572273R</t>
  </si>
  <si>
    <t>Odbočka sedlová PE-HD DN, 150 pro DN 250-800</t>
  </si>
  <si>
    <t>1121064564</t>
  </si>
  <si>
    <t>871313121R00</t>
  </si>
  <si>
    <t>Montáž trub z plastu, gumový kroužek, DN 150</t>
  </si>
  <si>
    <t>-1043454043</t>
  </si>
  <si>
    <t>871373121R00</t>
  </si>
  <si>
    <t>Montáž trub z plastu, gumový kroužek, DN 250</t>
  </si>
  <si>
    <t>-359333613</t>
  </si>
  <si>
    <t>871393121R00</t>
  </si>
  <si>
    <t>Montáž trub z plastu, gumový kroužek, DN 400</t>
  </si>
  <si>
    <t>600043815</t>
  </si>
  <si>
    <t>871413121R00</t>
  </si>
  <si>
    <t>Montáž trub z plastu, gumový kroužek, DN 500</t>
  </si>
  <si>
    <t>827357092</t>
  </si>
  <si>
    <t>871423121R00</t>
  </si>
  <si>
    <t>Montáž trub z plastu, gumový kroužek, DN 600</t>
  </si>
  <si>
    <t>621272773</t>
  </si>
  <si>
    <t>877363121R00</t>
  </si>
  <si>
    <t>Montáž tvarovek odboč. plast. gum. kroužek DN 250</t>
  </si>
  <si>
    <t>588126084</t>
  </si>
  <si>
    <t>877393121R00</t>
  </si>
  <si>
    <t>Montáž tvarovek odboč. plast. gum. kroužek DN 400</t>
  </si>
  <si>
    <t>753319124</t>
  </si>
  <si>
    <t>877423121R00</t>
  </si>
  <si>
    <t>Montáž tvarovek odboč. plast. gum. kroužek DN 600</t>
  </si>
  <si>
    <t>-2136696682</t>
  </si>
  <si>
    <t>892571111R00</t>
  </si>
  <si>
    <t>Zkouška těsnosti kanalizace DN do 200, vodou</t>
  </si>
  <si>
    <t>-744696583</t>
  </si>
  <si>
    <t>892573111R00</t>
  </si>
  <si>
    <t>Zabezpečení konců kanal. potrubí DN do 200, vodou</t>
  </si>
  <si>
    <t>úsek</t>
  </si>
  <si>
    <t>-169772209</t>
  </si>
  <si>
    <t>892581111R00</t>
  </si>
  <si>
    <t>Zkouška těsnosti kanalizace DN do 300, vodou</t>
  </si>
  <si>
    <t>-1495611614</t>
  </si>
  <si>
    <t>892583111R00</t>
  </si>
  <si>
    <t>Zabezpečení konců kanal. potrubí DN do 300, vodou</t>
  </si>
  <si>
    <t>685728456</t>
  </si>
  <si>
    <t>892591111R00</t>
  </si>
  <si>
    <t>Zkouška těsnosti kanalizace DN do 400, vodou</t>
  </si>
  <si>
    <t>-1382561635</t>
  </si>
  <si>
    <t>892593111R00</t>
  </si>
  <si>
    <t>Zabezpečení konců kanal. potrubí DN do 400, vodou</t>
  </si>
  <si>
    <t>256676352</t>
  </si>
  <si>
    <t>892661111R00</t>
  </si>
  <si>
    <t>Zkouška těsnosti kanalizace DN do 600, vodou</t>
  </si>
  <si>
    <t>-1893162517</t>
  </si>
  <si>
    <t>892663111R00</t>
  </si>
  <si>
    <t>Zabezpečení konců kanal. potrubí DN do 600, vodou</t>
  </si>
  <si>
    <t>1551875415</t>
  </si>
  <si>
    <t>892855116R00</t>
  </si>
  <si>
    <t>Kontrola kanalizace TV kamerou nad 500 m</t>
  </si>
  <si>
    <t>1435087492</t>
  </si>
  <si>
    <t>894412311RAB</t>
  </si>
  <si>
    <t>Šachta, DN 1000 stěna 120 mm, dno přímé V max. 40, hloubka dna 2,26 m poklop litina 40 t</t>
  </si>
  <si>
    <t>-225763424</t>
  </si>
  <si>
    <t>894412311RBB</t>
  </si>
  <si>
    <t>Šachta, DN 1000 stěna 120 mm, dno přímé V max. 40, hloubka dna 3,26 m poklop litina 40 t</t>
  </si>
  <si>
    <t>-1617790109</t>
  </si>
  <si>
    <t>894412312RAB</t>
  </si>
  <si>
    <t>Šachta, DN 1000 stěna 120 mm, dno přímé V max. 50, hloubka dna 2,46 m poklop litina 40 t</t>
  </si>
  <si>
    <t>-1181898578</t>
  </si>
  <si>
    <t>894412313RAB</t>
  </si>
  <si>
    <t>Šachta, DN 1000 stěna 120 mm, dno přímé V max. 60, hloubka dna 2,66 m, poklop litina 40 t</t>
  </si>
  <si>
    <t>-1788998017</t>
  </si>
  <si>
    <t>1040756368</t>
  </si>
  <si>
    <t>96</t>
  </si>
  <si>
    <t>Bourání konstrukcí</t>
  </si>
  <si>
    <t>969021131R00</t>
  </si>
  <si>
    <t>Vybourání kanalizačního potrubí DN</t>
  </si>
  <si>
    <t>-489011100</t>
  </si>
  <si>
    <t>-566489837</t>
  </si>
  <si>
    <t>1047402464</t>
  </si>
  <si>
    <t>-1036855204</t>
  </si>
  <si>
    <t>-575652752</t>
  </si>
  <si>
    <t>SO 303 - Odvodnění komunikace</t>
  </si>
  <si>
    <t>5 - Komunikace</t>
  </si>
  <si>
    <t>-1558123460</t>
  </si>
  <si>
    <t>1011277618</t>
  </si>
  <si>
    <t>(862,31+288,11+21,37+5,61)*0,4</t>
  </si>
  <si>
    <t>1814095668</t>
  </si>
  <si>
    <t>862,31+288,11+21,37+5,61</t>
  </si>
  <si>
    <t>-1455313813</t>
  </si>
  <si>
    <t>1839350726</t>
  </si>
  <si>
    <t>898,18+32,35</t>
  </si>
  <si>
    <t>769334812</t>
  </si>
  <si>
    <t>929,76+20,64</t>
  </si>
  <si>
    <t>-791251795</t>
  </si>
  <si>
    <t>5604322</t>
  </si>
  <si>
    <t>207171312</t>
  </si>
  <si>
    <t>862,31+21,37</t>
  </si>
  <si>
    <t>-736007568</t>
  </si>
  <si>
    <t>288,11+5,61</t>
  </si>
  <si>
    <t>-1023296459</t>
  </si>
  <si>
    <t>-1018477432</t>
  </si>
  <si>
    <t>1177,4-789,74</t>
  </si>
  <si>
    <t>1210253275</t>
  </si>
  <si>
    <t>-2080194109</t>
  </si>
  <si>
    <t>1177,4-262,93-124,73</t>
  </si>
  <si>
    <t>860864366</t>
  </si>
  <si>
    <t>4,26+258,67</t>
  </si>
  <si>
    <t>1662097973</t>
  </si>
  <si>
    <t>664474587</t>
  </si>
  <si>
    <t>333418702</t>
  </si>
  <si>
    <t>122,64+2,09</t>
  </si>
  <si>
    <t>Komunikace</t>
  </si>
  <si>
    <t>597121211RT3</t>
  </si>
  <si>
    <t>Liniový odvodňovací žlab dle PD,  D+M včetně podkladního betonu tl.100 mm a bet.lože tl.30mm</t>
  </si>
  <si>
    <t>-1319273007</t>
  </si>
  <si>
    <t>Liniový odvodňovací žlab dle PD, D+M včetně podkladního betonu tl.100 mm a bet.lože tl.30mm</t>
  </si>
  <si>
    <t>234844830</t>
  </si>
  <si>
    <t>2861421015R</t>
  </si>
  <si>
    <t>Trubka kanalizační SN 12, 300x6000 mm</t>
  </si>
  <si>
    <t>-278085070</t>
  </si>
  <si>
    <t>1858259946</t>
  </si>
  <si>
    <t>286142561R</t>
  </si>
  <si>
    <t>Trubka kanalizač. SN 12, 200x6000 mm</t>
  </si>
  <si>
    <t>-1380301585</t>
  </si>
  <si>
    <t>63419585</t>
  </si>
  <si>
    <t>28656324R</t>
  </si>
  <si>
    <t>Odbočka kanalizační DN300/150/45°</t>
  </si>
  <si>
    <t>1367464962</t>
  </si>
  <si>
    <t>-2121382463</t>
  </si>
  <si>
    <t>871353121R00</t>
  </si>
  <si>
    <t>Montáž trub z plastu, gumový kroužek, DN 200</t>
  </si>
  <si>
    <t>1136835605</t>
  </si>
  <si>
    <t>Montáž trub z plastu, gumový kroužek, DN 300</t>
  </si>
  <si>
    <t>-41057570</t>
  </si>
  <si>
    <t>871373121R00.1</t>
  </si>
  <si>
    <t>1054810552</t>
  </si>
  <si>
    <t>-1481468077</t>
  </si>
  <si>
    <t>877373121R00</t>
  </si>
  <si>
    <t>Montáž tvarovek odboč. plast. gum. kroužek DN 300</t>
  </si>
  <si>
    <t>-1127917154</t>
  </si>
  <si>
    <t>1765609512</t>
  </si>
  <si>
    <t>30446519</t>
  </si>
  <si>
    <t>-860576010</t>
  </si>
  <si>
    <t>-13480657</t>
  </si>
  <si>
    <t>892855115R00</t>
  </si>
  <si>
    <t>Kontrola kanalizace TV kamerou do 500 m</t>
  </si>
  <si>
    <t>1251987839</t>
  </si>
  <si>
    <t>-933073161</t>
  </si>
  <si>
    <t>1349569208</t>
  </si>
  <si>
    <t>1272246676</t>
  </si>
  <si>
    <t>894412312RBB</t>
  </si>
  <si>
    <t>Šachta, DN 1000 stěna 120 mm, dno přímé V max. 50, hloubka dna 3,46 m poklop litina 40 t</t>
  </si>
  <si>
    <t>1005678832</t>
  </si>
  <si>
    <t>-1848541803</t>
  </si>
  <si>
    <t>894431391RA0</t>
  </si>
  <si>
    <t>Silniční vpusť se sifonem, D 425 mm</t>
  </si>
  <si>
    <t>1078393522</t>
  </si>
  <si>
    <t>-357641910</t>
  </si>
  <si>
    <t>-1162702004</t>
  </si>
  <si>
    <t>Odvoz suti, vybouraných hmot a výkopku na skládku, (včetně poplatku za uložení) dle platné legislativ</t>
  </si>
  <si>
    <t>-241613669</t>
  </si>
  <si>
    <t>518107655</t>
  </si>
  <si>
    <t>1233176473</t>
  </si>
  <si>
    <t>834706383</t>
  </si>
  <si>
    <t>SO 401 - Veřejné osvětlení</t>
  </si>
  <si>
    <t>M - Práce a dodávky M</t>
  </si>
  <si>
    <t xml:space="preserve">    744 - Elektromontáže - rozvody vodičů měděných</t>
  </si>
  <si>
    <t>PSV - Práce a dodávky PSV</t>
  </si>
  <si>
    <t xml:space="preserve">    743 - Elektromontáže - hrubá montáž</t>
  </si>
  <si>
    <t xml:space="preserve">    746 - Elektromontáže - soubory pro vodiče</t>
  </si>
  <si>
    <t xml:space="preserve">    748 - Elektromontáže - osvětlovací zařízení a svítidla</t>
  </si>
  <si>
    <t xml:space="preserve">    46-M - Zemní práce při extr.mont.pracích</t>
  </si>
  <si>
    <t>VRN - Vedlejší rozpočtové náklady</t>
  </si>
  <si>
    <t>Práce a dodávky M</t>
  </si>
  <si>
    <t>744</t>
  </si>
  <si>
    <t>Elektromontáže - rozvody vodičů měděných</t>
  </si>
  <si>
    <t>210812011</t>
  </si>
  <si>
    <t>Montáž kabel Cu plný kulatý do 1 kV 3x1,5 až 6 mm2 uložený volně nebo v liště (CYKY)</t>
  </si>
  <si>
    <t>-115201472</t>
  </si>
  <si>
    <t>Montáž izolovaných kabelů měděných do 1 kV bez ukončení plných a kulatých (CYKY, CHKE-R,...) uložených volně nebo v liště počtu a průřezu žil 3x1,5 až 6 mm2</t>
  </si>
  <si>
    <t>kabel silový s Cu jádrem 1kV 3x1,5mm2</t>
  </si>
  <si>
    <t>22*7</t>
  </si>
  <si>
    <t>34111030</t>
  </si>
  <si>
    <t>-1186906633</t>
  </si>
  <si>
    <t>210812033</t>
  </si>
  <si>
    <t>Montáž kabel Cu plný kulatý do 1 kV 4x6 až 10 mm2 uložený volně nebo v liště (CYKY)</t>
  </si>
  <si>
    <t>-29826488</t>
  </si>
  <si>
    <t>Montáž izolovaných kabelů měděných do 1 kV bez ukončení plných a kulatých (CYKY, CHKE-R,...) uložených volně nebo v liště počtu a průřezu žil 4x6 až 10 mm2</t>
  </si>
  <si>
    <t>760*1,15</t>
  </si>
  <si>
    <t>34111076</t>
  </si>
  <si>
    <t>kabel silový s Cu jádrem 1kV 4x10mm2</t>
  </si>
  <si>
    <t>1107677277</t>
  </si>
  <si>
    <t>kabel silový s Cu jádrem 1 kV 4x10mm2</t>
  </si>
  <si>
    <t>210812035</t>
  </si>
  <si>
    <t>Montáž kabel Cu plný kulatý do 1 kV 4x16 mm2 uložený volně nebo v liště (CYKY)</t>
  </si>
  <si>
    <t>2081523827</t>
  </si>
  <si>
    <t>Montáž izolovaných kabelů měděných do 1 kV bez ukončení plných a kulatých (CYKY, CHKE-R,...) uložených volně nebo v liště počtu a průřezu žil 4x16 mm2</t>
  </si>
  <si>
    <t>kabel silový s Cu jádrem 1kV 4x16mm2</t>
  </si>
  <si>
    <t>230</t>
  </si>
  <si>
    <t>34111080</t>
  </si>
  <si>
    <t>193168979</t>
  </si>
  <si>
    <t>PSV</t>
  </si>
  <si>
    <t>Práce a dodávky PSV</t>
  </si>
  <si>
    <t>743</t>
  </si>
  <si>
    <t>Elektromontáže - hrubá montáž</t>
  </si>
  <si>
    <t>01.SM</t>
  </si>
  <si>
    <t>D+M Sloupové manžety</t>
  </si>
  <si>
    <t>1891111476</t>
  </si>
  <si>
    <t>743612121</t>
  </si>
  <si>
    <t>Montáž vodič uzemňovací drát nebo lano D do 10 mm v městské zástavbě</t>
  </si>
  <si>
    <t>1288029973</t>
  </si>
  <si>
    <t>Montáž uzemňovacího vedení s upevněním, propojením a připojením pomocí svorek v zemi s izolací spojů drátu nebo lana Ø do 10 mm v městské zástavbě</t>
  </si>
  <si>
    <t>Montáž uzemňovacího vedení s upevněním</t>
  </si>
  <si>
    <t>(760+(22*2))*1,1</t>
  </si>
  <si>
    <t>35441073</t>
  </si>
  <si>
    <t>drát D 10mm FeZn</t>
  </si>
  <si>
    <t>-2028900200</t>
  </si>
  <si>
    <t>drát průměr 10 mm FeZn</t>
  </si>
  <si>
    <t>(760+(22*2))*1,1*0,62</t>
  </si>
  <si>
    <t>743619220</t>
  </si>
  <si>
    <t>Montáž pospojování ochranné trubka s pláštěm vodiče oboustranně</t>
  </si>
  <si>
    <t>-2088782399</t>
  </si>
  <si>
    <t>Montáž uzemňovacího vedení s upevněním, propojením a připojením pomocí svorek doplňků ochranného pospojování ochranné trubky s pláštěm vodiče oboustranně</t>
  </si>
  <si>
    <t>354418950</t>
  </si>
  <si>
    <t>svorka připojovací k připojení kovových částí</t>
  </si>
  <si>
    <t>1547922927</t>
  </si>
  <si>
    <t>743622100</t>
  </si>
  <si>
    <t>Montáž svorka hromosvodná se 2 šrouby</t>
  </si>
  <si>
    <t>1207581669</t>
  </si>
  <si>
    <t>Montáž hromosvodného vedení svorek se 2 šrouby</t>
  </si>
  <si>
    <t>35441885</t>
  </si>
  <si>
    <t>svorka spojovací pro lano D 8-10mm</t>
  </si>
  <si>
    <t>-1404411822</t>
  </si>
  <si>
    <t>746</t>
  </si>
  <si>
    <t>Elektromontáže - soubory pro vodiče</t>
  </si>
  <si>
    <t>02R</t>
  </si>
  <si>
    <t>Napojení na stávající kabel VO</t>
  </si>
  <si>
    <t>537709903</t>
  </si>
  <si>
    <t>03R</t>
  </si>
  <si>
    <t>D+M Úprava stávajícího rozváděče VO</t>
  </si>
  <si>
    <t>140748364</t>
  </si>
  <si>
    <t>04R</t>
  </si>
  <si>
    <t>D+M Nové pojistkové skříně</t>
  </si>
  <si>
    <t>977228884</t>
  </si>
  <si>
    <t xml:space="preserve">D+M Nové pojistkové skříně </t>
  </si>
  <si>
    <t>748</t>
  </si>
  <si>
    <t>Elektromontáže - osvětlovací zařízení a svítidla</t>
  </si>
  <si>
    <t>210204002</t>
  </si>
  <si>
    <t>Montáž stožárů osvětlení parkových ocelových</t>
  </si>
  <si>
    <t>1844434174</t>
  </si>
  <si>
    <t>Montáž stožárů osvětlení, bez zemních prací parkových ocelových</t>
  </si>
  <si>
    <t>montáž stožáru</t>
  </si>
  <si>
    <t>31674067</t>
  </si>
  <si>
    <t>stožár osvětlovací sadový Pz 133/89/60 v 6,0m</t>
  </si>
  <si>
    <t>-87953546</t>
  </si>
  <si>
    <t>345001R</t>
  </si>
  <si>
    <t>D+M Svorkovnice průchozí - stožárová výzbroj, vč. pojistky</t>
  </si>
  <si>
    <t>1596312599</t>
  </si>
  <si>
    <t>D+M Svorkovnice průchozí - stožárová výzbroj</t>
  </si>
  <si>
    <t>345002R</t>
  </si>
  <si>
    <t>D+M Svorkovnice odbočovací - stožárová výzbroj, vč. pojistky</t>
  </si>
  <si>
    <t>-1827155149</t>
  </si>
  <si>
    <t>210204104</t>
  </si>
  <si>
    <t>Montáž výložníků osvětlení jednoramenných sloupových hmotnosti přes 35 kg</t>
  </si>
  <si>
    <t>85895901</t>
  </si>
  <si>
    <t>Montáž výložníků osvětlení jednoramenných sloupových, hmotnosti přes 35 kg</t>
  </si>
  <si>
    <t>11+1</t>
  </si>
  <si>
    <t>31674003</t>
  </si>
  <si>
    <t>Výložník rovný jednoduchý k osvětlovacím stožárům uličním vyložení 2000mm</t>
  </si>
  <si>
    <t>-429051676</t>
  </si>
  <si>
    <t>31674001</t>
  </si>
  <si>
    <t>Výložník rovný jednoduchý k osvětlovacím stožárům uličním vyložení 1000mm</t>
  </si>
  <si>
    <t>-917962483</t>
  </si>
  <si>
    <t>74813240R</t>
  </si>
  <si>
    <t>Montáž svítidel LED se zapojením vodičů průmyslových nebo venkovních na sloupek parkových</t>
  </si>
  <si>
    <t>-1424186388</t>
  </si>
  <si>
    <t>Poznámka k položce:
Poznámka k položce: Montáž nových i demontovaných svítidel dohromady.</t>
  </si>
  <si>
    <t>SV</t>
  </si>
  <si>
    <t>Svítidlo LED 27W, 2700K</t>
  </si>
  <si>
    <t>ks</t>
  </si>
  <si>
    <t>-515521954</t>
  </si>
  <si>
    <t>46-M</t>
  </si>
  <si>
    <t>Zemní práce při extr.mont.pracích</t>
  </si>
  <si>
    <t>16275111.R</t>
  </si>
  <si>
    <t>Vodorovné přemístění výkopku/sypaniny na skládku včetně poplatku za uložení</t>
  </si>
  <si>
    <t>1664040213</t>
  </si>
  <si>
    <t>116</t>
  </si>
  <si>
    <t>210021063</t>
  </si>
  <si>
    <t>Osazení výstražné fólie z PVC</t>
  </si>
  <si>
    <t>1265506582</t>
  </si>
  <si>
    <t>Ostatní elektromontážní doplňkové práce osazení výstražné fólie z PVC</t>
  </si>
  <si>
    <t>680</t>
  </si>
  <si>
    <t>69311311</t>
  </si>
  <si>
    <t>pás varovný plný PE š 330mm s potiskem</t>
  </si>
  <si>
    <t>256</t>
  </si>
  <si>
    <t>-1123730710</t>
  </si>
  <si>
    <t>460010024</t>
  </si>
  <si>
    <t>Vytyčení trasy vedení kabelového podzemního v zastavěném prostoru</t>
  </si>
  <si>
    <t>km</t>
  </si>
  <si>
    <t>-1247994138</t>
  </si>
  <si>
    <t>Vytyčení trasy vedení kabelového (podzemního) v zastavěném prostoru</t>
  </si>
  <si>
    <t>460050704</t>
  </si>
  <si>
    <t>Hloubení nezapažených jam pro stožáry veřejného osvětlení ručně v hornině tř 4</t>
  </si>
  <si>
    <t>1303318242</t>
  </si>
  <si>
    <t>Hloubení nezapažených jam ručně pro stožáry s přemístěním výkopku do vzdálenosti 3 m od okraje jámy nebo naložením na dopravní prostředek, včetně zásypu, zhutnění a urovnání povrchu veřejného osvětlení včetně odstranění krytu a podkladu komunikace, v hornině třídy 4</t>
  </si>
  <si>
    <t>460080013</t>
  </si>
  <si>
    <t>Základové konstrukce z monolitického betonu C 12/15 bez bednění</t>
  </si>
  <si>
    <t>-1278680948</t>
  </si>
  <si>
    <t>Základové konstrukce základ bez bednění do rostlé zeminy z monolitického betonu tř. C 12/15</t>
  </si>
  <si>
    <t>Základové konstrukce základ bez bednění do rostlé zeminy z monolitického betonu tř. C 12/15</t>
  </si>
  <si>
    <t>(1,1*0,8*0,8)*22</t>
  </si>
  <si>
    <t>460150133</t>
  </si>
  <si>
    <t>Hloubení kabelových zapažených i nezapažených rýh ručně š 35 cm, hl 50 cm, v hornině tř 3</t>
  </si>
  <si>
    <t>1874105246</t>
  </si>
  <si>
    <t>Hloubení zapažených i nezapažených kabelových rýh ručně včetně urovnání dna s přemístěním výkopku do vzdálenosti 3 m od okraje jámy nebo naložením na dopravní prostředek šířky 35 cm, hloubky 50 cm, v hornině třídy 3</t>
  </si>
  <si>
    <t>chodník</t>
  </si>
  <si>
    <t>389</t>
  </si>
  <si>
    <t>460150163</t>
  </si>
  <si>
    <t>Hloubení kabelových zapažených i nezapažených rýh ručně š 35 cm, hl 80 cm, v hornině tř 3</t>
  </si>
  <si>
    <t>1091457144</t>
  </si>
  <si>
    <t>Hloubení zapažených i nezapažených kabelových rýh ručně včetně urovnání dna s přemístěním výkopku do vzdálenosti 3 m od okraje jámy nebo naložením na dopravní prostředek šířky 35 cm, hloubky 80 cm, v hornině třídy 3</t>
  </si>
  <si>
    <t>zeleň, vjezdy</t>
  </si>
  <si>
    <t>163</t>
  </si>
  <si>
    <t>460150303</t>
  </si>
  <si>
    <t>Hloubení kabelových zapažených i nezapažených rýh ručně š 50 cm, hl 120 cm, v hornině tř 3</t>
  </si>
  <si>
    <t>-124186194</t>
  </si>
  <si>
    <t>Hloubení zapažených i nezapažených kabelových rýh ručně včetně urovnání dna s přemístěním výkopku do vzdálenosti 3 m od okraje jámy nebo naložením na dopravní prostředek šířky 50 cm, hloubky 120 cm, v hornině třídy 3</t>
  </si>
  <si>
    <t>komunikace</t>
  </si>
  <si>
    <t>128</t>
  </si>
  <si>
    <t>46033000R</t>
  </si>
  <si>
    <t>Výkop podchodových štol průřezu do 2,5 m2 ručně v suché hornině tř 3</t>
  </si>
  <si>
    <t>-135089247</t>
  </si>
  <si>
    <t>Podchodové štoly pro kabely výkop podchodových štol o průřezu do 2,5 m2 provedený ručně z těžní šachty, včetně přemístění výkopku na povrch a do vzdálenosti 5 m nebo s naložením na dopravní prostředek v suché hornině třídy 3</t>
  </si>
  <si>
    <t>startovací</t>
  </si>
  <si>
    <t>2*2*2</t>
  </si>
  <si>
    <t>cílová</t>
  </si>
  <si>
    <t>460421101</t>
  </si>
  <si>
    <t>Lože kabelů z písku nebo štěrkopísku tl 10 cm nad kabel, bez zakrytí, šířky lože do 65 cm</t>
  </si>
  <si>
    <t>-876412569</t>
  </si>
  <si>
    <t>Kabelové lože včetně podsypu, zhutnění a urovnání povrchu z písku nebo štěrkopísku tloušťky 10 cm nad kabel bez zakrytí, šířky do 65 cm</t>
  </si>
  <si>
    <t>(389+163+128)*1,05</t>
  </si>
  <si>
    <t>460520173</t>
  </si>
  <si>
    <t>Montáž trubek ochranných plastových ohebných do 90 mm uložených do rýhy</t>
  </si>
  <si>
    <t>-1169267329</t>
  </si>
  <si>
    <t>Montáž trubek ochranných uložených volně do rýhy plastových ohebných, vnitřního průměru přes 50 do 90 mm</t>
  </si>
  <si>
    <t>(680+22*1,5)*1,1</t>
  </si>
  <si>
    <t>34571352</t>
  </si>
  <si>
    <t>trubka elektroinstalační ohebná dvouplášťová korugovaná (chránička) D 52/63mm, HDPE+LDPE</t>
  </si>
  <si>
    <t>-493801362</t>
  </si>
  <si>
    <t>trubka elektroinstalační ohebná dvouplášťová korugovaná D 63 mm, HDPE+LDPE</t>
  </si>
  <si>
    <t>460520174</t>
  </si>
  <si>
    <t>Montáž trubek ochranných plastových ohebných do 110 mm uložených do rýhy</t>
  </si>
  <si>
    <t>1986336336</t>
  </si>
  <si>
    <t>Montáž trubek ochranných uložených volně do rýhy plastových ohebných, vnitřního průměru přes 90 do 110 mm</t>
  </si>
  <si>
    <t>pod vjezdem a pod komunikací</t>
  </si>
  <si>
    <t>34571355</t>
  </si>
  <si>
    <t>trubka elektroinstalační ohebná dvouplášťová korugovaná (chránička) D 94/110mm, HDPE+LDPE</t>
  </si>
  <si>
    <t>-1048636771</t>
  </si>
  <si>
    <t>trubka elektroinstalační ohebná dvouplášťová korugovaná D 94/110 mm, HDPE+LDPE</t>
  </si>
  <si>
    <t>pod vjezdem a v komunikaci</t>
  </si>
  <si>
    <t>460560133</t>
  </si>
  <si>
    <t>Zásyp rýh ručně šířky 35 cm, hloubky 50 cm, z horniny třídy 3</t>
  </si>
  <si>
    <t>-372232550</t>
  </si>
  <si>
    <t>Zásyp kabelových rýh ručně s uložením výkopku ve vrstvách včetně zhutnění a urovnání povrchu šířky 35 cm hloubky 50 cm, v hornině třídy 3</t>
  </si>
  <si>
    <t>460560164</t>
  </si>
  <si>
    <t>Zásyp rýh ručně šířky 35 cm, hloubky 80 cm, z horniny třídy 4</t>
  </si>
  <si>
    <t>-1935739898</t>
  </si>
  <si>
    <t>Zásyp kabelových rýh ručně s uložením výkopku ve vrstvách včetně zhutnění a urovnání povrchu šířky 35 cm hloubky 80 cm, v hornině třídy 4</t>
  </si>
  <si>
    <t>zeleň, ve vjezdech</t>
  </si>
  <si>
    <t>460560303</t>
  </si>
  <si>
    <t>Zásyp rýh ručně šířky 50 cm, hloubky 120 cm, z horniny třídy 3</t>
  </si>
  <si>
    <t>-346431693</t>
  </si>
  <si>
    <t>Zásyp kabelových rýh ručně s uložením výkopku ve vrstvách včetně zhutnění a urovnání povrchu šířky 50 cm hloubky 120 cm, v hornině třídy 3</t>
  </si>
  <si>
    <t>VRN</t>
  </si>
  <si>
    <t>013254000</t>
  </si>
  <si>
    <t>Dokumentace skutečného provedení stavby</t>
  </si>
  <si>
    <t>460838360</t>
  </si>
  <si>
    <t>041903000</t>
  </si>
  <si>
    <t>Dozor jiné osoby</t>
  </si>
  <si>
    <t>-1620770474</t>
  </si>
  <si>
    <t>Inženýrská činnost dozory dozor jiné osoby - součinnost provozovatele veřejného osvětlení</t>
  </si>
  <si>
    <t>043103000</t>
  </si>
  <si>
    <t>Zkoušky bez rozlišení</t>
  </si>
  <si>
    <t>985630035</t>
  </si>
  <si>
    <t>Inženýrská činnost zkoušky a ostatní měření zkoušky bez rozlišení - výchozí revize</t>
  </si>
  <si>
    <t>DOP</t>
  </si>
  <si>
    <t>Doprava materiálu</t>
  </si>
  <si>
    <t>-1928940449</t>
  </si>
  <si>
    <t xml:space="preserve">Doprava veškerého materiálu </t>
  </si>
  <si>
    <t>HZS2222</t>
  </si>
  <si>
    <t>Hodinová zúčtovací sazba elektrikář odborný</t>
  </si>
  <si>
    <t>hod</t>
  </si>
  <si>
    <t>591392397</t>
  </si>
  <si>
    <t>Hodinové zúčtovací sazby profesí PSV provádění stavebních instalací elektrikář odborný</t>
  </si>
  <si>
    <t>SO 501 - Výsadba a povýsadbová péče</t>
  </si>
  <si>
    <t>HSV - HSV</t>
  </si>
  <si>
    <t xml:space="preserve">    D1 - Základní výsadba</t>
  </si>
  <si>
    <t xml:space="preserve">    D2 - 1. rok péče</t>
  </si>
  <si>
    <t xml:space="preserve">    D3 - 2. rok péče</t>
  </si>
  <si>
    <t xml:space="preserve">    D4 - 3. rok péče</t>
  </si>
  <si>
    <t xml:space="preserve">    D5 - 4. rok péče</t>
  </si>
  <si>
    <t xml:space="preserve">    D6 - 5. rok péče</t>
  </si>
  <si>
    <t>D1</t>
  </si>
  <si>
    <t>Základní výsadba</t>
  </si>
  <si>
    <t>183101123</t>
  </si>
  <si>
    <t>Hloubení jamek pro vysazování rostlin v zemině tř.1 až 4 bez výměny půdy v rovině nebo na svahu do 1:5, objemu přes 2,00 do 3,00 m3</t>
  </si>
  <si>
    <t>-430623153</t>
  </si>
  <si>
    <t>184102116</t>
  </si>
  <si>
    <t>Výsadba dřeviny s balem do předem vyhloubené jamky se zalitím v rovině nebo na svahu do 1:5, při průměru balu přes 600 do 800 mm</t>
  </si>
  <si>
    <t>-897810086</t>
  </si>
  <si>
    <t>02650381R</t>
  </si>
  <si>
    <t>Jeřáb muk /Sorbus aria/ 200-250cm</t>
  </si>
  <si>
    <t>-1870762639</t>
  </si>
  <si>
    <t>026503531R</t>
  </si>
  <si>
    <t>Třešeň Sargentova /Prunus sargentii/ 200-250cm</t>
  </si>
  <si>
    <t>-103957265</t>
  </si>
  <si>
    <t>02650532R</t>
  </si>
  <si>
    <t>Jilm /Ulmus/ 200-250cm</t>
  </si>
  <si>
    <t>-1975102485</t>
  </si>
  <si>
    <t>184215132</t>
  </si>
  <si>
    <t>Ukotvení dřeviny kůly třemi kůly, délky přes 1 do 2 m</t>
  </si>
  <si>
    <t>635193533</t>
  </si>
  <si>
    <t>60591253</t>
  </si>
  <si>
    <t>kůl vyvazovací dřevěný impregnovaný D 8cm dl 2m</t>
  </si>
  <si>
    <t>909195008</t>
  </si>
  <si>
    <t>184911421</t>
  </si>
  <si>
    <t>Mulčování vysazených rostlin mulčovací kůrou, tl. do 100 mm v rovině nebo na svahu do 1:5</t>
  </si>
  <si>
    <t>-1254684413</t>
  </si>
  <si>
    <t>10391100</t>
  </si>
  <si>
    <t>kůra mulčovací VL</t>
  </si>
  <si>
    <t>-1538716217</t>
  </si>
  <si>
    <t>25*0,1</t>
  </si>
  <si>
    <t>2,5*0,103 "Přepočtené koeficientem množství</t>
  </si>
  <si>
    <t>998231311</t>
  </si>
  <si>
    <t>Přesun hmot pro sadovnické a krajinářské úpravy - strojně dopravní vzdálenost do 5000 m</t>
  </si>
  <si>
    <t>-825436680</t>
  </si>
  <si>
    <t>D2</t>
  </si>
  <si>
    <t>1. rok péče</t>
  </si>
  <si>
    <t>185804311</t>
  </si>
  <si>
    <t>Zalití rostlin vodou plochy záhonů jednotlivě do 20 m2</t>
  </si>
  <si>
    <t>538556571</t>
  </si>
  <si>
    <t>25*0,08</t>
  </si>
  <si>
    <t>185851121</t>
  </si>
  <si>
    <t>Dovoz vody pro zálivku rostlin na vzdálenost do 1000 m</t>
  </si>
  <si>
    <t>-1903966634</t>
  </si>
  <si>
    <t>185851129</t>
  </si>
  <si>
    <t>Dovoz vody pro zálivku rostlin Příplatek k ceně za každých dalších i započatých 1000 m</t>
  </si>
  <si>
    <t>321008147</t>
  </si>
  <si>
    <t>1208816530</t>
  </si>
  <si>
    <t>166337544</t>
  </si>
  <si>
    <t>02650381RA</t>
  </si>
  <si>
    <t>Stromek 200-250cm</t>
  </si>
  <si>
    <t>-1599646326</t>
  </si>
  <si>
    <t>-2129078273</t>
  </si>
  <si>
    <t>1496928867</t>
  </si>
  <si>
    <t>-766620976</t>
  </si>
  <si>
    <t>-1252994944</t>
  </si>
  <si>
    <t>0,3*0,103 "Přepočtené koeficientem množství</t>
  </si>
  <si>
    <t>HZS1850</t>
  </si>
  <si>
    <t>Kontrola a oprava upevnění ke kůlům</t>
  </si>
  <si>
    <t>512</t>
  </si>
  <si>
    <t>-559375755</t>
  </si>
  <si>
    <t>-2091386933</t>
  </si>
  <si>
    <t>D3</t>
  </si>
  <si>
    <t>2. rok péče</t>
  </si>
  <si>
    <t>-571632683</t>
  </si>
  <si>
    <t>1915308183</t>
  </si>
  <si>
    <t>-1756484704</t>
  </si>
  <si>
    <t>-1607116944</t>
  </si>
  <si>
    <t>-356995807</t>
  </si>
  <si>
    <t>-790146392</t>
  </si>
  <si>
    <t>-2034248041</t>
  </si>
  <si>
    <t>475219211</t>
  </si>
  <si>
    <t>275521823</t>
  </si>
  <si>
    <t>-1312795088</t>
  </si>
  <si>
    <t>1510574875</t>
  </si>
  <si>
    <t>-1033582617</t>
  </si>
  <si>
    <t>D4</t>
  </si>
  <si>
    <t>3. rok péče</t>
  </si>
  <si>
    <t>-58103633</t>
  </si>
  <si>
    <t>-139632605</t>
  </si>
  <si>
    <t>-1659769883</t>
  </si>
  <si>
    <t>1234547787</t>
  </si>
  <si>
    <t>1558494341</t>
  </si>
  <si>
    <t>-1358740691</t>
  </si>
  <si>
    <t>-15058573</t>
  </si>
  <si>
    <t>432433216</t>
  </si>
  <si>
    <t>-2110216573</t>
  </si>
  <si>
    <t>368612331</t>
  </si>
  <si>
    <t>-1213876611</t>
  </si>
  <si>
    <t>-1424864364</t>
  </si>
  <si>
    <t>D5</t>
  </si>
  <si>
    <t>4. rok péče</t>
  </si>
  <si>
    <t>1461832538</t>
  </si>
  <si>
    <t>-208594116</t>
  </si>
  <si>
    <t>-1150571851</t>
  </si>
  <si>
    <t>-1142122626</t>
  </si>
  <si>
    <t>-1566810631</t>
  </si>
  <si>
    <t>1968899502</t>
  </si>
  <si>
    <t>-640128760</t>
  </si>
  <si>
    <t>-615514464</t>
  </si>
  <si>
    <t>1098044024</t>
  </si>
  <si>
    <t>-65914176</t>
  </si>
  <si>
    <t>664993910</t>
  </si>
  <si>
    <t>798301524</t>
  </si>
  <si>
    <t>D6</t>
  </si>
  <si>
    <t>5. rok péče</t>
  </si>
  <si>
    <t>561704340</t>
  </si>
  <si>
    <t>-1022138573</t>
  </si>
  <si>
    <t>1618380775</t>
  </si>
  <si>
    <t>184215172</t>
  </si>
  <si>
    <t>Odstranění ukotvení dřeviny kůly třemi kůly, délky přes 1 do 2 m</t>
  </si>
  <si>
    <t>1173796237</t>
  </si>
  <si>
    <t>184806112</t>
  </si>
  <si>
    <t>Řez stromů, keřů nebo růží průklestem stromů netrnitých, o průměru koruny přes 2 do 4 m</t>
  </si>
  <si>
    <t>-2072109120</t>
  </si>
  <si>
    <t>VON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</si>
  <si>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</si>
  <si>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</si>
  <si>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</si>
  <si>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VRN6 - Územní vlivy</t>
  </si>
  <si>
    <t xml:space="preserve">    VRN7 - Provozní vlivy</t>
  </si>
  <si>
    <t xml:space="preserve">    VRN9 - Ostatní náklady</t>
  </si>
  <si>
    <t>VRN1</t>
  </si>
  <si>
    <t>Průzkumné, geodetické a projektové práce</t>
  </si>
  <si>
    <t>010001000</t>
  </si>
  <si>
    <t>1024</t>
  </si>
  <si>
    <t>1818563107</t>
  </si>
  <si>
    <t>Poznámka k položce:
Provedení pasportizace dle PD</t>
  </si>
  <si>
    <t>012002000</t>
  </si>
  <si>
    <t>Geodetické práce</t>
  </si>
  <si>
    <t>-52568092</t>
  </si>
  <si>
    <t>013002000</t>
  </si>
  <si>
    <t>Projektové práce</t>
  </si>
  <si>
    <t>-1619806556</t>
  </si>
  <si>
    <t>-1751227613</t>
  </si>
  <si>
    <t>VRN3</t>
  </si>
  <si>
    <t>Zařízení staveniště</t>
  </si>
  <si>
    <t>030001000</t>
  </si>
  <si>
    <t>-1061578551</t>
  </si>
  <si>
    <t>031203000</t>
  </si>
  <si>
    <t>Terénní úpravy pro zařízení staveniště</t>
  </si>
  <si>
    <t>801019020</t>
  </si>
  <si>
    <t>033103000</t>
  </si>
  <si>
    <t>Připojení energií</t>
  </si>
  <si>
    <t>1384995922</t>
  </si>
  <si>
    <t>034103000</t>
  </si>
  <si>
    <t>Oplocení staveniště</t>
  </si>
  <si>
    <t>-641033875</t>
  </si>
  <si>
    <t>034503000</t>
  </si>
  <si>
    <t>Informační tabule na staveništi</t>
  </si>
  <si>
    <t>1077754922</t>
  </si>
  <si>
    <t>039103000</t>
  </si>
  <si>
    <t>Rozebrání, bourání a odvoz zařízení staveniště</t>
  </si>
  <si>
    <t>1591927940</t>
  </si>
  <si>
    <t>VRN4</t>
  </si>
  <si>
    <t>Inženýrská činnost</t>
  </si>
  <si>
    <t>042503000</t>
  </si>
  <si>
    <t>Plán BOZP na staveništi</t>
  </si>
  <si>
    <t>-1295977438</t>
  </si>
  <si>
    <t>-1093543353</t>
  </si>
  <si>
    <t>043154000</t>
  </si>
  <si>
    <t>Zkoušky hutnicí</t>
  </si>
  <si>
    <t>422963260</t>
  </si>
  <si>
    <t>VRN6</t>
  </si>
  <si>
    <t>Územní vlivy</t>
  </si>
  <si>
    <t>065002000</t>
  </si>
  <si>
    <t>Mimostaveništní doprava materiálů</t>
  </si>
  <si>
    <t>740642067</t>
  </si>
  <si>
    <t>VRN7</t>
  </si>
  <si>
    <t>Provozní vlivy</t>
  </si>
  <si>
    <t>070001000</t>
  </si>
  <si>
    <t>-1700472690</t>
  </si>
  <si>
    <t>072103001.R</t>
  </si>
  <si>
    <t>Projednání DIO a zajištění DIR komunikace II.a III. třídy nebo místní komunikace</t>
  </si>
  <si>
    <t>-1868760395</t>
  </si>
  <si>
    <t>079002000</t>
  </si>
  <si>
    <t>Ostatní provozní vlivy</t>
  </si>
  <si>
    <t>1535583776</t>
  </si>
  <si>
    <t>Poznámka k položce:
Zajištění zásobování pitnou vodou cisternami po dobu odstávky vodovodního řadu</t>
  </si>
  <si>
    <t>VRN9</t>
  </si>
  <si>
    <t>Ostatní náklady</t>
  </si>
  <si>
    <t>090001000</t>
  </si>
  <si>
    <t>1362537164</t>
  </si>
  <si>
    <t>Poznámka k položce:
Laboratorní rozbor asfaltových směsí</t>
  </si>
  <si>
    <t>091003000</t>
  </si>
  <si>
    <t>Ostatní náklady bez rozlišení</t>
  </si>
  <si>
    <t>-724921634</t>
  </si>
  <si>
    <t xml:space="preserve">Poznámka k položce:
Výstražné a bezpečnostní značky a tabulky podle požadavku ČSN ISO 3864 – Bezpečnostní barvy a bezpečnostní značky, ČSN 018013 – Požární tabulky a nař. vl. č. 375/2017 Sb. 
- hlavní vypínač elektrické energie, rozvaděče a elektrické zařízení. 
- hlavní uzávěr vody 
- směry úniku fotoluminiscenčními tabulkami 
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</si>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</sst>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color rgb="FF0000A8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i/>
      <sz val="7"/>
      <color rgb="FF969696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0" borderId="0" applyNumberFormat="0" applyFill="0" applyBorder="0" applyAlignment="0" applyProtection="0"/>
  </cellStyleXfs>
  <cellXfs count="370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6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9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9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0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20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21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20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3" fillId="0" borderId="14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3" fillId="0" borderId="14" xfId="0" applyFont="1" applyBorder="1" applyAlignment="1" applyProtection="1">
      <alignment horizontal="left" vertical="center"/>
      <protection/>
    </xf>
    <xf numFmtId="0" fontId="23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4" fillId="4" borderId="6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4" fillId="4" borderId="7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right" vertical="center"/>
      <protection/>
    </xf>
    <xf numFmtId="0" fontId="24" fillId="4" borderId="8" xfId="0" applyFont="1" applyFill="1" applyBorder="1" applyAlignment="1" applyProtection="1">
      <alignment horizontal="center" vertical="center"/>
      <protection/>
    </xf>
    <xf numFmtId="0" fontId="25" fillId="0" borderId="16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horizontal="right"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2" fillId="0" borderId="14" xfId="0" applyNumberFormat="1" applyFont="1" applyBorder="1" applyAlignment="1" applyProtection="1">
      <alignment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4" fontId="22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8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horizontal="left" vertical="center" wrapText="1"/>
      <protection/>
    </xf>
    <xf numFmtId="0" fontId="30" fillId="0" borderId="0" xfId="0" applyFont="1" applyAlignment="1" applyProtection="1">
      <alignment vertical="center"/>
      <protection/>
    </xf>
    <xf numFmtId="4" fontId="30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1" fillId="0" borderId="14" xfId="0" applyNumberFormat="1" applyFont="1" applyBorder="1" applyAlignment="1" applyProtection="1">
      <alignment vertical="center"/>
      <protection/>
    </xf>
    <xf numFmtId="4" fontId="31" fillId="0" borderId="0" xfId="0" applyNumberFormat="1" applyFont="1" applyBorder="1" applyAlignment="1" applyProtection="1">
      <alignment vertical="center"/>
      <protection/>
    </xf>
    <xf numFmtId="166" fontId="31" fillId="0" borderId="0" xfId="0" applyNumberFormat="1" applyFont="1" applyBorder="1" applyAlignment="1" applyProtection="1">
      <alignment vertical="center"/>
      <protection/>
    </xf>
    <xf numFmtId="4" fontId="31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1" fillId="0" borderId="19" xfId="0" applyNumberFormat="1" applyFont="1" applyBorder="1" applyAlignment="1" applyProtection="1">
      <alignment vertical="center"/>
      <protection/>
    </xf>
    <xf numFmtId="4" fontId="31" fillId="0" borderId="20" xfId="0" applyNumberFormat="1" applyFont="1" applyBorder="1" applyAlignment="1" applyProtection="1">
      <alignment vertical="center"/>
      <protection/>
    </xf>
    <xf numFmtId="166" fontId="31" fillId="0" borderId="20" xfId="0" applyNumberFormat="1" applyFont="1" applyBorder="1" applyAlignment="1" applyProtection="1">
      <alignment vertical="center"/>
      <protection/>
    </xf>
    <xf numFmtId="4" fontId="31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6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4" fontId="26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3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4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4" fillId="4" borderId="0" xfId="0" applyFont="1" applyFill="1" applyAlignment="1" applyProtection="1">
      <alignment horizontal="right"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4" fillId="4" borderId="16" xfId="0" applyFont="1" applyFill="1" applyBorder="1" applyAlignment="1" applyProtection="1">
      <alignment horizontal="center" vertical="center" wrapText="1"/>
      <protection/>
    </xf>
    <xf numFmtId="0" fontId="24" fillId="4" borderId="17" xfId="0" applyFont="1" applyFill="1" applyBorder="1" applyAlignment="1" applyProtection="1">
      <alignment horizontal="center" vertical="center" wrapText="1"/>
      <protection/>
    </xf>
    <xf numFmtId="0" fontId="24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6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4" fillId="0" borderId="12" xfId="0" applyNumberFormat="1" applyFont="1" applyBorder="1" applyAlignment="1" applyProtection="1">
      <alignment/>
      <protection/>
    </xf>
    <xf numFmtId="166" fontId="34" fillId="0" borderId="13" xfId="0" applyNumberFormat="1" applyFont="1" applyBorder="1" applyAlignment="1" applyProtection="1">
      <alignment/>
      <protection/>
    </xf>
    <xf numFmtId="4" fontId="35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4" fillId="0" borderId="22" xfId="0" applyFont="1" applyBorder="1" applyAlignment="1" applyProtection="1">
      <alignment horizontal="center" vertical="center"/>
      <protection/>
    </xf>
    <xf numFmtId="49" fontId="24" fillId="0" borderId="22" xfId="0" applyNumberFormat="1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center" vertical="center" wrapText="1"/>
      <protection/>
    </xf>
    <xf numFmtId="167" fontId="24" fillId="0" borderId="22" xfId="0" applyNumberFormat="1" applyFont="1" applyBorder="1" applyAlignment="1" applyProtection="1">
      <alignment vertical="center"/>
      <protection/>
    </xf>
    <xf numFmtId="4" fontId="24" fillId="2" borderId="22" xfId="0" applyNumberFormat="1" applyFont="1" applyFill="1" applyBorder="1" applyAlignment="1" applyProtection="1">
      <alignment vertical="center"/>
      <protection locked="0"/>
    </xf>
    <xf numFmtId="4" fontId="24" fillId="0" borderId="22" xfId="0" applyNumberFormat="1" applyFont="1" applyBorder="1" applyAlignment="1" applyProtection="1">
      <alignment vertical="center"/>
      <protection/>
    </xf>
    <xf numFmtId="0" fontId="25" fillId="2" borderId="14" xfId="0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horizontal="center" vertical="center"/>
      <protection/>
    </xf>
    <xf numFmtId="166" fontId="25" fillId="0" borderId="0" xfId="0" applyNumberFormat="1" applyFont="1" applyBorder="1" applyAlignment="1" applyProtection="1">
      <alignment vertical="center"/>
      <protection/>
    </xf>
    <xf numFmtId="166" fontId="25" fillId="0" borderId="15" xfId="0" applyNumberFormat="1" applyFont="1" applyBorder="1" applyAlignment="1" applyProtection="1">
      <alignment vertical="center"/>
      <protection/>
    </xf>
    <xf numFmtId="0" fontId="24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6" fillId="0" borderId="0" xfId="0" applyFont="1" applyAlignment="1" applyProtection="1">
      <alignment horizontal="left" vertical="center"/>
      <protection/>
    </xf>
    <xf numFmtId="0" fontId="37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8" fillId="0" borderId="22" xfId="0" applyFont="1" applyBorder="1" applyAlignment="1" applyProtection="1">
      <alignment horizontal="center" vertical="center"/>
      <protection/>
    </xf>
    <xf numFmtId="49" fontId="38" fillId="0" borderId="22" xfId="0" applyNumberFormat="1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center" vertical="center" wrapText="1"/>
      <protection/>
    </xf>
    <xf numFmtId="167" fontId="38" fillId="0" borderId="22" xfId="0" applyNumberFormat="1" applyFont="1" applyBorder="1" applyAlignment="1" applyProtection="1">
      <alignment vertical="center"/>
      <protection/>
    </xf>
    <xf numFmtId="4" fontId="38" fillId="2" borderId="22" xfId="0" applyNumberFormat="1" applyFont="1" applyFill="1" applyBorder="1" applyAlignment="1" applyProtection="1">
      <alignment vertical="center"/>
      <protection locked="0"/>
    </xf>
    <xf numFmtId="4" fontId="38" fillId="0" borderId="22" xfId="0" applyNumberFormat="1" applyFont="1" applyBorder="1" applyAlignment="1" applyProtection="1">
      <alignment vertical="center"/>
      <protection/>
    </xf>
    <xf numFmtId="0" fontId="39" fillId="0" borderId="3" xfId="0" applyFont="1" applyBorder="1" applyAlignment="1">
      <alignment vertical="center"/>
    </xf>
    <xf numFmtId="0" fontId="38" fillId="2" borderId="14" xfId="0" applyFont="1" applyFill="1" applyBorder="1" applyAlignment="1" applyProtection="1">
      <alignment horizontal="left" vertical="center"/>
      <protection locked="0"/>
    </xf>
    <xf numFmtId="0" fontId="38" fillId="0" borderId="0" xfId="0" applyFont="1" applyBorder="1" applyAlignment="1" applyProtection="1">
      <alignment horizontal="center" vertical="center"/>
      <protection/>
    </xf>
    <xf numFmtId="0" fontId="13" fillId="0" borderId="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167" fontId="13" fillId="0" borderId="0" xfId="0" applyNumberFormat="1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3" xfId="0" applyFont="1" applyBorder="1" applyAlignment="1">
      <alignment vertical="center"/>
    </xf>
    <xf numFmtId="0" fontId="13" fillId="0" borderId="14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5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0" fontId="40" fillId="0" borderId="0" xfId="0" applyFont="1" applyAlignment="1" applyProtection="1">
      <alignment vertical="center" wrapText="1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11" fillId="0" borderId="19" xfId="0" applyFont="1" applyBorder="1" applyAlignment="1" applyProtection="1">
      <alignment vertical="center"/>
      <protection/>
    </xf>
    <xf numFmtId="0" fontId="11" fillId="0" borderId="20" xfId="0" applyFont="1" applyBorder="1" applyAlignment="1" applyProtection="1">
      <alignment vertical="center"/>
      <protection/>
    </xf>
    <xf numFmtId="0" fontId="11" fillId="0" borderId="21" xfId="0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14" fillId="0" borderId="23" xfId="0" applyFont="1" applyBorder="1" applyAlignment="1">
      <alignment vertical="center" wrapText="1"/>
    </xf>
    <xf numFmtId="0" fontId="14" fillId="0" borderId="24" xfId="0" applyFont="1" applyBorder="1" applyAlignment="1">
      <alignment vertical="center" wrapText="1"/>
    </xf>
    <xf numFmtId="0" fontId="14" fillId="0" borderId="25" xfId="0" applyFont="1" applyBorder="1" applyAlignment="1">
      <alignment vertical="center" wrapText="1"/>
    </xf>
    <xf numFmtId="0" fontId="14" fillId="0" borderId="26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26" xfId="0" applyFont="1" applyBorder="1" applyAlignment="1">
      <alignment vertical="center" wrapText="1"/>
    </xf>
    <xf numFmtId="0" fontId="42" fillId="0" borderId="28" xfId="0" applyFont="1" applyBorder="1" applyAlignment="1">
      <alignment horizontal="left" wrapText="1"/>
    </xf>
    <xf numFmtId="0" fontId="14" fillId="0" borderId="27" xfId="0" applyFont="1" applyBorder="1" applyAlignment="1">
      <alignment vertical="center" wrapText="1"/>
    </xf>
    <xf numFmtId="0" fontId="42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3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0" fontId="14" fillId="0" borderId="29" xfId="0" applyFont="1" applyBorder="1" applyAlignment="1">
      <alignment vertical="center" wrapText="1"/>
    </xf>
    <xf numFmtId="0" fontId="44" fillId="0" borderId="28" xfId="0" applyFont="1" applyBorder="1" applyAlignment="1">
      <alignment vertical="center" wrapText="1"/>
    </xf>
    <xf numFmtId="0" fontId="14" fillId="0" borderId="30" xfId="0" applyFont="1" applyBorder="1" applyAlignment="1">
      <alignment vertical="center" wrapText="1"/>
    </xf>
    <xf numFmtId="0" fontId="14" fillId="0" borderId="0" xfId="0" applyFont="1" applyBorder="1" applyAlignment="1">
      <alignment vertical="top"/>
    </xf>
    <xf numFmtId="0" fontId="14" fillId="0" borderId="0" xfId="0" applyFont="1" applyAlignment="1">
      <alignment vertical="top"/>
    </xf>
    <xf numFmtId="0" fontId="14" fillId="0" borderId="23" xfId="0" applyFont="1" applyBorder="1" applyAlignment="1">
      <alignment horizontal="left" vertical="center"/>
    </xf>
    <xf numFmtId="0" fontId="14" fillId="0" borderId="24" xfId="0" applyFont="1" applyBorder="1" applyAlignment="1">
      <alignment horizontal="left" vertical="center"/>
    </xf>
    <xf numFmtId="0" fontId="14" fillId="0" borderId="25" xfId="0" applyFont="1" applyBorder="1" applyAlignment="1">
      <alignment horizontal="left" vertical="center"/>
    </xf>
    <xf numFmtId="0" fontId="14" fillId="0" borderId="26" xfId="0" applyFont="1" applyBorder="1" applyAlignment="1">
      <alignment horizontal="left" vertical="center"/>
    </xf>
    <xf numFmtId="0" fontId="41" fillId="0" borderId="0" xfId="0" applyFont="1" applyBorder="1" applyAlignment="1">
      <alignment horizontal="center" vertical="center"/>
    </xf>
    <xf numFmtId="0" fontId="14" fillId="0" borderId="27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5" fillId="0" borderId="0" xfId="0" applyFont="1" applyAlignment="1">
      <alignment horizontal="left" vertical="center"/>
    </xf>
    <xf numFmtId="0" fontId="42" fillId="0" borderId="28" xfId="0" applyFont="1" applyBorder="1" applyAlignment="1">
      <alignment horizontal="left" vertical="center"/>
    </xf>
    <xf numFmtId="0" fontId="42" fillId="0" borderId="28" xfId="0" applyFont="1" applyBorder="1" applyAlignment="1">
      <alignment horizontal="center" vertical="center"/>
    </xf>
    <xf numFmtId="0" fontId="45" fillId="0" borderId="28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35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3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4" fillId="0" borderId="29" xfId="0" applyFont="1" applyBorder="1" applyAlignment="1">
      <alignment horizontal="left" vertical="center"/>
    </xf>
    <xf numFmtId="0" fontId="44" fillId="0" borderId="28" xfId="0" applyFont="1" applyBorder="1" applyAlignment="1">
      <alignment horizontal="left" vertical="center"/>
    </xf>
    <xf numFmtId="0" fontId="14" fillId="0" borderId="3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3" fillId="0" borderId="28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left" vertical="center" wrapText="1"/>
    </xf>
    <xf numFmtId="0" fontId="14" fillId="0" borderId="24" xfId="0" applyFont="1" applyBorder="1" applyAlignment="1">
      <alignment horizontal="left" vertical="center" wrapText="1"/>
    </xf>
    <xf numFmtId="0" fontId="14" fillId="0" borderId="25" xfId="0" applyFont="1" applyBorder="1" applyAlignment="1">
      <alignment horizontal="left" vertical="center" wrapText="1"/>
    </xf>
    <xf numFmtId="0" fontId="14" fillId="0" borderId="26" xfId="0" applyFont="1" applyBorder="1" applyAlignment="1">
      <alignment horizontal="left" vertical="center" wrapText="1"/>
    </xf>
    <xf numFmtId="0" fontId="14" fillId="0" borderId="27" xfId="0" applyFont="1" applyBorder="1" applyAlignment="1">
      <alignment horizontal="left" vertical="center" wrapText="1"/>
    </xf>
    <xf numFmtId="0" fontId="45" fillId="0" borderId="26" xfId="0" applyFont="1" applyBorder="1" applyAlignment="1">
      <alignment horizontal="left" vertical="center" wrapText="1"/>
    </xf>
    <xf numFmtId="0" fontId="45" fillId="0" borderId="27" xfId="0" applyFont="1" applyBorder="1" applyAlignment="1">
      <alignment horizontal="left" vertical="center" wrapText="1"/>
    </xf>
    <xf numFmtId="0" fontId="43" fillId="0" borderId="26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center"/>
    </xf>
    <xf numFmtId="0" fontId="43" fillId="0" borderId="27" xfId="0" applyFont="1" applyBorder="1" applyAlignment="1">
      <alignment horizontal="left" vertical="center" wrapText="1"/>
    </xf>
    <xf numFmtId="0" fontId="43" fillId="0" borderId="27" xfId="0" applyFont="1" applyBorder="1" applyAlignment="1">
      <alignment horizontal="left" vertical="center"/>
    </xf>
    <xf numFmtId="0" fontId="43" fillId="0" borderId="29" xfId="0" applyFont="1" applyBorder="1" applyAlignment="1">
      <alignment horizontal="left" vertical="center" wrapText="1"/>
    </xf>
    <xf numFmtId="0" fontId="43" fillId="0" borderId="28" xfId="0" applyFont="1" applyBorder="1" applyAlignment="1">
      <alignment horizontal="left" vertical="center" wrapText="1"/>
    </xf>
    <xf numFmtId="0" fontId="43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3" fillId="0" borderId="29" xfId="0" applyFont="1" applyBorder="1" applyAlignment="1">
      <alignment horizontal="left" vertical="center"/>
    </xf>
    <xf numFmtId="0" fontId="43" fillId="0" borderId="30" xfId="0" applyFont="1" applyBorder="1" applyAlignment="1">
      <alignment horizontal="left" vertical="center"/>
    </xf>
    <xf numFmtId="0" fontId="43" fillId="0" borderId="0" xfId="0" applyFont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42" fillId="0" borderId="0" xfId="0" applyFont="1" applyBorder="1" applyAlignment="1">
      <alignment vertical="center"/>
    </xf>
    <xf numFmtId="0" fontId="45" fillId="0" borderId="28" xfId="0" applyFont="1" applyBorder="1" applyAlignment="1">
      <alignment vertical="center"/>
    </xf>
    <xf numFmtId="0" fontId="42" fillId="0" borderId="2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42" fillId="0" borderId="28" xfId="0" applyFont="1" applyBorder="1" applyAlignment="1">
      <alignment horizontal="left"/>
    </xf>
    <xf numFmtId="0" fontId="45" fillId="0" borderId="28" xfId="0" applyFont="1" applyBorder="1" applyAlignment="1">
      <alignment/>
    </xf>
    <xf numFmtId="0" fontId="14" fillId="0" borderId="26" xfId="0" applyFont="1" applyBorder="1" applyAlignment="1">
      <alignment vertical="top"/>
    </xf>
    <xf numFmtId="0" fontId="14" fillId="0" borderId="27" xfId="0" applyFont="1" applyBorder="1" applyAlignment="1">
      <alignment vertical="top"/>
    </xf>
    <xf numFmtId="0" fontId="14" fillId="0" borderId="29" xfId="0" applyFont="1" applyBorder="1" applyAlignment="1">
      <alignment vertical="top"/>
    </xf>
    <xf numFmtId="0" fontId="14" fillId="0" borderId="28" xfId="0" applyFont="1" applyBorder="1" applyAlignment="1">
      <alignment vertical="top"/>
    </xf>
    <xf numFmtId="0" fontId="14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63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8" t="s">
        <v>0</v>
      </c>
      <c r="AZ1" s="18" t="s">
        <v>1</v>
      </c>
      <c r="BA1" s="18" t="s">
        <v>2</v>
      </c>
      <c r="BB1" s="18" t="s">
        <v>3</v>
      </c>
      <c r="BT1" s="18" t="s">
        <v>4</v>
      </c>
      <c r="BU1" s="18" t="s">
        <v>4</v>
      </c>
      <c r="BV1" s="18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9" t="s">
        <v>6</v>
      </c>
      <c r="BT2" s="19" t="s">
        <v>7</v>
      </c>
    </row>
    <row r="3" spans="2:72" s="1" customFormat="1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2"/>
      <c r="BS3" s="19" t="s">
        <v>6</v>
      </c>
      <c r="BT3" s="19" t="s">
        <v>8</v>
      </c>
    </row>
    <row r="4" spans="2:71" s="1" customFormat="1" ht="24.95" customHeight="1">
      <c r="B4" s="23"/>
      <c r="C4" s="24"/>
      <c r="D4" s="25" t="s">
        <v>9</v>
      </c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2"/>
      <c r="AS4" s="26" t="s">
        <v>10</v>
      </c>
      <c r="BE4" s="27" t="s">
        <v>11</v>
      </c>
      <c r="BS4" s="19" t="s">
        <v>12</v>
      </c>
    </row>
    <row r="5" spans="2:71" s="1" customFormat="1" ht="12" customHeight="1">
      <c r="B5" s="23"/>
      <c r="C5" s="24"/>
      <c r="D5" s="28" t="s">
        <v>13</v>
      </c>
      <c r="E5" s="24"/>
      <c r="F5" s="24"/>
      <c r="G5" s="24"/>
      <c r="H5" s="24"/>
      <c r="I5" s="24"/>
      <c r="J5" s="24"/>
      <c r="K5" s="29" t="s">
        <v>14</v>
      </c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2"/>
      <c r="BE5" s="30" t="s">
        <v>15</v>
      </c>
      <c r="BS5" s="19" t="s">
        <v>6</v>
      </c>
    </row>
    <row r="6" spans="2:71" s="1" customFormat="1" ht="36.95" customHeight="1">
      <c r="B6" s="23"/>
      <c r="C6" s="24"/>
      <c r="D6" s="31" t="s">
        <v>16</v>
      </c>
      <c r="E6" s="24"/>
      <c r="F6" s="24"/>
      <c r="G6" s="24"/>
      <c r="H6" s="24"/>
      <c r="I6" s="24"/>
      <c r="J6" s="24"/>
      <c r="K6" s="32" t="s">
        <v>17</v>
      </c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2"/>
      <c r="BE6" s="33"/>
      <c r="BS6" s="19" t="s">
        <v>6</v>
      </c>
    </row>
    <row r="7" spans="2:71" s="1" customFormat="1" ht="12" customHeight="1">
      <c r="B7" s="23"/>
      <c r="C7" s="24"/>
      <c r="D7" s="34" t="s">
        <v>18</v>
      </c>
      <c r="E7" s="24"/>
      <c r="F7" s="24"/>
      <c r="G7" s="24"/>
      <c r="H7" s="24"/>
      <c r="I7" s="24"/>
      <c r="J7" s="24"/>
      <c r="K7" s="29" t="s">
        <v>19</v>
      </c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34" t="s">
        <v>20</v>
      </c>
      <c r="AL7" s="24"/>
      <c r="AM7" s="24"/>
      <c r="AN7" s="29" t="s">
        <v>19</v>
      </c>
      <c r="AO7" s="24"/>
      <c r="AP7" s="24"/>
      <c r="AQ7" s="24"/>
      <c r="AR7" s="22"/>
      <c r="BE7" s="33"/>
      <c r="BS7" s="19" t="s">
        <v>6</v>
      </c>
    </row>
    <row r="8" spans="2:71" s="1" customFormat="1" ht="12" customHeight="1">
      <c r="B8" s="23"/>
      <c r="C8" s="24"/>
      <c r="D8" s="34" t="s">
        <v>21</v>
      </c>
      <c r="E8" s="24"/>
      <c r="F8" s="24"/>
      <c r="G8" s="24"/>
      <c r="H8" s="24"/>
      <c r="I8" s="24"/>
      <c r="J8" s="24"/>
      <c r="K8" s="29" t="s">
        <v>22</v>
      </c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34" t="s">
        <v>23</v>
      </c>
      <c r="AL8" s="24"/>
      <c r="AM8" s="24"/>
      <c r="AN8" s="35" t="s">
        <v>24</v>
      </c>
      <c r="AO8" s="24"/>
      <c r="AP8" s="24"/>
      <c r="AQ8" s="24"/>
      <c r="AR8" s="22"/>
      <c r="BE8" s="33"/>
      <c r="BS8" s="19" t="s">
        <v>6</v>
      </c>
    </row>
    <row r="9" spans="2:71" s="1" customFormat="1" ht="14.4" customHeight="1">
      <c r="B9" s="23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2"/>
      <c r="BE9" s="33"/>
      <c r="BS9" s="19" t="s">
        <v>6</v>
      </c>
    </row>
    <row r="10" spans="2:71" s="1" customFormat="1" ht="12" customHeight="1">
      <c r="B10" s="23"/>
      <c r="C10" s="24"/>
      <c r="D10" s="34" t="s">
        <v>25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34" t="s">
        <v>26</v>
      </c>
      <c r="AL10" s="24"/>
      <c r="AM10" s="24"/>
      <c r="AN10" s="29" t="s">
        <v>19</v>
      </c>
      <c r="AO10" s="24"/>
      <c r="AP10" s="24"/>
      <c r="AQ10" s="24"/>
      <c r="AR10" s="22"/>
      <c r="BE10" s="33"/>
      <c r="BS10" s="19" t="s">
        <v>6</v>
      </c>
    </row>
    <row r="11" spans="2:71" s="1" customFormat="1" ht="18.45" customHeight="1">
      <c r="B11" s="23"/>
      <c r="C11" s="24"/>
      <c r="D11" s="24"/>
      <c r="E11" s="29" t="s">
        <v>27</v>
      </c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34" t="s">
        <v>28</v>
      </c>
      <c r="AL11" s="24"/>
      <c r="AM11" s="24"/>
      <c r="AN11" s="29" t="s">
        <v>19</v>
      </c>
      <c r="AO11" s="24"/>
      <c r="AP11" s="24"/>
      <c r="AQ11" s="24"/>
      <c r="AR11" s="22"/>
      <c r="BE11" s="33"/>
      <c r="BS11" s="19" t="s">
        <v>6</v>
      </c>
    </row>
    <row r="12" spans="2:71" s="1" customFormat="1" ht="6.95" customHeight="1">
      <c r="B12" s="23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2"/>
      <c r="BE12" s="33"/>
      <c r="BS12" s="19" t="s">
        <v>6</v>
      </c>
    </row>
    <row r="13" spans="2:71" s="1" customFormat="1" ht="12" customHeight="1">
      <c r="B13" s="23"/>
      <c r="C13" s="24"/>
      <c r="D13" s="34" t="s">
        <v>29</v>
      </c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34" t="s">
        <v>26</v>
      </c>
      <c r="AL13" s="24"/>
      <c r="AM13" s="24"/>
      <c r="AN13" s="36" t="s">
        <v>30</v>
      </c>
      <c r="AO13" s="24"/>
      <c r="AP13" s="24"/>
      <c r="AQ13" s="24"/>
      <c r="AR13" s="22"/>
      <c r="BE13" s="33"/>
      <c r="BS13" s="19" t="s">
        <v>6</v>
      </c>
    </row>
    <row r="14" spans="2:71" ht="12">
      <c r="B14" s="23"/>
      <c r="C14" s="24"/>
      <c r="D14" s="24"/>
      <c r="E14" s="36" t="s">
        <v>30</v>
      </c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4" t="s">
        <v>28</v>
      </c>
      <c r="AL14" s="24"/>
      <c r="AM14" s="24"/>
      <c r="AN14" s="36" t="s">
        <v>30</v>
      </c>
      <c r="AO14" s="24"/>
      <c r="AP14" s="24"/>
      <c r="AQ14" s="24"/>
      <c r="AR14" s="22"/>
      <c r="BE14" s="33"/>
      <c r="BS14" s="19" t="s">
        <v>6</v>
      </c>
    </row>
    <row r="15" spans="2:71" s="1" customFormat="1" ht="6.95" customHeight="1">
      <c r="B15" s="23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2"/>
      <c r="BE15" s="33"/>
      <c r="BS15" s="19" t="s">
        <v>4</v>
      </c>
    </row>
    <row r="16" spans="2:71" s="1" customFormat="1" ht="12" customHeight="1">
      <c r="B16" s="23"/>
      <c r="C16" s="24"/>
      <c r="D16" s="34" t="s">
        <v>31</v>
      </c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34" t="s">
        <v>26</v>
      </c>
      <c r="AL16" s="24"/>
      <c r="AM16" s="24"/>
      <c r="AN16" s="29" t="s">
        <v>32</v>
      </c>
      <c r="AO16" s="24"/>
      <c r="AP16" s="24"/>
      <c r="AQ16" s="24"/>
      <c r="AR16" s="22"/>
      <c r="BE16" s="33"/>
      <c r="BS16" s="19" t="s">
        <v>4</v>
      </c>
    </row>
    <row r="17" spans="2:71" s="1" customFormat="1" ht="18.45" customHeight="1">
      <c r="B17" s="23"/>
      <c r="C17" s="24"/>
      <c r="D17" s="24"/>
      <c r="E17" s="29" t="s">
        <v>33</v>
      </c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34" t="s">
        <v>28</v>
      </c>
      <c r="AL17" s="24"/>
      <c r="AM17" s="24"/>
      <c r="AN17" s="29" t="s">
        <v>34</v>
      </c>
      <c r="AO17" s="24"/>
      <c r="AP17" s="24"/>
      <c r="AQ17" s="24"/>
      <c r="AR17" s="22"/>
      <c r="BE17" s="33"/>
      <c r="BS17" s="19" t="s">
        <v>35</v>
      </c>
    </row>
    <row r="18" spans="2:71" s="1" customFormat="1" ht="6.95" customHeight="1">
      <c r="B18" s="23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2"/>
      <c r="BE18" s="33"/>
      <c r="BS18" s="19" t="s">
        <v>6</v>
      </c>
    </row>
    <row r="19" spans="2:71" s="1" customFormat="1" ht="12" customHeight="1">
      <c r="B19" s="23"/>
      <c r="C19" s="24"/>
      <c r="D19" s="34" t="s">
        <v>36</v>
      </c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34" t="s">
        <v>26</v>
      </c>
      <c r="AL19" s="24"/>
      <c r="AM19" s="24"/>
      <c r="AN19" s="29" t="s">
        <v>19</v>
      </c>
      <c r="AO19" s="24"/>
      <c r="AP19" s="24"/>
      <c r="AQ19" s="24"/>
      <c r="AR19" s="22"/>
      <c r="BE19" s="33"/>
      <c r="BS19" s="19" t="s">
        <v>6</v>
      </c>
    </row>
    <row r="20" spans="2:71" s="1" customFormat="1" ht="18.45" customHeight="1">
      <c r="B20" s="23"/>
      <c r="C20" s="24"/>
      <c r="D20" s="24"/>
      <c r="E20" s="29" t="s">
        <v>37</v>
      </c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34" t="s">
        <v>28</v>
      </c>
      <c r="AL20" s="24"/>
      <c r="AM20" s="24"/>
      <c r="AN20" s="29" t="s">
        <v>19</v>
      </c>
      <c r="AO20" s="24"/>
      <c r="AP20" s="24"/>
      <c r="AQ20" s="24"/>
      <c r="AR20" s="22"/>
      <c r="BE20" s="33"/>
      <c r="BS20" s="19" t="s">
        <v>35</v>
      </c>
    </row>
    <row r="21" spans="2:57" s="1" customFormat="1" ht="6.95" customHeight="1">
      <c r="B21" s="23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2"/>
      <c r="BE21" s="33"/>
    </row>
    <row r="22" spans="2:57" s="1" customFormat="1" ht="12" customHeight="1">
      <c r="B22" s="23"/>
      <c r="C22" s="24"/>
      <c r="D22" s="34" t="s">
        <v>38</v>
      </c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2"/>
      <c r="BE22" s="33"/>
    </row>
    <row r="23" spans="2:57" s="1" customFormat="1" ht="119.25" customHeight="1">
      <c r="B23" s="23"/>
      <c r="C23" s="24"/>
      <c r="D23" s="24"/>
      <c r="E23" s="38" t="s">
        <v>39</v>
      </c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24"/>
      <c r="AP23" s="24"/>
      <c r="AQ23" s="24"/>
      <c r="AR23" s="22"/>
      <c r="BE23" s="33"/>
    </row>
    <row r="24" spans="2:57" s="1" customFormat="1" ht="6.95" customHeight="1">
      <c r="B24" s="23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2"/>
      <c r="BE24" s="33"/>
    </row>
    <row r="25" spans="2:57" s="1" customFormat="1" ht="6.95" customHeight="1">
      <c r="B25" s="23"/>
      <c r="C25" s="24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24"/>
      <c r="AQ25" s="24"/>
      <c r="AR25" s="22"/>
      <c r="BE25" s="33"/>
    </row>
    <row r="26" spans="1:57" s="2" customFormat="1" ht="25.9" customHeight="1">
      <c r="A26" s="40"/>
      <c r="B26" s="41"/>
      <c r="C26" s="42"/>
      <c r="D26" s="43" t="s">
        <v>40</v>
      </c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5">
        <f>ROUND(AG54,2)</f>
        <v>0</v>
      </c>
      <c r="AL26" s="44"/>
      <c r="AM26" s="44"/>
      <c r="AN26" s="44"/>
      <c r="AO26" s="44"/>
      <c r="AP26" s="42"/>
      <c r="AQ26" s="42"/>
      <c r="AR26" s="46"/>
      <c r="BE26" s="33"/>
    </row>
    <row r="27" spans="1:57" s="2" customFormat="1" ht="6.95" customHeight="1">
      <c r="A27" s="40"/>
      <c r="B27" s="41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6"/>
      <c r="BE27" s="33"/>
    </row>
    <row r="28" spans="1:57" s="2" customFormat="1" ht="12">
      <c r="A28" s="40"/>
      <c r="B28" s="41"/>
      <c r="C28" s="42"/>
      <c r="D28" s="42"/>
      <c r="E28" s="42"/>
      <c r="F28" s="42"/>
      <c r="G28" s="42"/>
      <c r="H28" s="42"/>
      <c r="I28" s="42"/>
      <c r="J28" s="42"/>
      <c r="K28" s="42"/>
      <c r="L28" s="47" t="s">
        <v>41</v>
      </c>
      <c r="M28" s="47"/>
      <c r="N28" s="47"/>
      <c r="O28" s="47"/>
      <c r="P28" s="47"/>
      <c r="Q28" s="42"/>
      <c r="R28" s="42"/>
      <c r="S28" s="42"/>
      <c r="T28" s="42"/>
      <c r="U28" s="42"/>
      <c r="V28" s="42"/>
      <c r="W28" s="47" t="s">
        <v>42</v>
      </c>
      <c r="X28" s="47"/>
      <c r="Y28" s="47"/>
      <c r="Z28" s="47"/>
      <c r="AA28" s="47"/>
      <c r="AB28" s="47"/>
      <c r="AC28" s="47"/>
      <c r="AD28" s="47"/>
      <c r="AE28" s="47"/>
      <c r="AF28" s="42"/>
      <c r="AG28" s="42"/>
      <c r="AH28" s="42"/>
      <c r="AI28" s="42"/>
      <c r="AJ28" s="42"/>
      <c r="AK28" s="47" t="s">
        <v>43</v>
      </c>
      <c r="AL28" s="47"/>
      <c r="AM28" s="47"/>
      <c r="AN28" s="47"/>
      <c r="AO28" s="47"/>
      <c r="AP28" s="42"/>
      <c r="AQ28" s="42"/>
      <c r="AR28" s="46"/>
      <c r="BE28" s="33"/>
    </row>
    <row r="29" spans="1:57" s="3" customFormat="1" ht="14.4" customHeight="1">
      <c r="A29" s="3"/>
      <c r="B29" s="48"/>
      <c r="C29" s="49"/>
      <c r="D29" s="34" t="s">
        <v>44</v>
      </c>
      <c r="E29" s="49"/>
      <c r="F29" s="34" t="s">
        <v>45</v>
      </c>
      <c r="G29" s="49"/>
      <c r="H29" s="49"/>
      <c r="I29" s="49"/>
      <c r="J29" s="49"/>
      <c r="K29" s="49"/>
      <c r="L29" s="50">
        <v>0.21</v>
      </c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51">
        <f>ROUND(AZ54,2)</f>
        <v>0</v>
      </c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51">
        <f>ROUND(AV54,2)</f>
        <v>0</v>
      </c>
      <c r="AL29" s="49"/>
      <c r="AM29" s="49"/>
      <c r="AN29" s="49"/>
      <c r="AO29" s="49"/>
      <c r="AP29" s="49"/>
      <c r="AQ29" s="49"/>
      <c r="AR29" s="52"/>
      <c r="BE29" s="53"/>
    </row>
    <row r="30" spans="1:57" s="3" customFormat="1" ht="14.4" customHeight="1">
      <c r="A30" s="3"/>
      <c r="B30" s="48"/>
      <c r="C30" s="49"/>
      <c r="D30" s="49"/>
      <c r="E30" s="49"/>
      <c r="F30" s="34" t="s">
        <v>46</v>
      </c>
      <c r="G30" s="49"/>
      <c r="H30" s="49"/>
      <c r="I30" s="49"/>
      <c r="J30" s="49"/>
      <c r="K30" s="49"/>
      <c r="L30" s="50">
        <v>0.15</v>
      </c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51">
        <f>ROUND(BA54,2)</f>
        <v>0</v>
      </c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51">
        <f>ROUND(AW54,2)</f>
        <v>0</v>
      </c>
      <c r="AL30" s="49"/>
      <c r="AM30" s="49"/>
      <c r="AN30" s="49"/>
      <c r="AO30" s="49"/>
      <c r="AP30" s="49"/>
      <c r="AQ30" s="49"/>
      <c r="AR30" s="52"/>
      <c r="BE30" s="53"/>
    </row>
    <row r="31" spans="1:57" s="3" customFormat="1" ht="14.4" customHeight="1" hidden="1">
      <c r="A31" s="3"/>
      <c r="B31" s="48"/>
      <c r="C31" s="49"/>
      <c r="D31" s="49"/>
      <c r="E31" s="49"/>
      <c r="F31" s="34" t="s">
        <v>47</v>
      </c>
      <c r="G31" s="49"/>
      <c r="H31" s="49"/>
      <c r="I31" s="49"/>
      <c r="J31" s="49"/>
      <c r="K31" s="49"/>
      <c r="L31" s="50">
        <v>0.21</v>
      </c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51">
        <f>ROUND(BB54,2)</f>
        <v>0</v>
      </c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51">
        <v>0</v>
      </c>
      <c r="AL31" s="49"/>
      <c r="AM31" s="49"/>
      <c r="AN31" s="49"/>
      <c r="AO31" s="49"/>
      <c r="AP31" s="49"/>
      <c r="AQ31" s="49"/>
      <c r="AR31" s="52"/>
      <c r="BE31" s="53"/>
    </row>
    <row r="32" spans="1:57" s="3" customFormat="1" ht="14.4" customHeight="1" hidden="1">
      <c r="A32" s="3"/>
      <c r="B32" s="48"/>
      <c r="C32" s="49"/>
      <c r="D32" s="49"/>
      <c r="E32" s="49"/>
      <c r="F32" s="34" t="s">
        <v>48</v>
      </c>
      <c r="G32" s="49"/>
      <c r="H32" s="49"/>
      <c r="I32" s="49"/>
      <c r="J32" s="49"/>
      <c r="K32" s="49"/>
      <c r="L32" s="50">
        <v>0.15</v>
      </c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51">
        <f>ROUND(BC54,2)</f>
        <v>0</v>
      </c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51">
        <v>0</v>
      </c>
      <c r="AL32" s="49"/>
      <c r="AM32" s="49"/>
      <c r="AN32" s="49"/>
      <c r="AO32" s="49"/>
      <c r="AP32" s="49"/>
      <c r="AQ32" s="49"/>
      <c r="AR32" s="52"/>
      <c r="BE32" s="53"/>
    </row>
    <row r="33" spans="1:57" s="3" customFormat="1" ht="14.4" customHeight="1" hidden="1">
      <c r="A33" s="3"/>
      <c r="B33" s="48"/>
      <c r="C33" s="49"/>
      <c r="D33" s="49"/>
      <c r="E33" s="49"/>
      <c r="F33" s="34" t="s">
        <v>49</v>
      </c>
      <c r="G33" s="49"/>
      <c r="H33" s="49"/>
      <c r="I33" s="49"/>
      <c r="J33" s="49"/>
      <c r="K33" s="49"/>
      <c r="L33" s="50">
        <v>0</v>
      </c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51">
        <f>ROUND(BD54,2)</f>
        <v>0</v>
      </c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51">
        <v>0</v>
      </c>
      <c r="AL33" s="49"/>
      <c r="AM33" s="49"/>
      <c r="AN33" s="49"/>
      <c r="AO33" s="49"/>
      <c r="AP33" s="49"/>
      <c r="AQ33" s="49"/>
      <c r="AR33" s="52"/>
      <c r="BE33" s="3"/>
    </row>
    <row r="34" spans="1:57" s="2" customFormat="1" ht="6.95" customHeight="1">
      <c r="A34" s="40"/>
      <c r="B34" s="41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6"/>
      <c r="BE34" s="40"/>
    </row>
    <row r="35" spans="1:57" s="2" customFormat="1" ht="25.9" customHeight="1">
      <c r="A35" s="40"/>
      <c r="B35" s="41"/>
      <c r="C35" s="54"/>
      <c r="D35" s="55" t="s">
        <v>50</v>
      </c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7" t="s">
        <v>51</v>
      </c>
      <c r="U35" s="56"/>
      <c r="V35" s="56"/>
      <c r="W35" s="56"/>
      <c r="X35" s="58" t="s">
        <v>52</v>
      </c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9">
        <f>SUM(AK26:AK33)</f>
        <v>0</v>
      </c>
      <c r="AL35" s="56"/>
      <c r="AM35" s="56"/>
      <c r="AN35" s="56"/>
      <c r="AO35" s="60"/>
      <c r="AP35" s="54"/>
      <c r="AQ35" s="54"/>
      <c r="AR35" s="46"/>
      <c r="BE35" s="40"/>
    </row>
    <row r="36" spans="1:57" s="2" customFormat="1" ht="6.95" customHeight="1">
      <c r="A36" s="40"/>
      <c r="B36" s="41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6"/>
      <c r="BE36" s="40"/>
    </row>
    <row r="37" spans="1:57" s="2" customFormat="1" ht="6.95" customHeight="1">
      <c r="A37" s="40"/>
      <c r="B37" s="61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46"/>
      <c r="BE37" s="40"/>
    </row>
    <row r="41" spans="1:57" s="2" customFormat="1" ht="6.95" customHeight="1">
      <c r="A41" s="40"/>
      <c r="B41" s="63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46"/>
      <c r="BE41" s="40"/>
    </row>
    <row r="42" spans="1:57" s="2" customFormat="1" ht="24.95" customHeight="1">
      <c r="A42" s="40"/>
      <c r="B42" s="41"/>
      <c r="C42" s="25" t="s">
        <v>53</v>
      </c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6"/>
      <c r="BE42" s="40"/>
    </row>
    <row r="43" spans="1:57" s="2" customFormat="1" ht="6.95" customHeight="1">
      <c r="A43" s="40"/>
      <c r="B43" s="41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6"/>
      <c r="BE43" s="40"/>
    </row>
    <row r="44" spans="1:57" s="4" customFormat="1" ht="12" customHeight="1">
      <c r="A44" s="4"/>
      <c r="B44" s="65"/>
      <c r="C44" s="34" t="s">
        <v>13</v>
      </c>
      <c r="D44" s="66"/>
      <c r="E44" s="66"/>
      <c r="F44" s="66"/>
      <c r="G44" s="66"/>
      <c r="H44" s="66"/>
      <c r="I44" s="66"/>
      <c r="J44" s="66"/>
      <c r="K44" s="66"/>
      <c r="L44" s="66" t="str">
        <f>K5</f>
        <v>00720-B-III</v>
      </c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7"/>
      <c r="BE44" s="4"/>
    </row>
    <row r="45" spans="1:57" s="5" customFormat="1" ht="36.95" customHeight="1">
      <c r="A45" s="5"/>
      <c r="B45" s="68"/>
      <c r="C45" s="69" t="s">
        <v>16</v>
      </c>
      <c r="D45" s="70"/>
      <c r="E45" s="70"/>
      <c r="F45" s="70"/>
      <c r="G45" s="70"/>
      <c r="H45" s="70"/>
      <c r="I45" s="70"/>
      <c r="J45" s="70"/>
      <c r="K45" s="70"/>
      <c r="L45" s="71" t="str">
        <f>K6</f>
        <v>Stavební úpravy MK Libušina a Tyršova v Třeboni</v>
      </c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2"/>
      <c r="BE45" s="5"/>
    </row>
    <row r="46" spans="1:57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6"/>
      <c r="BE46" s="40"/>
    </row>
    <row r="47" spans="1:57" s="2" customFormat="1" ht="12" customHeight="1">
      <c r="A47" s="40"/>
      <c r="B47" s="41"/>
      <c r="C47" s="34" t="s">
        <v>21</v>
      </c>
      <c r="D47" s="42"/>
      <c r="E47" s="42"/>
      <c r="F47" s="42"/>
      <c r="G47" s="42"/>
      <c r="H47" s="42"/>
      <c r="I47" s="42"/>
      <c r="J47" s="42"/>
      <c r="K47" s="42"/>
      <c r="L47" s="73" t="str">
        <f>IF(K8="","",K8)</f>
        <v>Třeboň</v>
      </c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34" t="s">
        <v>23</v>
      </c>
      <c r="AJ47" s="42"/>
      <c r="AK47" s="42"/>
      <c r="AL47" s="42"/>
      <c r="AM47" s="74" t="str">
        <f>IF(AN8="","",AN8)</f>
        <v>7. 12. 2020</v>
      </c>
      <c r="AN47" s="74"/>
      <c r="AO47" s="42"/>
      <c r="AP47" s="42"/>
      <c r="AQ47" s="42"/>
      <c r="AR47" s="46"/>
      <c r="BE47" s="40"/>
    </row>
    <row r="48" spans="1:57" s="2" customFormat="1" ht="6.95" customHeight="1">
      <c r="A48" s="40"/>
      <c r="B48" s="41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6"/>
      <c r="BE48" s="40"/>
    </row>
    <row r="49" spans="1:57" s="2" customFormat="1" ht="15.15" customHeight="1">
      <c r="A49" s="40"/>
      <c r="B49" s="41"/>
      <c r="C49" s="34" t="s">
        <v>25</v>
      </c>
      <c r="D49" s="42"/>
      <c r="E49" s="42"/>
      <c r="F49" s="42"/>
      <c r="G49" s="42"/>
      <c r="H49" s="42"/>
      <c r="I49" s="42"/>
      <c r="J49" s="42"/>
      <c r="K49" s="42"/>
      <c r="L49" s="66" t="str">
        <f>IF(E11="","",E11)</f>
        <v xml:space="preserve"> Město Třeboň, Palackého nám. 46/II, 379 01 Třeboň</v>
      </c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34" t="s">
        <v>31</v>
      </c>
      <c r="AJ49" s="42"/>
      <c r="AK49" s="42"/>
      <c r="AL49" s="42"/>
      <c r="AM49" s="75" t="str">
        <f>IF(E17="","",E17)</f>
        <v>INVENTE, s.r.o.</v>
      </c>
      <c r="AN49" s="66"/>
      <c r="AO49" s="66"/>
      <c r="AP49" s="66"/>
      <c r="AQ49" s="42"/>
      <c r="AR49" s="46"/>
      <c r="AS49" s="76" t="s">
        <v>54</v>
      </c>
      <c r="AT49" s="77"/>
      <c r="AU49" s="78"/>
      <c r="AV49" s="78"/>
      <c r="AW49" s="78"/>
      <c r="AX49" s="78"/>
      <c r="AY49" s="78"/>
      <c r="AZ49" s="78"/>
      <c r="BA49" s="78"/>
      <c r="BB49" s="78"/>
      <c r="BC49" s="78"/>
      <c r="BD49" s="79"/>
      <c r="BE49" s="40"/>
    </row>
    <row r="50" spans="1:57" s="2" customFormat="1" ht="15.15" customHeight="1">
      <c r="A50" s="40"/>
      <c r="B50" s="41"/>
      <c r="C50" s="34" t="s">
        <v>29</v>
      </c>
      <c r="D50" s="42"/>
      <c r="E50" s="42"/>
      <c r="F50" s="42"/>
      <c r="G50" s="42"/>
      <c r="H50" s="42"/>
      <c r="I50" s="42"/>
      <c r="J50" s="42"/>
      <c r="K50" s="42"/>
      <c r="L50" s="66" t="str">
        <f>IF(E14="Vyplň údaj","",E14)</f>
        <v/>
      </c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34" t="s">
        <v>36</v>
      </c>
      <c r="AJ50" s="42"/>
      <c r="AK50" s="42"/>
      <c r="AL50" s="42"/>
      <c r="AM50" s="75" t="str">
        <f>IF(E20="","",E20)</f>
        <v xml:space="preserve"> </v>
      </c>
      <c r="AN50" s="66"/>
      <c r="AO50" s="66"/>
      <c r="AP50" s="66"/>
      <c r="AQ50" s="42"/>
      <c r="AR50" s="46"/>
      <c r="AS50" s="80"/>
      <c r="AT50" s="81"/>
      <c r="AU50" s="82"/>
      <c r="AV50" s="82"/>
      <c r="AW50" s="82"/>
      <c r="AX50" s="82"/>
      <c r="AY50" s="82"/>
      <c r="AZ50" s="82"/>
      <c r="BA50" s="82"/>
      <c r="BB50" s="82"/>
      <c r="BC50" s="82"/>
      <c r="BD50" s="83"/>
      <c r="BE50" s="40"/>
    </row>
    <row r="51" spans="1:57" s="2" customFormat="1" ht="10.8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6"/>
      <c r="AS51" s="84"/>
      <c r="AT51" s="85"/>
      <c r="AU51" s="86"/>
      <c r="AV51" s="86"/>
      <c r="AW51" s="86"/>
      <c r="AX51" s="86"/>
      <c r="AY51" s="86"/>
      <c r="AZ51" s="86"/>
      <c r="BA51" s="86"/>
      <c r="BB51" s="86"/>
      <c r="BC51" s="86"/>
      <c r="BD51" s="87"/>
      <c r="BE51" s="40"/>
    </row>
    <row r="52" spans="1:57" s="2" customFormat="1" ht="29.25" customHeight="1">
      <c r="A52" s="40"/>
      <c r="B52" s="41"/>
      <c r="C52" s="88" t="s">
        <v>55</v>
      </c>
      <c r="D52" s="89"/>
      <c r="E52" s="89"/>
      <c r="F52" s="89"/>
      <c r="G52" s="89"/>
      <c r="H52" s="90"/>
      <c r="I52" s="91" t="s">
        <v>56</v>
      </c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92" t="s">
        <v>57</v>
      </c>
      <c r="AH52" s="89"/>
      <c r="AI52" s="89"/>
      <c r="AJ52" s="89"/>
      <c r="AK52" s="89"/>
      <c r="AL52" s="89"/>
      <c r="AM52" s="89"/>
      <c r="AN52" s="91" t="s">
        <v>58</v>
      </c>
      <c r="AO52" s="89"/>
      <c r="AP52" s="89"/>
      <c r="AQ52" s="93" t="s">
        <v>59</v>
      </c>
      <c r="AR52" s="46"/>
      <c r="AS52" s="94" t="s">
        <v>60</v>
      </c>
      <c r="AT52" s="95" t="s">
        <v>61</v>
      </c>
      <c r="AU52" s="95" t="s">
        <v>62</v>
      </c>
      <c r="AV52" s="95" t="s">
        <v>63</v>
      </c>
      <c r="AW52" s="95" t="s">
        <v>64</v>
      </c>
      <c r="AX52" s="95" t="s">
        <v>65</v>
      </c>
      <c r="AY52" s="95" t="s">
        <v>66</v>
      </c>
      <c r="AZ52" s="95" t="s">
        <v>67</v>
      </c>
      <c r="BA52" s="95" t="s">
        <v>68</v>
      </c>
      <c r="BB52" s="95" t="s">
        <v>69</v>
      </c>
      <c r="BC52" s="95" t="s">
        <v>70</v>
      </c>
      <c r="BD52" s="96" t="s">
        <v>71</v>
      </c>
      <c r="BE52" s="40"/>
    </row>
    <row r="53" spans="1:57" s="2" customFormat="1" ht="10.8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6"/>
      <c r="AS53" s="97"/>
      <c r="AT53" s="98"/>
      <c r="AU53" s="98"/>
      <c r="AV53" s="98"/>
      <c r="AW53" s="98"/>
      <c r="AX53" s="98"/>
      <c r="AY53" s="98"/>
      <c r="AZ53" s="98"/>
      <c r="BA53" s="98"/>
      <c r="BB53" s="98"/>
      <c r="BC53" s="98"/>
      <c r="BD53" s="99"/>
      <c r="BE53" s="40"/>
    </row>
    <row r="54" spans="1:90" s="6" customFormat="1" ht="32.4" customHeight="1">
      <c r="A54" s="6"/>
      <c r="B54" s="100"/>
      <c r="C54" s="101" t="s">
        <v>72</v>
      </c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102"/>
      <c r="S54" s="102"/>
      <c r="T54" s="102"/>
      <c r="U54" s="102"/>
      <c r="V54" s="102"/>
      <c r="W54" s="102"/>
      <c r="X54" s="102"/>
      <c r="Y54" s="102"/>
      <c r="Z54" s="102"/>
      <c r="AA54" s="102"/>
      <c r="AB54" s="102"/>
      <c r="AC54" s="102"/>
      <c r="AD54" s="102"/>
      <c r="AE54" s="102"/>
      <c r="AF54" s="102"/>
      <c r="AG54" s="103">
        <f>ROUND(SUM(AG55:AG61),2)</f>
        <v>0</v>
      </c>
      <c r="AH54" s="103"/>
      <c r="AI54" s="103"/>
      <c r="AJ54" s="103"/>
      <c r="AK54" s="103"/>
      <c r="AL54" s="103"/>
      <c r="AM54" s="103"/>
      <c r="AN54" s="104">
        <f>SUM(AG54,AT54)</f>
        <v>0</v>
      </c>
      <c r="AO54" s="104"/>
      <c r="AP54" s="104"/>
      <c r="AQ54" s="105" t="s">
        <v>19</v>
      </c>
      <c r="AR54" s="106"/>
      <c r="AS54" s="107">
        <f>ROUND(SUM(AS55:AS61),2)</f>
        <v>0</v>
      </c>
      <c r="AT54" s="108">
        <f>ROUND(SUM(AV54:AW54),2)</f>
        <v>0</v>
      </c>
      <c r="AU54" s="109">
        <f>ROUND(SUM(AU55:AU61),5)</f>
        <v>0</v>
      </c>
      <c r="AV54" s="108">
        <f>ROUND(AZ54*L29,2)</f>
        <v>0</v>
      </c>
      <c r="AW54" s="108">
        <f>ROUND(BA54*L30,2)</f>
        <v>0</v>
      </c>
      <c r="AX54" s="108">
        <f>ROUND(BB54*L29,2)</f>
        <v>0</v>
      </c>
      <c r="AY54" s="108">
        <f>ROUND(BC54*L30,2)</f>
        <v>0</v>
      </c>
      <c r="AZ54" s="108">
        <f>ROUND(SUM(AZ55:AZ61),2)</f>
        <v>0</v>
      </c>
      <c r="BA54" s="108">
        <f>ROUND(SUM(BA55:BA61),2)</f>
        <v>0</v>
      </c>
      <c r="BB54" s="108">
        <f>ROUND(SUM(BB55:BB61),2)</f>
        <v>0</v>
      </c>
      <c r="BC54" s="108">
        <f>ROUND(SUM(BC55:BC61),2)</f>
        <v>0</v>
      </c>
      <c r="BD54" s="110">
        <f>ROUND(SUM(BD55:BD61),2)</f>
        <v>0</v>
      </c>
      <c r="BE54" s="6"/>
      <c r="BS54" s="111" t="s">
        <v>73</v>
      </c>
      <c r="BT54" s="111" t="s">
        <v>74</v>
      </c>
      <c r="BU54" s="112" t="s">
        <v>75</v>
      </c>
      <c r="BV54" s="111" t="s">
        <v>76</v>
      </c>
      <c r="BW54" s="111" t="s">
        <v>5</v>
      </c>
      <c r="BX54" s="111" t="s">
        <v>77</v>
      </c>
      <c r="CL54" s="111" t="s">
        <v>19</v>
      </c>
    </row>
    <row r="55" spans="1:91" s="7" customFormat="1" ht="37.5" customHeight="1">
      <c r="A55" s="113" t="s">
        <v>78</v>
      </c>
      <c r="B55" s="114"/>
      <c r="C55" s="115"/>
      <c r="D55" s="116" t="s">
        <v>79</v>
      </c>
      <c r="E55" s="116"/>
      <c r="F55" s="116"/>
      <c r="G55" s="116"/>
      <c r="H55" s="116"/>
      <c r="I55" s="117"/>
      <c r="J55" s="116" t="s">
        <v>80</v>
      </c>
      <c r="K55" s="116"/>
      <c r="L55" s="116"/>
      <c r="M55" s="116"/>
      <c r="N55" s="116"/>
      <c r="O55" s="116"/>
      <c r="P55" s="116"/>
      <c r="Q55" s="116"/>
      <c r="R55" s="116"/>
      <c r="S55" s="116"/>
      <c r="T55" s="116"/>
      <c r="U55" s="116"/>
      <c r="V55" s="116"/>
      <c r="W55" s="116"/>
      <c r="X55" s="116"/>
      <c r="Y55" s="116"/>
      <c r="Z55" s="116"/>
      <c r="AA55" s="116"/>
      <c r="AB55" s="116"/>
      <c r="AC55" s="116"/>
      <c r="AD55" s="116"/>
      <c r="AE55" s="116"/>
      <c r="AF55" s="116"/>
      <c r="AG55" s="118">
        <f>'SO 101, 102 - Stavební úp...'!J30</f>
        <v>0</v>
      </c>
      <c r="AH55" s="117"/>
      <c r="AI55" s="117"/>
      <c r="AJ55" s="117"/>
      <c r="AK55" s="117"/>
      <c r="AL55" s="117"/>
      <c r="AM55" s="117"/>
      <c r="AN55" s="118">
        <f>SUM(AG55,AT55)</f>
        <v>0</v>
      </c>
      <c r="AO55" s="117"/>
      <c r="AP55" s="117"/>
      <c r="AQ55" s="119" t="s">
        <v>81</v>
      </c>
      <c r="AR55" s="120"/>
      <c r="AS55" s="121">
        <v>0</v>
      </c>
      <c r="AT55" s="122">
        <f>ROUND(SUM(AV55:AW55),2)</f>
        <v>0</v>
      </c>
      <c r="AU55" s="123">
        <f>'SO 101, 102 - Stavební úp...'!P86</f>
        <v>0</v>
      </c>
      <c r="AV55" s="122">
        <f>'SO 101, 102 - Stavební úp...'!J33</f>
        <v>0</v>
      </c>
      <c r="AW55" s="122">
        <f>'SO 101, 102 - Stavební úp...'!J34</f>
        <v>0</v>
      </c>
      <c r="AX55" s="122">
        <f>'SO 101, 102 - Stavební úp...'!J35</f>
        <v>0</v>
      </c>
      <c r="AY55" s="122">
        <f>'SO 101, 102 - Stavební úp...'!J36</f>
        <v>0</v>
      </c>
      <c r="AZ55" s="122">
        <f>'SO 101, 102 - Stavební úp...'!F33</f>
        <v>0</v>
      </c>
      <c r="BA55" s="122">
        <f>'SO 101, 102 - Stavební úp...'!F34</f>
        <v>0</v>
      </c>
      <c r="BB55" s="122">
        <f>'SO 101, 102 - Stavební úp...'!F35</f>
        <v>0</v>
      </c>
      <c r="BC55" s="122">
        <f>'SO 101, 102 - Stavební úp...'!F36</f>
        <v>0</v>
      </c>
      <c r="BD55" s="124">
        <f>'SO 101, 102 - Stavební úp...'!F37</f>
        <v>0</v>
      </c>
      <c r="BE55" s="7"/>
      <c r="BT55" s="125" t="s">
        <v>82</v>
      </c>
      <c r="BV55" s="125" t="s">
        <v>76</v>
      </c>
      <c r="BW55" s="125" t="s">
        <v>83</v>
      </c>
      <c r="BX55" s="125" t="s">
        <v>5</v>
      </c>
      <c r="CL55" s="125" t="s">
        <v>19</v>
      </c>
      <c r="CM55" s="125" t="s">
        <v>84</v>
      </c>
    </row>
    <row r="56" spans="1:91" s="7" customFormat="1" ht="16.5" customHeight="1">
      <c r="A56" s="113" t="s">
        <v>78</v>
      </c>
      <c r="B56" s="114"/>
      <c r="C56" s="115"/>
      <c r="D56" s="116" t="s">
        <v>85</v>
      </c>
      <c r="E56" s="116"/>
      <c r="F56" s="116"/>
      <c r="G56" s="116"/>
      <c r="H56" s="116"/>
      <c r="I56" s="117"/>
      <c r="J56" s="116" t="s">
        <v>86</v>
      </c>
      <c r="K56" s="116"/>
      <c r="L56" s="116"/>
      <c r="M56" s="116"/>
      <c r="N56" s="116"/>
      <c r="O56" s="116"/>
      <c r="P56" s="116"/>
      <c r="Q56" s="116"/>
      <c r="R56" s="116"/>
      <c r="S56" s="116"/>
      <c r="T56" s="116"/>
      <c r="U56" s="116"/>
      <c r="V56" s="116"/>
      <c r="W56" s="116"/>
      <c r="X56" s="116"/>
      <c r="Y56" s="116"/>
      <c r="Z56" s="116"/>
      <c r="AA56" s="116"/>
      <c r="AB56" s="116"/>
      <c r="AC56" s="116"/>
      <c r="AD56" s="116"/>
      <c r="AE56" s="116"/>
      <c r="AF56" s="116"/>
      <c r="AG56" s="118">
        <f>'SO 301 - Vodovod a vodovo...'!J30</f>
        <v>0</v>
      </c>
      <c r="AH56" s="117"/>
      <c r="AI56" s="117"/>
      <c r="AJ56" s="117"/>
      <c r="AK56" s="117"/>
      <c r="AL56" s="117"/>
      <c r="AM56" s="117"/>
      <c r="AN56" s="118">
        <f>SUM(AG56,AT56)</f>
        <v>0</v>
      </c>
      <c r="AO56" s="117"/>
      <c r="AP56" s="117"/>
      <c r="AQ56" s="119" t="s">
        <v>81</v>
      </c>
      <c r="AR56" s="120"/>
      <c r="AS56" s="121">
        <v>0</v>
      </c>
      <c r="AT56" s="122">
        <f>ROUND(SUM(AV56:AW56),2)</f>
        <v>0</v>
      </c>
      <c r="AU56" s="123">
        <f>'SO 301 - Vodovod a vodovo...'!P85</f>
        <v>0</v>
      </c>
      <c r="AV56" s="122">
        <f>'SO 301 - Vodovod a vodovo...'!J33</f>
        <v>0</v>
      </c>
      <c r="AW56" s="122">
        <f>'SO 301 - Vodovod a vodovo...'!J34</f>
        <v>0</v>
      </c>
      <c r="AX56" s="122">
        <f>'SO 301 - Vodovod a vodovo...'!J35</f>
        <v>0</v>
      </c>
      <c r="AY56" s="122">
        <f>'SO 301 - Vodovod a vodovo...'!J36</f>
        <v>0</v>
      </c>
      <c r="AZ56" s="122">
        <f>'SO 301 - Vodovod a vodovo...'!F33</f>
        <v>0</v>
      </c>
      <c r="BA56" s="122">
        <f>'SO 301 - Vodovod a vodovo...'!F34</f>
        <v>0</v>
      </c>
      <c r="BB56" s="122">
        <f>'SO 301 - Vodovod a vodovo...'!F35</f>
        <v>0</v>
      </c>
      <c r="BC56" s="122">
        <f>'SO 301 - Vodovod a vodovo...'!F36</f>
        <v>0</v>
      </c>
      <c r="BD56" s="124">
        <f>'SO 301 - Vodovod a vodovo...'!F37</f>
        <v>0</v>
      </c>
      <c r="BE56" s="7"/>
      <c r="BT56" s="125" t="s">
        <v>82</v>
      </c>
      <c r="BV56" s="125" t="s">
        <v>76</v>
      </c>
      <c r="BW56" s="125" t="s">
        <v>87</v>
      </c>
      <c r="BX56" s="125" t="s">
        <v>5</v>
      </c>
      <c r="CL56" s="125" t="s">
        <v>19</v>
      </c>
      <c r="CM56" s="125" t="s">
        <v>84</v>
      </c>
    </row>
    <row r="57" spans="1:91" s="7" customFormat="1" ht="16.5" customHeight="1">
      <c r="A57" s="113" t="s">
        <v>78</v>
      </c>
      <c r="B57" s="114"/>
      <c r="C57" s="115"/>
      <c r="D57" s="116" t="s">
        <v>88</v>
      </c>
      <c r="E57" s="116"/>
      <c r="F57" s="116"/>
      <c r="G57" s="116"/>
      <c r="H57" s="116"/>
      <c r="I57" s="117"/>
      <c r="J57" s="116" t="s">
        <v>89</v>
      </c>
      <c r="K57" s="116"/>
      <c r="L57" s="116"/>
      <c r="M57" s="116"/>
      <c r="N57" s="116"/>
      <c r="O57" s="116"/>
      <c r="P57" s="116"/>
      <c r="Q57" s="116"/>
      <c r="R57" s="116"/>
      <c r="S57" s="116"/>
      <c r="T57" s="116"/>
      <c r="U57" s="116"/>
      <c r="V57" s="116"/>
      <c r="W57" s="116"/>
      <c r="X57" s="116"/>
      <c r="Y57" s="116"/>
      <c r="Z57" s="116"/>
      <c r="AA57" s="116"/>
      <c r="AB57" s="116"/>
      <c r="AC57" s="116"/>
      <c r="AD57" s="116"/>
      <c r="AE57" s="116"/>
      <c r="AF57" s="116"/>
      <c r="AG57" s="118">
        <f>'SO 302 - Splašková kanali...'!J30</f>
        <v>0</v>
      </c>
      <c r="AH57" s="117"/>
      <c r="AI57" s="117"/>
      <c r="AJ57" s="117"/>
      <c r="AK57" s="117"/>
      <c r="AL57" s="117"/>
      <c r="AM57" s="117"/>
      <c r="AN57" s="118">
        <f>SUM(AG57,AT57)</f>
        <v>0</v>
      </c>
      <c r="AO57" s="117"/>
      <c r="AP57" s="117"/>
      <c r="AQ57" s="119" t="s">
        <v>81</v>
      </c>
      <c r="AR57" s="120"/>
      <c r="AS57" s="121">
        <v>0</v>
      </c>
      <c r="AT57" s="122">
        <f>ROUND(SUM(AV57:AW57),2)</f>
        <v>0</v>
      </c>
      <c r="AU57" s="123">
        <f>'SO 302 - Splašková kanali...'!P87</f>
        <v>0</v>
      </c>
      <c r="AV57" s="122">
        <f>'SO 302 - Splašková kanali...'!J33</f>
        <v>0</v>
      </c>
      <c r="AW57" s="122">
        <f>'SO 302 - Splašková kanali...'!J34</f>
        <v>0</v>
      </c>
      <c r="AX57" s="122">
        <f>'SO 302 - Splašková kanali...'!J35</f>
        <v>0</v>
      </c>
      <c r="AY57" s="122">
        <f>'SO 302 - Splašková kanali...'!J36</f>
        <v>0</v>
      </c>
      <c r="AZ57" s="122">
        <f>'SO 302 - Splašková kanali...'!F33</f>
        <v>0</v>
      </c>
      <c r="BA57" s="122">
        <f>'SO 302 - Splašková kanali...'!F34</f>
        <v>0</v>
      </c>
      <c r="BB57" s="122">
        <f>'SO 302 - Splašková kanali...'!F35</f>
        <v>0</v>
      </c>
      <c r="BC57" s="122">
        <f>'SO 302 - Splašková kanali...'!F36</f>
        <v>0</v>
      </c>
      <c r="BD57" s="124">
        <f>'SO 302 - Splašková kanali...'!F37</f>
        <v>0</v>
      </c>
      <c r="BE57" s="7"/>
      <c r="BT57" s="125" t="s">
        <v>82</v>
      </c>
      <c r="BV57" s="125" t="s">
        <v>76</v>
      </c>
      <c r="BW57" s="125" t="s">
        <v>90</v>
      </c>
      <c r="BX57" s="125" t="s">
        <v>5</v>
      </c>
      <c r="CL57" s="125" t="s">
        <v>19</v>
      </c>
      <c r="CM57" s="125" t="s">
        <v>84</v>
      </c>
    </row>
    <row r="58" spans="1:91" s="7" customFormat="1" ht="16.5" customHeight="1">
      <c r="A58" s="113" t="s">
        <v>78</v>
      </c>
      <c r="B58" s="114"/>
      <c r="C58" s="115"/>
      <c r="D58" s="116" t="s">
        <v>91</v>
      </c>
      <c r="E58" s="116"/>
      <c r="F58" s="116"/>
      <c r="G58" s="116"/>
      <c r="H58" s="116"/>
      <c r="I58" s="117"/>
      <c r="J58" s="116" t="s">
        <v>92</v>
      </c>
      <c r="K58" s="116"/>
      <c r="L58" s="116"/>
      <c r="M58" s="116"/>
      <c r="N58" s="116"/>
      <c r="O58" s="116"/>
      <c r="P58" s="116"/>
      <c r="Q58" s="116"/>
      <c r="R58" s="116"/>
      <c r="S58" s="116"/>
      <c r="T58" s="116"/>
      <c r="U58" s="116"/>
      <c r="V58" s="116"/>
      <c r="W58" s="116"/>
      <c r="X58" s="116"/>
      <c r="Y58" s="116"/>
      <c r="Z58" s="116"/>
      <c r="AA58" s="116"/>
      <c r="AB58" s="116"/>
      <c r="AC58" s="116"/>
      <c r="AD58" s="116"/>
      <c r="AE58" s="116"/>
      <c r="AF58" s="116"/>
      <c r="AG58" s="118">
        <f>'SO 303 - Odvodnění komuni...'!J30</f>
        <v>0</v>
      </c>
      <c r="AH58" s="117"/>
      <c r="AI58" s="117"/>
      <c r="AJ58" s="117"/>
      <c r="AK58" s="117"/>
      <c r="AL58" s="117"/>
      <c r="AM58" s="117"/>
      <c r="AN58" s="118">
        <f>SUM(AG58,AT58)</f>
        <v>0</v>
      </c>
      <c r="AO58" s="117"/>
      <c r="AP58" s="117"/>
      <c r="AQ58" s="119" t="s">
        <v>81</v>
      </c>
      <c r="AR58" s="120"/>
      <c r="AS58" s="121">
        <v>0</v>
      </c>
      <c r="AT58" s="122">
        <f>ROUND(SUM(AV58:AW58),2)</f>
        <v>0</v>
      </c>
      <c r="AU58" s="123">
        <f>'SO 303 - Odvodnění komuni...'!P88</f>
        <v>0</v>
      </c>
      <c r="AV58" s="122">
        <f>'SO 303 - Odvodnění komuni...'!J33</f>
        <v>0</v>
      </c>
      <c r="AW58" s="122">
        <f>'SO 303 - Odvodnění komuni...'!J34</f>
        <v>0</v>
      </c>
      <c r="AX58" s="122">
        <f>'SO 303 - Odvodnění komuni...'!J35</f>
        <v>0</v>
      </c>
      <c r="AY58" s="122">
        <f>'SO 303 - Odvodnění komuni...'!J36</f>
        <v>0</v>
      </c>
      <c r="AZ58" s="122">
        <f>'SO 303 - Odvodnění komuni...'!F33</f>
        <v>0</v>
      </c>
      <c r="BA58" s="122">
        <f>'SO 303 - Odvodnění komuni...'!F34</f>
        <v>0</v>
      </c>
      <c r="BB58" s="122">
        <f>'SO 303 - Odvodnění komuni...'!F35</f>
        <v>0</v>
      </c>
      <c r="BC58" s="122">
        <f>'SO 303 - Odvodnění komuni...'!F36</f>
        <v>0</v>
      </c>
      <c r="BD58" s="124">
        <f>'SO 303 - Odvodnění komuni...'!F37</f>
        <v>0</v>
      </c>
      <c r="BE58" s="7"/>
      <c r="BT58" s="125" t="s">
        <v>82</v>
      </c>
      <c r="BV58" s="125" t="s">
        <v>76</v>
      </c>
      <c r="BW58" s="125" t="s">
        <v>93</v>
      </c>
      <c r="BX58" s="125" t="s">
        <v>5</v>
      </c>
      <c r="CL58" s="125" t="s">
        <v>19</v>
      </c>
      <c r="CM58" s="125" t="s">
        <v>84</v>
      </c>
    </row>
    <row r="59" spans="1:91" s="7" customFormat="1" ht="16.5" customHeight="1">
      <c r="A59" s="113" t="s">
        <v>78</v>
      </c>
      <c r="B59" s="114"/>
      <c r="C59" s="115"/>
      <c r="D59" s="116" t="s">
        <v>94</v>
      </c>
      <c r="E59" s="116"/>
      <c r="F59" s="116"/>
      <c r="G59" s="116"/>
      <c r="H59" s="116"/>
      <c r="I59" s="117"/>
      <c r="J59" s="116" t="s">
        <v>95</v>
      </c>
      <c r="K59" s="116"/>
      <c r="L59" s="116"/>
      <c r="M59" s="116"/>
      <c r="N59" s="116"/>
      <c r="O59" s="116"/>
      <c r="P59" s="116"/>
      <c r="Q59" s="116"/>
      <c r="R59" s="116"/>
      <c r="S59" s="116"/>
      <c r="T59" s="116"/>
      <c r="U59" s="116"/>
      <c r="V59" s="116"/>
      <c r="W59" s="116"/>
      <c r="X59" s="116"/>
      <c r="Y59" s="116"/>
      <c r="Z59" s="116"/>
      <c r="AA59" s="116"/>
      <c r="AB59" s="116"/>
      <c r="AC59" s="116"/>
      <c r="AD59" s="116"/>
      <c r="AE59" s="116"/>
      <c r="AF59" s="116"/>
      <c r="AG59" s="118">
        <f>'SO 401 - Veřejné osvětlení'!J30</f>
        <v>0</v>
      </c>
      <c r="AH59" s="117"/>
      <c r="AI59" s="117"/>
      <c r="AJ59" s="117"/>
      <c r="AK59" s="117"/>
      <c r="AL59" s="117"/>
      <c r="AM59" s="117"/>
      <c r="AN59" s="118">
        <f>SUM(AG59,AT59)</f>
        <v>0</v>
      </c>
      <c r="AO59" s="117"/>
      <c r="AP59" s="117"/>
      <c r="AQ59" s="119" t="s">
        <v>81</v>
      </c>
      <c r="AR59" s="120"/>
      <c r="AS59" s="121">
        <v>0</v>
      </c>
      <c r="AT59" s="122">
        <f>ROUND(SUM(AV59:AW59),2)</f>
        <v>0</v>
      </c>
      <c r="AU59" s="123">
        <f>'SO 401 - Veřejné osvětlení'!P87</f>
        <v>0</v>
      </c>
      <c r="AV59" s="122">
        <f>'SO 401 - Veřejné osvětlení'!J33</f>
        <v>0</v>
      </c>
      <c r="AW59" s="122">
        <f>'SO 401 - Veřejné osvětlení'!J34</f>
        <v>0</v>
      </c>
      <c r="AX59" s="122">
        <f>'SO 401 - Veřejné osvětlení'!J35</f>
        <v>0</v>
      </c>
      <c r="AY59" s="122">
        <f>'SO 401 - Veřejné osvětlení'!J36</f>
        <v>0</v>
      </c>
      <c r="AZ59" s="122">
        <f>'SO 401 - Veřejné osvětlení'!F33</f>
        <v>0</v>
      </c>
      <c r="BA59" s="122">
        <f>'SO 401 - Veřejné osvětlení'!F34</f>
        <v>0</v>
      </c>
      <c r="BB59" s="122">
        <f>'SO 401 - Veřejné osvětlení'!F35</f>
        <v>0</v>
      </c>
      <c r="BC59" s="122">
        <f>'SO 401 - Veřejné osvětlení'!F36</f>
        <v>0</v>
      </c>
      <c r="BD59" s="124">
        <f>'SO 401 - Veřejné osvětlení'!F37</f>
        <v>0</v>
      </c>
      <c r="BE59" s="7"/>
      <c r="BT59" s="125" t="s">
        <v>82</v>
      </c>
      <c r="BV59" s="125" t="s">
        <v>76</v>
      </c>
      <c r="BW59" s="125" t="s">
        <v>96</v>
      </c>
      <c r="BX59" s="125" t="s">
        <v>5</v>
      </c>
      <c r="CL59" s="125" t="s">
        <v>19</v>
      </c>
      <c r="CM59" s="125" t="s">
        <v>84</v>
      </c>
    </row>
    <row r="60" spans="1:91" s="7" customFormat="1" ht="16.5" customHeight="1">
      <c r="A60" s="113" t="s">
        <v>78</v>
      </c>
      <c r="B60" s="114"/>
      <c r="C60" s="115"/>
      <c r="D60" s="116" t="s">
        <v>97</v>
      </c>
      <c r="E60" s="116"/>
      <c r="F60" s="116"/>
      <c r="G60" s="116"/>
      <c r="H60" s="116"/>
      <c r="I60" s="117"/>
      <c r="J60" s="116" t="s">
        <v>98</v>
      </c>
      <c r="K60" s="116"/>
      <c r="L60" s="116"/>
      <c r="M60" s="116"/>
      <c r="N60" s="116"/>
      <c r="O60" s="116"/>
      <c r="P60" s="116"/>
      <c r="Q60" s="116"/>
      <c r="R60" s="116"/>
      <c r="S60" s="116"/>
      <c r="T60" s="116"/>
      <c r="U60" s="116"/>
      <c r="V60" s="116"/>
      <c r="W60" s="116"/>
      <c r="X60" s="116"/>
      <c r="Y60" s="116"/>
      <c r="Z60" s="116"/>
      <c r="AA60" s="116"/>
      <c r="AB60" s="116"/>
      <c r="AC60" s="116"/>
      <c r="AD60" s="116"/>
      <c r="AE60" s="116"/>
      <c r="AF60" s="116"/>
      <c r="AG60" s="118">
        <f>'SO 501 - Výsadba a povýsa...'!J30</f>
        <v>0</v>
      </c>
      <c r="AH60" s="117"/>
      <c r="AI60" s="117"/>
      <c r="AJ60" s="117"/>
      <c r="AK60" s="117"/>
      <c r="AL60" s="117"/>
      <c r="AM60" s="117"/>
      <c r="AN60" s="118">
        <f>SUM(AG60,AT60)</f>
        <v>0</v>
      </c>
      <c r="AO60" s="117"/>
      <c r="AP60" s="117"/>
      <c r="AQ60" s="119" t="s">
        <v>81</v>
      </c>
      <c r="AR60" s="120"/>
      <c r="AS60" s="121">
        <v>0</v>
      </c>
      <c r="AT60" s="122">
        <f>ROUND(SUM(AV60:AW60),2)</f>
        <v>0</v>
      </c>
      <c r="AU60" s="123">
        <f>'SO 501 - Výsadba a povýsa...'!P86</f>
        <v>0</v>
      </c>
      <c r="AV60" s="122">
        <f>'SO 501 - Výsadba a povýsa...'!J33</f>
        <v>0</v>
      </c>
      <c r="AW60" s="122">
        <f>'SO 501 - Výsadba a povýsa...'!J34</f>
        <v>0</v>
      </c>
      <c r="AX60" s="122">
        <f>'SO 501 - Výsadba a povýsa...'!J35</f>
        <v>0</v>
      </c>
      <c r="AY60" s="122">
        <f>'SO 501 - Výsadba a povýsa...'!J36</f>
        <v>0</v>
      </c>
      <c r="AZ60" s="122">
        <f>'SO 501 - Výsadba a povýsa...'!F33</f>
        <v>0</v>
      </c>
      <c r="BA60" s="122">
        <f>'SO 501 - Výsadba a povýsa...'!F34</f>
        <v>0</v>
      </c>
      <c r="BB60" s="122">
        <f>'SO 501 - Výsadba a povýsa...'!F35</f>
        <v>0</v>
      </c>
      <c r="BC60" s="122">
        <f>'SO 501 - Výsadba a povýsa...'!F36</f>
        <v>0</v>
      </c>
      <c r="BD60" s="124">
        <f>'SO 501 - Výsadba a povýsa...'!F37</f>
        <v>0</v>
      </c>
      <c r="BE60" s="7"/>
      <c r="BT60" s="125" t="s">
        <v>82</v>
      </c>
      <c r="BV60" s="125" t="s">
        <v>76</v>
      </c>
      <c r="BW60" s="125" t="s">
        <v>99</v>
      </c>
      <c r="BX60" s="125" t="s">
        <v>5</v>
      </c>
      <c r="CL60" s="125" t="s">
        <v>19</v>
      </c>
      <c r="CM60" s="125" t="s">
        <v>84</v>
      </c>
    </row>
    <row r="61" spans="1:91" s="7" customFormat="1" ht="16.5" customHeight="1">
      <c r="A61" s="113" t="s">
        <v>78</v>
      </c>
      <c r="B61" s="114"/>
      <c r="C61" s="115"/>
      <c r="D61" s="116" t="s">
        <v>100</v>
      </c>
      <c r="E61" s="116"/>
      <c r="F61" s="116"/>
      <c r="G61" s="116"/>
      <c r="H61" s="116"/>
      <c r="I61" s="117"/>
      <c r="J61" s="116" t="s">
        <v>101</v>
      </c>
      <c r="K61" s="116"/>
      <c r="L61" s="116"/>
      <c r="M61" s="116"/>
      <c r="N61" s="116"/>
      <c r="O61" s="116"/>
      <c r="P61" s="116"/>
      <c r="Q61" s="116"/>
      <c r="R61" s="116"/>
      <c r="S61" s="116"/>
      <c r="T61" s="116"/>
      <c r="U61" s="116"/>
      <c r="V61" s="116"/>
      <c r="W61" s="116"/>
      <c r="X61" s="116"/>
      <c r="Y61" s="116"/>
      <c r="Z61" s="116"/>
      <c r="AA61" s="116"/>
      <c r="AB61" s="116"/>
      <c r="AC61" s="116"/>
      <c r="AD61" s="116"/>
      <c r="AE61" s="116"/>
      <c r="AF61" s="116"/>
      <c r="AG61" s="118">
        <f>'VON - Vedlejší rozpočtové...'!J30</f>
        <v>0</v>
      </c>
      <c r="AH61" s="117"/>
      <c r="AI61" s="117"/>
      <c r="AJ61" s="117"/>
      <c r="AK61" s="117"/>
      <c r="AL61" s="117"/>
      <c r="AM61" s="117"/>
      <c r="AN61" s="118">
        <f>SUM(AG61,AT61)</f>
        <v>0</v>
      </c>
      <c r="AO61" s="117"/>
      <c r="AP61" s="117"/>
      <c r="AQ61" s="119" t="s">
        <v>81</v>
      </c>
      <c r="AR61" s="120"/>
      <c r="AS61" s="126">
        <v>0</v>
      </c>
      <c r="AT61" s="127">
        <f>ROUND(SUM(AV61:AW61),2)</f>
        <v>0</v>
      </c>
      <c r="AU61" s="128">
        <f>'VON - Vedlejší rozpočtové...'!P86</f>
        <v>0</v>
      </c>
      <c r="AV61" s="127">
        <f>'VON - Vedlejší rozpočtové...'!J33</f>
        <v>0</v>
      </c>
      <c r="AW61" s="127">
        <f>'VON - Vedlejší rozpočtové...'!J34</f>
        <v>0</v>
      </c>
      <c r="AX61" s="127">
        <f>'VON - Vedlejší rozpočtové...'!J35</f>
        <v>0</v>
      </c>
      <c r="AY61" s="127">
        <f>'VON - Vedlejší rozpočtové...'!J36</f>
        <v>0</v>
      </c>
      <c r="AZ61" s="127">
        <f>'VON - Vedlejší rozpočtové...'!F33</f>
        <v>0</v>
      </c>
      <c r="BA61" s="127">
        <f>'VON - Vedlejší rozpočtové...'!F34</f>
        <v>0</v>
      </c>
      <c r="BB61" s="127">
        <f>'VON - Vedlejší rozpočtové...'!F35</f>
        <v>0</v>
      </c>
      <c r="BC61" s="127">
        <f>'VON - Vedlejší rozpočtové...'!F36</f>
        <v>0</v>
      </c>
      <c r="BD61" s="129">
        <f>'VON - Vedlejší rozpočtové...'!F37</f>
        <v>0</v>
      </c>
      <c r="BE61" s="7"/>
      <c r="BT61" s="125" t="s">
        <v>82</v>
      </c>
      <c r="BV61" s="125" t="s">
        <v>76</v>
      </c>
      <c r="BW61" s="125" t="s">
        <v>102</v>
      </c>
      <c r="BX61" s="125" t="s">
        <v>5</v>
      </c>
      <c r="CL61" s="125" t="s">
        <v>19</v>
      </c>
      <c r="CM61" s="125" t="s">
        <v>84</v>
      </c>
    </row>
    <row r="62" spans="1:57" s="2" customFormat="1" ht="30" customHeight="1">
      <c r="A62" s="40"/>
      <c r="B62" s="41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6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</row>
    <row r="63" spans="1:57" s="2" customFormat="1" ht="6.95" customHeight="1">
      <c r="A63" s="40"/>
      <c r="B63" s="61"/>
      <c r="C63" s="62"/>
      <c r="D63" s="62"/>
      <c r="E63" s="62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2"/>
      <c r="Z63" s="62"/>
      <c r="AA63" s="62"/>
      <c r="AB63" s="62"/>
      <c r="AC63" s="62"/>
      <c r="AD63" s="62"/>
      <c r="AE63" s="62"/>
      <c r="AF63" s="62"/>
      <c r="AG63" s="62"/>
      <c r="AH63" s="62"/>
      <c r="AI63" s="62"/>
      <c r="AJ63" s="62"/>
      <c r="AK63" s="62"/>
      <c r="AL63" s="62"/>
      <c r="AM63" s="62"/>
      <c r="AN63" s="62"/>
      <c r="AO63" s="62"/>
      <c r="AP63" s="62"/>
      <c r="AQ63" s="62"/>
      <c r="AR63" s="46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</row>
  </sheetData>
  <sheetProtection password="CC35" sheet="1" objects="1" scenarios="1" formatColumns="0" formatRows="0"/>
  <mergeCells count="66">
    <mergeCell ref="L45:AO45"/>
    <mergeCell ref="AM47:AN47"/>
    <mergeCell ref="AM49:AP49"/>
    <mergeCell ref="AS49:AT51"/>
    <mergeCell ref="AM50:AP50"/>
    <mergeCell ref="C52:G52"/>
    <mergeCell ref="AG52:AM52"/>
    <mergeCell ref="I52:AF52"/>
    <mergeCell ref="AN52:AP52"/>
    <mergeCell ref="D55:H55"/>
    <mergeCell ref="AG55:AM55"/>
    <mergeCell ref="J55:AF55"/>
    <mergeCell ref="AN55:AP55"/>
    <mergeCell ref="J56:AF56"/>
    <mergeCell ref="D56:H56"/>
    <mergeCell ref="AG56:AM56"/>
    <mergeCell ref="AN56:AP56"/>
    <mergeCell ref="AN57:AP57"/>
    <mergeCell ref="D57:H57"/>
    <mergeCell ref="J57:AF57"/>
    <mergeCell ref="AG57:AM57"/>
    <mergeCell ref="AN58:AP58"/>
    <mergeCell ref="AG58:AM58"/>
    <mergeCell ref="D58:H58"/>
    <mergeCell ref="J58:AF58"/>
    <mergeCell ref="AN59:AP59"/>
    <mergeCell ref="AG59:AM59"/>
    <mergeCell ref="D59:H59"/>
    <mergeCell ref="J59:AF59"/>
    <mergeCell ref="AN60:AP60"/>
    <mergeCell ref="AG60:AM60"/>
    <mergeCell ref="D60:H60"/>
    <mergeCell ref="J60:AF60"/>
    <mergeCell ref="AN61:AP61"/>
    <mergeCell ref="AG61:AM61"/>
    <mergeCell ref="D61:H61"/>
    <mergeCell ref="J61:AF61"/>
    <mergeCell ref="AG54:AM54"/>
    <mergeCell ref="AN54:AP54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W31:AE31"/>
    <mergeCell ref="AK31:AO31"/>
    <mergeCell ref="AK32:AO32"/>
    <mergeCell ref="L32:P32"/>
    <mergeCell ref="W32:AE32"/>
    <mergeCell ref="AK33:AO33"/>
    <mergeCell ref="L33:P33"/>
    <mergeCell ref="W33:AE33"/>
    <mergeCell ref="AK35:AO35"/>
    <mergeCell ref="X35:AB35"/>
    <mergeCell ref="AR2:BE2"/>
  </mergeCells>
  <hyperlinks>
    <hyperlink ref="A55" location="'SO 101, 102 - Stavební úp...'!C2" display="/"/>
    <hyperlink ref="A56" location="'SO 301 - Vodovod a vodovo...'!C2" display="/"/>
    <hyperlink ref="A57" location="'SO 302 - Splašková kanali...'!C2" display="/"/>
    <hyperlink ref="A58" location="'SO 303 - Odvodnění komuni...'!C2" display="/"/>
    <hyperlink ref="A59" location="'SO 401 - Veřejné osvětlení'!C2" display="/"/>
    <hyperlink ref="A60" location="'SO 501 - Výsadba a povýsa...'!C2" display="/"/>
    <hyperlink ref="A61" location="'VON - Vedlejší rozpočtové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7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83</v>
      </c>
    </row>
    <row r="3" spans="2:46" s="1" customFormat="1" ht="6.95" customHeight="1">
      <c r="B3" s="130"/>
      <c r="C3" s="131"/>
      <c r="D3" s="131"/>
      <c r="E3" s="131"/>
      <c r="F3" s="131"/>
      <c r="G3" s="131"/>
      <c r="H3" s="131"/>
      <c r="I3" s="131"/>
      <c r="J3" s="131"/>
      <c r="K3" s="131"/>
      <c r="L3" s="22"/>
      <c r="AT3" s="19" t="s">
        <v>84</v>
      </c>
    </row>
    <row r="4" spans="2:46" s="1" customFormat="1" ht="24.95" customHeight="1">
      <c r="B4" s="22"/>
      <c r="D4" s="132" t="s">
        <v>103</v>
      </c>
      <c r="L4" s="22"/>
      <c r="M4" s="133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34" t="s">
        <v>16</v>
      </c>
      <c r="L6" s="22"/>
    </row>
    <row r="7" spans="2:12" s="1" customFormat="1" ht="16.5" customHeight="1">
      <c r="B7" s="22"/>
      <c r="E7" s="135" t="str">
        <f>'Rekapitulace stavby'!K6</f>
        <v>Stavební úpravy MK Libušina a Tyršova v Třeboni</v>
      </c>
      <c r="F7" s="134"/>
      <c r="G7" s="134"/>
      <c r="H7" s="134"/>
      <c r="L7" s="22"/>
    </row>
    <row r="8" spans="1:31" s="2" customFormat="1" ht="12" customHeight="1">
      <c r="A8" s="40"/>
      <c r="B8" s="46"/>
      <c r="C8" s="40"/>
      <c r="D8" s="134" t="s">
        <v>104</v>
      </c>
      <c r="E8" s="40"/>
      <c r="F8" s="40"/>
      <c r="G8" s="40"/>
      <c r="H8" s="40"/>
      <c r="I8" s="40"/>
      <c r="J8" s="40"/>
      <c r="K8" s="40"/>
      <c r="L8" s="136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37" t="s">
        <v>105</v>
      </c>
      <c r="F9" s="40"/>
      <c r="G9" s="40"/>
      <c r="H9" s="40"/>
      <c r="I9" s="40"/>
      <c r="J9" s="40"/>
      <c r="K9" s="40"/>
      <c r="L9" s="13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3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34" t="s">
        <v>18</v>
      </c>
      <c r="E11" s="40"/>
      <c r="F11" s="138" t="s">
        <v>19</v>
      </c>
      <c r="G11" s="40"/>
      <c r="H11" s="40"/>
      <c r="I11" s="134" t="s">
        <v>20</v>
      </c>
      <c r="J11" s="138" t="s">
        <v>19</v>
      </c>
      <c r="K11" s="40"/>
      <c r="L11" s="13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34" t="s">
        <v>21</v>
      </c>
      <c r="E12" s="40"/>
      <c r="F12" s="138" t="s">
        <v>22</v>
      </c>
      <c r="G12" s="40"/>
      <c r="H12" s="40"/>
      <c r="I12" s="134" t="s">
        <v>23</v>
      </c>
      <c r="J12" s="139" t="str">
        <f>'Rekapitulace stavby'!AN8</f>
        <v>7. 12. 2020</v>
      </c>
      <c r="K12" s="40"/>
      <c r="L12" s="13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3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34" t="s">
        <v>25</v>
      </c>
      <c r="E14" s="40"/>
      <c r="F14" s="40"/>
      <c r="G14" s="40"/>
      <c r="H14" s="40"/>
      <c r="I14" s="134" t="s">
        <v>26</v>
      </c>
      <c r="J14" s="138" t="s">
        <v>19</v>
      </c>
      <c r="K14" s="40"/>
      <c r="L14" s="13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38" t="s">
        <v>27</v>
      </c>
      <c r="F15" s="40"/>
      <c r="G15" s="40"/>
      <c r="H15" s="40"/>
      <c r="I15" s="134" t="s">
        <v>28</v>
      </c>
      <c r="J15" s="138" t="s">
        <v>19</v>
      </c>
      <c r="K15" s="40"/>
      <c r="L15" s="13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3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34" t="s">
        <v>29</v>
      </c>
      <c r="E17" s="40"/>
      <c r="F17" s="40"/>
      <c r="G17" s="40"/>
      <c r="H17" s="40"/>
      <c r="I17" s="134" t="s">
        <v>26</v>
      </c>
      <c r="J17" s="35" t="str">
        <f>'Rekapitulace stavby'!AN13</f>
        <v>Vyplň údaj</v>
      </c>
      <c r="K17" s="40"/>
      <c r="L17" s="13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8"/>
      <c r="G18" s="138"/>
      <c r="H18" s="138"/>
      <c r="I18" s="134" t="s">
        <v>28</v>
      </c>
      <c r="J18" s="35" t="str">
        <f>'Rekapitulace stavby'!AN14</f>
        <v>Vyplň údaj</v>
      </c>
      <c r="K18" s="40"/>
      <c r="L18" s="13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3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34" t="s">
        <v>31</v>
      </c>
      <c r="E20" s="40"/>
      <c r="F20" s="40"/>
      <c r="G20" s="40"/>
      <c r="H20" s="40"/>
      <c r="I20" s="134" t="s">
        <v>26</v>
      </c>
      <c r="J20" s="138" t="s">
        <v>32</v>
      </c>
      <c r="K20" s="40"/>
      <c r="L20" s="13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38" t="s">
        <v>33</v>
      </c>
      <c r="F21" s="40"/>
      <c r="G21" s="40"/>
      <c r="H21" s="40"/>
      <c r="I21" s="134" t="s">
        <v>28</v>
      </c>
      <c r="J21" s="138" t="s">
        <v>34</v>
      </c>
      <c r="K21" s="40"/>
      <c r="L21" s="13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3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34" t="s">
        <v>36</v>
      </c>
      <c r="E23" s="40"/>
      <c r="F23" s="40"/>
      <c r="G23" s="40"/>
      <c r="H23" s="40"/>
      <c r="I23" s="134" t="s">
        <v>26</v>
      </c>
      <c r="J23" s="138" t="s">
        <v>19</v>
      </c>
      <c r="K23" s="40"/>
      <c r="L23" s="13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38" t="s">
        <v>37</v>
      </c>
      <c r="F24" s="40"/>
      <c r="G24" s="40"/>
      <c r="H24" s="40"/>
      <c r="I24" s="134" t="s">
        <v>28</v>
      </c>
      <c r="J24" s="138" t="s">
        <v>19</v>
      </c>
      <c r="K24" s="40"/>
      <c r="L24" s="13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3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34" t="s">
        <v>38</v>
      </c>
      <c r="E26" s="40"/>
      <c r="F26" s="40"/>
      <c r="G26" s="40"/>
      <c r="H26" s="40"/>
      <c r="I26" s="40"/>
      <c r="J26" s="40"/>
      <c r="K26" s="40"/>
      <c r="L26" s="13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59.25" customHeight="1">
      <c r="A27" s="140"/>
      <c r="B27" s="141"/>
      <c r="C27" s="140"/>
      <c r="D27" s="140"/>
      <c r="E27" s="142" t="s">
        <v>106</v>
      </c>
      <c r="F27" s="142"/>
      <c r="G27" s="142"/>
      <c r="H27" s="142"/>
      <c r="I27" s="140"/>
      <c r="J27" s="140"/>
      <c r="K27" s="140"/>
      <c r="L27" s="143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3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44"/>
      <c r="E29" s="144"/>
      <c r="F29" s="144"/>
      <c r="G29" s="144"/>
      <c r="H29" s="144"/>
      <c r="I29" s="144"/>
      <c r="J29" s="144"/>
      <c r="K29" s="144"/>
      <c r="L29" s="136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45" t="s">
        <v>40</v>
      </c>
      <c r="E30" s="40"/>
      <c r="F30" s="40"/>
      <c r="G30" s="40"/>
      <c r="H30" s="40"/>
      <c r="I30" s="40"/>
      <c r="J30" s="146">
        <f>ROUND(J86,2)</f>
        <v>0</v>
      </c>
      <c r="K30" s="40"/>
      <c r="L30" s="13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44"/>
      <c r="E31" s="144"/>
      <c r="F31" s="144"/>
      <c r="G31" s="144"/>
      <c r="H31" s="144"/>
      <c r="I31" s="144"/>
      <c r="J31" s="144"/>
      <c r="K31" s="144"/>
      <c r="L31" s="13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47" t="s">
        <v>42</v>
      </c>
      <c r="G32" s="40"/>
      <c r="H32" s="40"/>
      <c r="I32" s="147" t="s">
        <v>41</v>
      </c>
      <c r="J32" s="147" t="s">
        <v>43</v>
      </c>
      <c r="K32" s="40"/>
      <c r="L32" s="13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48" t="s">
        <v>44</v>
      </c>
      <c r="E33" s="134" t="s">
        <v>45</v>
      </c>
      <c r="F33" s="149">
        <f>ROUND((SUM(BE86:BE370)),2)</f>
        <v>0</v>
      </c>
      <c r="G33" s="40"/>
      <c r="H33" s="40"/>
      <c r="I33" s="150">
        <v>0.21</v>
      </c>
      <c r="J33" s="149">
        <f>ROUND(((SUM(BE86:BE370))*I33),2)</f>
        <v>0</v>
      </c>
      <c r="K33" s="40"/>
      <c r="L33" s="13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34" t="s">
        <v>46</v>
      </c>
      <c r="F34" s="149">
        <f>ROUND((SUM(BF86:BF370)),2)</f>
        <v>0</v>
      </c>
      <c r="G34" s="40"/>
      <c r="H34" s="40"/>
      <c r="I34" s="150">
        <v>0.15</v>
      </c>
      <c r="J34" s="149">
        <f>ROUND(((SUM(BF86:BF370))*I34),2)</f>
        <v>0</v>
      </c>
      <c r="K34" s="40"/>
      <c r="L34" s="13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34" t="s">
        <v>47</v>
      </c>
      <c r="F35" s="149">
        <f>ROUND((SUM(BG86:BG370)),2)</f>
        <v>0</v>
      </c>
      <c r="G35" s="40"/>
      <c r="H35" s="40"/>
      <c r="I35" s="150">
        <v>0.21</v>
      </c>
      <c r="J35" s="149">
        <f>0</f>
        <v>0</v>
      </c>
      <c r="K35" s="40"/>
      <c r="L35" s="13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34" t="s">
        <v>48</v>
      </c>
      <c r="F36" s="149">
        <f>ROUND((SUM(BH86:BH370)),2)</f>
        <v>0</v>
      </c>
      <c r="G36" s="40"/>
      <c r="H36" s="40"/>
      <c r="I36" s="150">
        <v>0.15</v>
      </c>
      <c r="J36" s="149">
        <f>0</f>
        <v>0</v>
      </c>
      <c r="K36" s="40"/>
      <c r="L36" s="13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34" t="s">
        <v>49</v>
      </c>
      <c r="F37" s="149">
        <f>ROUND((SUM(BI86:BI370)),2)</f>
        <v>0</v>
      </c>
      <c r="G37" s="40"/>
      <c r="H37" s="40"/>
      <c r="I37" s="150">
        <v>0</v>
      </c>
      <c r="J37" s="149">
        <f>0</f>
        <v>0</v>
      </c>
      <c r="K37" s="40"/>
      <c r="L37" s="13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3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51"/>
      <c r="D39" s="152" t="s">
        <v>50</v>
      </c>
      <c r="E39" s="153"/>
      <c r="F39" s="153"/>
      <c r="G39" s="154" t="s">
        <v>51</v>
      </c>
      <c r="H39" s="155" t="s">
        <v>52</v>
      </c>
      <c r="I39" s="153"/>
      <c r="J39" s="156">
        <f>SUM(J30:J37)</f>
        <v>0</v>
      </c>
      <c r="K39" s="157"/>
      <c r="L39" s="13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58"/>
      <c r="C40" s="159"/>
      <c r="D40" s="159"/>
      <c r="E40" s="159"/>
      <c r="F40" s="159"/>
      <c r="G40" s="159"/>
      <c r="H40" s="159"/>
      <c r="I40" s="159"/>
      <c r="J40" s="159"/>
      <c r="K40" s="159"/>
      <c r="L40" s="13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60"/>
      <c r="C44" s="161"/>
      <c r="D44" s="161"/>
      <c r="E44" s="161"/>
      <c r="F44" s="161"/>
      <c r="G44" s="161"/>
      <c r="H44" s="161"/>
      <c r="I44" s="161"/>
      <c r="J44" s="161"/>
      <c r="K44" s="161"/>
      <c r="L44" s="136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107</v>
      </c>
      <c r="D45" s="42"/>
      <c r="E45" s="42"/>
      <c r="F45" s="42"/>
      <c r="G45" s="42"/>
      <c r="H45" s="42"/>
      <c r="I45" s="42"/>
      <c r="J45" s="42"/>
      <c r="K45" s="42"/>
      <c r="L45" s="136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3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42"/>
      <c r="J47" s="42"/>
      <c r="K47" s="42"/>
      <c r="L47" s="13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6.5" customHeight="1">
      <c r="A48" s="40"/>
      <c r="B48" s="41"/>
      <c r="C48" s="42"/>
      <c r="D48" s="42"/>
      <c r="E48" s="162" t="str">
        <f>E7</f>
        <v>Stavební úpravy MK Libušina a Tyršova v Třeboni</v>
      </c>
      <c r="F48" s="34"/>
      <c r="G48" s="34"/>
      <c r="H48" s="34"/>
      <c r="I48" s="42"/>
      <c r="J48" s="42"/>
      <c r="K48" s="42"/>
      <c r="L48" s="13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104</v>
      </c>
      <c r="D49" s="42"/>
      <c r="E49" s="42"/>
      <c r="F49" s="42"/>
      <c r="G49" s="42"/>
      <c r="H49" s="42"/>
      <c r="I49" s="42"/>
      <c r="J49" s="42"/>
      <c r="K49" s="42"/>
      <c r="L49" s="13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>SO 101, 102 - Stavební úpravy</v>
      </c>
      <c r="F50" s="42"/>
      <c r="G50" s="42"/>
      <c r="H50" s="42"/>
      <c r="I50" s="42"/>
      <c r="J50" s="42"/>
      <c r="K50" s="42"/>
      <c r="L50" s="13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36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21</v>
      </c>
      <c r="D52" s="42"/>
      <c r="E52" s="42"/>
      <c r="F52" s="29" t="str">
        <f>F12</f>
        <v>Třeboň</v>
      </c>
      <c r="G52" s="42"/>
      <c r="H52" s="42"/>
      <c r="I52" s="34" t="s">
        <v>23</v>
      </c>
      <c r="J52" s="74" t="str">
        <f>IF(J12="","",J12)</f>
        <v>7. 12. 2020</v>
      </c>
      <c r="K52" s="42"/>
      <c r="L52" s="13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3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15.15" customHeight="1">
      <c r="A54" s="40"/>
      <c r="B54" s="41"/>
      <c r="C54" s="34" t="s">
        <v>25</v>
      </c>
      <c r="D54" s="42"/>
      <c r="E54" s="42"/>
      <c r="F54" s="29" t="str">
        <f>E15</f>
        <v xml:space="preserve"> Město Třeboň, Palackého nám. 46/II, 379 01 Třeboň</v>
      </c>
      <c r="G54" s="42"/>
      <c r="H54" s="42"/>
      <c r="I54" s="34" t="s">
        <v>31</v>
      </c>
      <c r="J54" s="38" t="str">
        <f>E21</f>
        <v>INVENTE, s.r.o.</v>
      </c>
      <c r="K54" s="42"/>
      <c r="L54" s="13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15" customHeight="1">
      <c r="A55" s="40"/>
      <c r="B55" s="41"/>
      <c r="C55" s="34" t="s">
        <v>29</v>
      </c>
      <c r="D55" s="42"/>
      <c r="E55" s="42"/>
      <c r="F55" s="29" t="str">
        <f>IF(E18="","",E18)</f>
        <v>Vyplň údaj</v>
      </c>
      <c r="G55" s="42"/>
      <c r="H55" s="42"/>
      <c r="I55" s="34" t="s">
        <v>36</v>
      </c>
      <c r="J55" s="38" t="str">
        <f>E24</f>
        <v xml:space="preserve"> </v>
      </c>
      <c r="K55" s="42"/>
      <c r="L55" s="13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3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63" t="s">
        <v>108</v>
      </c>
      <c r="D57" s="164"/>
      <c r="E57" s="164"/>
      <c r="F57" s="164"/>
      <c r="G57" s="164"/>
      <c r="H57" s="164"/>
      <c r="I57" s="164"/>
      <c r="J57" s="165" t="s">
        <v>109</v>
      </c>
      <c r="K57" s="164"/>
      <c r="L57" s="13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3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66" t="s">
        <v>72</v>
      </c>
      <c r="D59" s="42"/>
      <c r="E59" s="42"/>
      <c r="F59" s="42"/>
      <c r="G59" s="42"/>
      <c r="H59" s="42"/>
      <c r="I59" s="42"/>
      <c r="J59" s="104">
        <f>J86</f>
        <v>0</v>
      </c>
      <c r="K59" s="42"/>
      <c r="L59" s="13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110</v>
      </c>
    </row>
    <row r="60" spans="1:31" s="9" customFormat="1" ht="24.95" customHeight="1">
      <c r="A60" s="9"/>
      <c r="B60" s="167"/>
      <c r="C60" s="168"/>
      <c r="D60" s="169" t="s">
        <v>111</v>
      </c>
      <c r="E60" s="170"/>
      <c r="F60" s="170"/>
      <c r="G60" s="170"/>
      <c r="H60" s="170"/>
      <c r="I60" s="170"/>
      <c r="J60" s="171">
        <f>J87</f>
        <v>0</v>
      </c>
      <c r="K60" s="168"/>
      <c r="L60" s="172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3"/>
      <c r="C61" s="174"/>
      <c r="D61" s="175" t="s">
        <v>112</v>
      </c>
      <c r="E61" s="176"/>
      <c r="F61" s="176"/>
      <c r="G61" s="176"/>
      <c r="H61" s="176"/>
      <c r="I61" s="176"/>
      <c r="J61" s="177">
        <f>J88</f>
        <v>0</v>
      </c>
      <c r="K61" s="174"/>
      <c r="L61" s="178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3"/>
      <c r="C62" s="174"/>
      <c r="D62" s="175" t="s">
        <v>113</v>
      </c>
      <c r="E62" s="176"/>
      <c r="F62" s="176"/>
      <c r="G62" s="176"/>
      <c r="H62" s="176"/>
      <c r="I62" s="176"/>
      <c r="J62" s="177">
        <f>J153</f>
        <v>0</v>
      </c>
      <c r="K62" s="174"/>
      <c r="L62" s="178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3"/>
      <c r="C63" s="174"/>
      <c r="D63" s="175" t="s">
        <v>114</v>
      </c>
      <c r="E63" s="176"/>
      <c r="F63" s="176"/>
      <c r="G63" s="176"/>
      <c r="H63" s="176"/>
      <c r="I63" s="176"/>
      <c r="J63" s="177">
        <f>J162</f>
        <v>0</v>
      </c>
      <c r="K63" s="174"/>
      <c r="L63" s="178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3"/>
      <c r="C64" s="174"/>
      <c r="D64" s="175" t="s">
        <v>115</v>
      </c>
      <c r="E64" s="176"/>
      <c r="F64" s="176"/>
      <c r="G64" s="176"/>
      <c r="H64" s="176"/>
      <c r="I64" s="176"/>
      <c r="J64" s="177">
        <f>J251</f>
        <v>0</v>
      </c>
      <c r="K64" s="174"/>
      <c r="L64" s="178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73"/>
      <c r="C65" s="174"/>
      <c r="D65" s="175" t="s">
        <v>116</v>
      </c>
      <c r="E65" s="176"/>
      <c r="F65" s="176"/>
      <c r="G65" s="176"/>
      <c r="H65" s="176"/>
      <c r="I65" s="176"/>
      <c r="J65" s="177">
        <f>J333</f>
        <v>0</v>
      </c>
      <c r="K65" s="174"/>
      <c r="L65" s="178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73"/>
      <c r="C66" s="174"/>
      <c r="D66" s="175" t="s">
        <v>117</v>
      </c>
      <c r="E66" s="176"/>
      <c r="F66" s="176"/>
      <c r="G66" s="176"/>
      <c r="H66" s="176"/>
      <c r="I66" s="176"/>
      <c r="J66" s="177">
        <f>J368</f>
        <v>0</v>
      </c>
      <c r="K66" s="174"/>
      <c r="L66" s="178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2" customFormat="1" ht="21.8" customHeight="1">
      <c r="A67" s="40"/>
      <c r="B67" s="41"/>
      <c r="C67" s="42"/>
      <c r="D67" s="42"/>
      <c r="E67" s="42"/>
      <c r="F67" s="42"/>
      <c r="G67" s="42"/>
      <c r="H67" s="42"/>
      <c r="I67" s="42"/>
      <c r="J67" s="42"/>
      <c r="K67" s="42"/>
      <c r="L67" s="136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</row>
    <row r="68" spans="1:31" s="2" customFormat="1" ht="6.95" customHeight="1">
      <c r="A68" s="40"/>
      <c r="B68" s="61"/>
      <c r="C68" s="62"/>
      <c r="D68" s="62"/>
      <c r="E68" s="62"/>
      <c r="F68" s="62"/>
      <c r="G68" s="62"/>
      <c r="H68" s="62"/>
      <c r="I68" s="62"/>
      <c r="J68" s="62"/>
      <c r="K68" s="62"/>
      <c r="L68" s="136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</row>
    <row r="72" spans="1:31" s="2" customFormat="1" ht="6.95" customHeight="1">
      <c r="A72" s="40"/>
      <c r="B72" s="63"/>
      <c r="C72" s="64"/>
      <c r="D72" s="64"/>
      <c r="E72" s="64"/>
      <c r="F72" s="64"/>
      <c r="G72" s="64"/>
      <c r="H72" s="64"/>
      <c r="I72" s="64"/>
      <c r="J72" s="64"/>
      <c r="K72" s="64"/>
      <c r="L72" s="136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pans="1:31" s="2" customFormat="1" ht="24.95" customHeight="1">
      <c r="A73" s="40"/>
      <c r="B73" s="41"/>
      <c r="C73" s="25" t="s">
        <v>118</v>
      </c>
      <c r="D73" s="42"/>
      <c r="E73" s="42"/>
      <c r="F73" s="42"/>
      <c r="G73" s="42"/>
      <c r="H73" s="42"/>
      <c r="I73" s="42"/>
      <c r="J73" s="42"/>
      <c r="K73" s="42"/>
      <c r="L73" s="136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6.95" customHeight="1">
      <c r="A74" s="40"/>
      <c r="B74" s="41"/>
      <c r="C74" s="42"/>
      <c r="D74" s="42"/>
      <c r="E74" s="42"/>
      <c r="F74" s="42"/>
      <c r="G74" s="42"/>
      <c r="H74" s="42"/>
      <c r="I74" s="42"/>
      <c r="J74" s="42"/>
      <c r="K74" s="42"/>
      <c r="L74" s="136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12" customHeight="1">
      <c r="A75" s="40"/>
      <c r="B75" s="41"/>
      <c r="C75" s="34" t="s">
        <v>16</v>
      </c>
      <c r="D75" s="42"/>
      <c r="E75" s="42"/>
      <c r="F75" s="42"/>
      <c r="G75" s="42"/>
      <c r="H75" s="42"/>
      <c r="I75" s="42"/>
      <c r="J75" s="42"/>
      <c r="K75" s="42"/>
      <c r="L75" s="136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16.5" customHeight="1">
      <c r="A76" s="40"/>
      <c r="B76" s="41"/>
      <c r="C76" s="42"/>
      <c r="D76" s="42"/>
      <c r="E76" s="162" t="str">
        <f>E7</f>
        <v>Stavební úpravy MK Libušina a Tyršova v Třeboni</v>
      </c>
      <c r="F76" s="34"/>
      <c r="G76" s="34"/>
      <c r="H76" s="34"/>
      <c r="I76" s="42"/>
      <c r="J76" s="42"/>
      <c r="K76" s="42"/>
      <c r="L76" s="136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12" customHeight="1">
      <c r="A77" s="40"/>
      <c r="B77" s="41"/>
      <c r="C77" s="34" t="s">
        <v>104</v>
      </c>
      <c r="D77" s="42"/>
      <c r="E77" s="42"/>
      <c r="F77" s="42"/>
      <c r="G77" s="42"/>
      <c r="H77" s="42"/>
      <c r="I77" s="42"/>
      <c r="J77" s="42"/>
      <c r="K77" s="42"/>
      <c r="L77" s="136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16.5" customHeight="1">
      <c r="A78" s="40"/>
      <c r="B78" s="41"/>
      <c r="C78" s="42"/>
      <c r="D78" s="42"/>
      <c r="E78" s="71" t="str">
        <f>E9</f>
        <v>SO 101, 102 - Stavební úpravy</v>
      </c>
      <c r="F78" s="42"/>
      <c r="G78" s="42"/>
      <c r="H78" s="42"/>
      <c r="I78" s="42"/>
      <c r="J78" s="42"/>
      <c r="K78" s="42"/>
      <c r="L78" s="136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6.95" customHeight="1">
      <c r="A79" s="40"/>
      <c r="B79" s="41"/>
      <c r="C79" s="42"/>
      <c r="D79" s="42"/>
      <c r="E79" s="42"/>
      <c r="F79" s="42"/>
      <c r="G79" s="42"/>
      <c r="H79" s="42"/>
      <c r="I79" s="42"/>
      <c r="J79" s="42"/>
      <c r="K79" s="42"/>
      <c r="L79" s="136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12" customHeight="1">
      <c r="A80" s="40"/>
      <c r="B80" s="41"/>
      <c r="C80" s="34" t="s">
        <v>21</v>
      </c>
      <c r="D80" s="42"/>
      <c r="E80" s="42"/>
      <c r="F80" s="29" t="str">
        <f>F12</f>
        <v>Třeboň</v>
      </c>
      <c r="G80" s="42"/>
      <c r="H80" s="42"/>
      <c r="I80" s="34" t="s">
        <v>23</v>
      </c>
      <c r="J80" s="74" t="str">
        <f>IF(J12="","",J12)</f>
        <v>7. 12. 2020</v>
      </c>
      <c r="K80" s="42"/>
      <c r="L80" s="136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6.95" customHeight="1">
      <c r="A81" s="40"/>
      <c r="B81" s="41"/>
      <c r="C81" s="42"/>
      <c r="D81" s="42"/>
      <c r="E81" s="42"/>
      <c r="F81" s="42"/>
      <c r="G81" s="42"/>
      <c r="H81" s="42"/>
      <c r="I81" s="42"/>
      <c r="J81" s="42"/>
      <c r="K81" s="42"/>
      <c r="L81" s="136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15.15" customHeight="1">
      <c r="A82" s="40"/>
      <c r="B82" s="41"/>
      <c r="C82" s="34" t="s">
        <v>25</v>
      </c>
      <c r="D82" s="42"/>
      <c r="E82" s="42"/>
      <c r="F82" s="29" t="str">
        <f>E15</f>
        <v xml:space="preserve"> Město Třeboň, Palackého nám. 46/II, 379 01 Třeboň</v>
      </c>
      <c r="G82" s="42"/>
      <c r="H82" s="42"/>
      <c r="I82" s="34" t="s">
        <v>31</v>
      </c>
      <c r="J82" s="38" t="str">
        <f>E21</f>
        <v>INVENTE, s.r.o.</v>
      </c>
      <c r="K82" s="42"/>
      <c r="L82" s="136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15.15" customHeight="1">
      <c r="A83" s="40"/>
      <c r="B83" s="41"/>
      <c r="C83" s="34" t="s">
        <v>29</v>
      </c>
      <c r="D83" s="42"/>
      <c r="E83" s="42"/>
      <c r="F83" s="29" t="str">
        <f>IF(E18="","",E18)</f>
        <v>Vyplň údaj</v>
      </c>
      <c r="G83" s="42"/>
      <c r="H83" s="42"/>
      <c r="I83" s="34" t="s">
        <v>36</v>
      </c>
      <c r="J83" s="38" t="str">
        <f>E24</f>
        <v xml:space="preserve"> </v>
      </c>
      <c r="K83" s="42"/>
      <c r="L83" s="136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10.3" customHeight="1">
      <c r="A84" s="40"/>
      <c r="B84" s="41"/>
      <c r="C84" s="42"/>
      <c r="D84" s="42"/>
      <c r="E84" s="42"/>
      <c r="F84" s="42"/>
      <c r="G84" s="42"/>
      <c r="H84" s="42"/>
      <c r="I84" s="42"/>
      <c r="J84" s="42"/>
      <c r="K84" s="42"/>
      <c r="L84" s="136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11" customFormat="1" ht="29.25" customHeight="1">
      <c r="A85" s="179"/>
      <c r="B85" s="180"/>
      <c r="C85" s="181" t="s">
        <v>119</v>
      </c>
      <c r="D85" s="182" t="s">
        <v>59</v>
      </c>
      <c r="E85" s="182" t="s">
        <v>55</v>
      </c>
      <c r="F85" s="182" t="s">
        <v>56</v>
      </c>
      <c r="G85" s="182" t="s">
        <v>120</v>
      </c>
      <c r="H85" s="182" t="s">
        <v>121</v>
      </c>
      <c r="I85" s="182" t="s">
        <v>122</v>
      </c>
      <c r="J85" s="182" t="s">
        <v>109</v>
      </c>
      <c r="K85" s="183" t="s">
        <v>123</v>
      </c>
      <c r="L85" s="184"/>
      <c r="M85" s="94" t="s">
        <v>19</v>
      </c>
      <c r="N85" s="95" t="s">
        <v>44</v>
      </c>
      <c r="O85" s="95" t="s">
        <v>124</v>
      </c>
      <c r="P85" s="95" t="s">
        <v>125</v>
      </c>
      <c r="Q85" s="95" t="s">
        <v>126</v>
      </c>
      <c r="R85" s="95" t="s">
        <v>127</v>
      </c>
      <c r="S85" s="95" t="s">
        <v>128</v>
      </c>
      <c r="T85" s="96" t="s">
        <v>129</v>
      </c>
      <c r="U85" s="179"/>
      <c r="V85" s="179"/>
      <c r="W85" s="179"/>
      <c r="X85" s="179"/>
      <c r="Y85" s="179"/>
      <c r="Z85" s="179"/>
      <c r="AA85" s="179"/>
      <c r="AB85" s="179"/>
      <c r="AC85" s="179"/>
      <c r="AD85" s="179"/>
      <c r="AE85" s="179"/>
    </row>
    <row r="86" spans="1:63" s="2" customFormat="1" ht="22.8" customHeight="1">
      <c r="A86" s="40"/>
      <c r="B86" s="41"/>
      <c r="C86" s="101" t="s">
        <v>130</v>
      </c>
      <c r="D86" s="42"/>
      <c r="E86" s="42"/>
      <c r="F86" s="42"/>
      <c r="G86" s="42"/>
      <c r="H86" s="42"/>
      <c r="I86" s="42"/>
      <c r="J86" s="185">
        <f>BK86</f>
        <v>0</v>
      </c>
      <c r="K86" s="42"/>
      <c r="L86" s="46"/>
      <c r="M86" s="97"/>
      <c r="N86" s="186"/>
      <c r="O86" s="98"/>
      <c r="P86" s="187">
        <f>P87</f>
        <v>0</v>
      </c>
      <c r="Q86" s="98"/>
      <c r="R86" s="187">
        <f>R87</f>
        <v>1873.60505762</v>
      </c>
      <c r="S86" s="98"/>
      <c r="T86" s="188">
        <f>T87</f>
        <v>4759.541587999999</v>
      </c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T86" s="19" t="s">
        <v>73</v>
      </c>
      <c r="AU86" s="19" t="s">
        <v>110</v>
      </c>
      <c r="BK86" s="189">
        <f>BK87</f>
        <v>0</v>
      </c>
    </row>
    <row r="87" spans="1:63" s="12" customFormat="1" ht="25.9" customHeight="1">
      <c r="A87" s="12"/>
      <c r="B87" s="190"/>
      <c r="C87" s="191"/>
      <c r="D87" s="192" t="s">
        <v>73</v>
      </c>
      <c r="E87" s="193" t="s">
        <v>131</v>
      </c>
      <c r="F87" s="193" t="s">
        <v>132</v>
      </c>
      <c r="G87" s="191"/>
      <c r="H87" s="191"/>
      <c r="I87" s="194"/>
      <c r="J87" s="195">
        <f>BK87</f>
        <v>0</v>
      </c>
      <c r="K87" s="191"/>
      <c r="L87" s="196"/>
      <c r="M87" s="197"/>
      <c r="N87" s="198"/>
      <c r="O87" s="198"/>
      <c r="P87" s="199">
        <f>P88+P153+P162+P251+P333+P368</f>
        <v>0</v>
      </c>
      <c r="Q87" s="198"/>
      <c r="R87" s="199">
        <f>R88+R153+R162+R251+R333+R368</f>
        <v>1873.60505762</v>
      </c>
      <c r="S87" s="198"/>
      <c r="T87" s="200">
        <f>T88+T153+T162+T251+T333+T368</f>
        <v>4759.541587999999</v>
      </c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R87" s="201" t="s">
        <v>82</v>
      </c>
      <c r="AT87" s="202" t="s">
        <v>73</v>
      </c>
      <c r="AU87" s="202" t="s">
        <v>74</v>
      </c>
      <c r="AY87" s="201" t="s">
        <v>133</v>
      </c>
      <c r="BK87" s="203">
        <f>BK88+BK153+BK162+BK251+BK333+BK368</f>
        <v>0</v>
      </c>
    </row>
    <row r="88" spans="1:63" s="12" customFormat="1" ht="22.8" customHeight="1">
      <c r="A88" s="12"/>
      <c r="B88" s="190"/>
      <c r="C88" s="191"/>
      <c r="D88" s="192" t="s">
        <v>73</v>
      </c>
      <c r="E88" s="204" t="s">
        <v>82</v>
      </c>
      <c r="F88" s="204" t="s">
        <v>134</v>
      </c>
      <c r="G88" s="191"/>
      <c r="H88" s="191"/>
      <c r="I88" s="194"/>
      <c r="J88" s="205">
        <f>BK88</f>
        <v>0</v>
      </c>
      <c r="K88" s="191"/>
      <c r="L88" s="196"/>
      <c r="M88" s="197"/>
      <c r="N88" s="198"/>
      <c r="O88" s="198"/>
      <c r="P88" s="199">
        <f>SUM(P89:P152)</f>
        <v>0</v>
      </c>
      <c r="Q88" s="198"/>
      <c r="R88" s="199">
        <f>SUM(R89:R152)</f>
        <v>0.7925543399999999</v>
      </c>
      <c r="S88" s="198"/>
      <c r="T88" s="200">
        <f>SUM(T89:T152)</f>
        <v>4759.541587999999</v>
      </c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R88" s="201" t="s">
        <v>82</v>
      </c>
      <c r="AT88" s="202" t="s">
        <v>73</v>
      </c>
      <c r="AU88" s="202" t="s">
        <v>82</v>
      </c>
      <c r="AY88" s="201" t="s">
        <v>133</v>
      </c>
      <c r="BK88" s="203">
        <f>SUM(BK89:BK152)</f>
        <v>0</v>
      </c>
    </row>
    <row r="89" spans="1:65" s="2" customFormat="1" ht="21.75" customHeight="1">
      <c r="A89" s="40"/>
      <c r="B89" s="41"/>
      <c r="C89" s="206" t="s">
        <v>82</v>
      </c>
      <c r="D89" s="206" t="s">
        <v>135</v>
      </c>
      <c r="E89" s="207" t="s">
        <v>136</v>
      </c>
      <c r="F89" s="208" t="s">
        <v>137</v>
      </c>
      <c r="G89" s="209" t="s">
        <v>138</v>
      </c>
      <c r="H89" s="210">
        <v>0</v>
      </c>
      <c r="I89" s="211"/>
      <c r="J89" s="212">
        <f>ROUND(I89*H89,2)</f>
        <v>0</v>
      </c>
      <c r="K89" s="208" t="s">
        <v>139</v>
      </c>
      <c r="L89" s="46"/>
      <c r="M89" s="213" t="s">
        <v>19</v>
      </c>
      <c r="N89" s="214" t="s">
        <v>45</v>
      </c>
      <c r="O89" s="86"/>
      <c r="P89" s="215">
        <f>O89*H89</f>
        <v>0</v>
      </c>
      <c r="Q89" s="215">
        <v>0</v>
      </c>
      <c r="R89" s="215">
        <f>Q89*H89</f>
        <v>0</v>
      </c>
      <c r="S89" s="215">
        <v>0</v>
      </c>
      <c r="T89" s="216">
        <f>S89*H89</f>
        <v>0</v>
      </c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R89" s="217" t="s">
        <v>140</v>
      </c>
      <c r="AT89" s="217" t="s">
        <v>135</v>
      </c>
      <c r="AU89" s="217" t="s">
        <v>84</v>
      </c>
      <c r="AY89" s="19" t="s">
        <v>133</v>
      </c>
      <c r="BE89" s="218">
        <f>IF(N89="základní",J89,0)</f>
        <v>0</v>
      </c>
      <c r="BF89" s="218">
        <f>IF(N89="snížená",J89,0)</f>
        <v>0</v>
      </c>
      <c r="BG89" s="218">
        <f>IF(N89="zákl. přenesená",J89,0)</f>
        <v>0</v>
      </c>
      <c r="BH89" s="218">
        <f>IF(N89="sníž. přenesená",J89,0)</f>
        <v>0</v>
      </c>
      <c r="BI89" s="218">
        <f>IF(N89="nulová",J89,0)</f>
        <v>0</v>
      </c>
      <c r="BJ89" s="19" t="s">
        <v>82</v>
      </c>
      <c r="BK89" s="218">
        <f>ROUND(I89*H89,2)</f>
        <v>0</v>
      </c>
      <c r="BL89" s="19" t="s">
        <v>140</v>
      </c>
      <c r="BM89" s="217" t="s">
        <v>141</v>
      </c>
    </row>
    <row r="90" spans="1:47" s="2" customFormat="1" ht="12">
      <c r="A90" s="40"/>
      <c r="B90" s="41"/>
      <c r="C90" s="42"/>
      <c r="D90" s="219" t="s">
        <v>142</v>
      </c>
      <c r="E90" s="42"/>
      <c r="F90" s="220" t="s">
        <v>137</v>
      </c>
      <c r="G90" s="42"/>
      <c r="H90" s="42"/>
      <c r="I90" s="221"/>
      <c r="J90" s="42"/>
      <c r="K90" s="42"/>
      <c r="L90" s="46"/>
      <c r="M90" s="222"/>
      <c r="N90" s="223"/>
      <c r="O90" s="86"/>
      <c r="P90" s="86"/>
      <c r="Q90" s="86"/>
      <c r="R90" s="86"/>
      <c r="S90" s="86"/>
      <c r="T90" s="87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T90" s="19" t="s">
        <v>142</v>
      </c>
      <c r="AU90" s="19" t="s">
        <v>84</v>
      </c>
    </row>
    <row r="91" spans="1:65" s="2" customFormat="1" ht="21.75" customHeight="1">
      <c r="A91" s="40"/>
      <c r="B91" s="41"/>
      <c r="C91" s="206" t="s">
        <v>84</v>
      </c>
      <c r="D91" s="206" t="s">
        <v>135</v>
      </c>
      <c r="E91" s="207" t="s">
        <v>143</v>
      </c>
      <c r="F91" s="208" t="s">
        <v>144</v>
      </c>
      <c r="G91" s="209" t="s">
        <v>138</v>
      </c>
      <c r="H91" s="210">
        <v>12</v>
      </c>
      <c r="I91" s="211"/>
      <c r="J91" s="212">
        <f>ROUND(I91*H91,2)</f>
        <v>0</v>
      </c>
      <c r="K91" s="208" t="s">
        <v>139</v>
      </c>
      <c r="L91" s="46"/>
      <c r="M91" s="213" t="s">
        <v>19</v>
      </c>
      <c r="N91" s="214" t="s">
        <v>45</v>
      </c>
      <c r="O91" s="86"/>
      <c r="P91" s="215">
        <f>O91*H91</f>
        <v>0</v>
      </c>
      <c r="Q91" s="215">
        <v>0</v>
      </c>
      <c r="R91" s="215">
        <f>Q91*H91</f>
        <v>0</v>
      </c>
      <c r="S91" s="215">
        <v>0</v>
      </c>
      <c r="T91" s="216">
        <f>S91*H91</f>
        <v>0</v>
      </c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R91" s="217" t="s">
        <v>140</v>
      </c>
      <c r="AT91" s="217" t="s">
        <v>135</v>
      </c>
      <c r="AU91" s="217" t="s">
        <v>84</v>
      </c>
      <c r="AY91" s="19" t="s">
        <v>133</v>
      </c>
      <c r="BE91" s="218">
        <f>IF(N91="základní",J91,0)</f>
        <v>0</v>
      </c>
      <c r="BF91" s="218">
        <f>IF(N91="snížená",J91,0)</f>
        <v>0</v>
      </c>
      <c r="BG91" s="218">
        <f>IF(N91="zákl. přenesená",J91,0)</f>
        <v>0</v>
      </c>
      <c r="BH91" s="218">
        <f>IF(N91="sníž. přenesená",J91,0)</f>
        <v>0</v>
      </c>
      <c r="BI91" s="218">
        <f>IF(N91="nulová",J91,0)</f>
        <v>0</v>
      </c>
      <c r="BJ91" s="19" t="s">
        <v>82</v>
      </c>
      <c r="BK91" s="218">
        <f>ROUND(I91*H91,2)</f>
        <v>0</v>
      </c>
      <c r="BL91" s="19" t="s">
        <v>140</v>
      </c>
      <c r="BM91" s="217" t="s">
        <v>145</v>
      </c>
    </row>
    <row r="92" spans="1:47" s="2" customFormat="1" ht="12">
      <c r="A92" s="40"/>
      <c r="B92" s="41"/>
      <c r="C92" s="42"/>
      <c r="D92" s="219" t="s">
        <v>142</v>
      </c>
      <c r="E92" s="42"/>
      <c r="F92" s="220" t="s">
        <v>144</v>
      </c>
      <c r="G92" s="42"/>
      <c r="H92" s="42"/>
      <c r="I92" s="221"/>
      <c r="J92" s="42"/>
      <c r="K92" s="42"/>
      <c r="L92" s="46"/>
      <c r="M92" s="222"/>
      <c r="N92" s="223"/>
      <c r="O92" s="86"/>
      <c r="P92" s="86"/>
      <c r="Q92" s="86"/>
      <c r="R92" s="86"/>
      <c r="S92" s="86"/>
      <c r="T92" s="87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T92" s="19" t="s">
        <v>142</v>
      </c>
      <c r="AU92" s="19" t="s">
        <v>84</v>
      </c>
    </row>
    <row r="93" spans="1:65" s="2" customFormat="1" ht="12">
      <c r="A93" s="40"/>
      <c r="B93" s="41"/>
      <c r="C93" s="206" t="s">
        <v>146</v>
      </c>
      <c r="D93" s="206" t="s">
        <v>135</v>
      </c>
      <c r="E93" s="207" t="s">
        <v>147</v>
      </c>
      <c r="F93" s="208" t="s">
        <v>148</v>
      </c>
      <c r="G93" s="209" t="s">
        <v>149</v>
      </c>
      <c r="H93" s="210">
        <v>5985.223</v>
      </c>
      <c r="I93" s="211"/>
      <c r="J93" s="212">
        <f>ROUND(I93*H93,2)</f>
        <v>0</v>
      </c>
      <c r="K93" s="208" t="s">
        <v>139</v>
      </c>
      <c r="L93" s="46"/>
      <c r="M93" s="213" t="s">
        <v>19</v>
      </c>
      <c r="N93" s="214" t="s">
        <v>45</v>
      </c>
      <c r="O93" s="86"/>
      <c r="P93" s="215">
        <f>O93*H93</f>
        <v>0</v>
      </c>
      <c r="Q93" s="215">
        <v>0</v>
      </c>
      <c r="R93" s="215">
        <f>Q93*H93</f>
        <v>0</v>
      </c>
      <c r="S93" s="215">
        <v>0.5</v>
      </c>
      <c r="T93" s="216">
        <f>S93*H93</f>
        <v>2992.6115</v>
      </c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R93" s="217" t="s">
        <v>140</v>
      </c>
      <c r="AT93" s="217" t="s">
        <v>135</v>
      </c>
      <c r="AU93" s="217" t="s">
        <v>84</v>
      </c>
      <c r="AY93" s="19" t="s">
        <v>133</v>
      </c>
      <c r="BE93" s="218">
        <f>IF(N93="základní",J93,0)</f>
        <v>0</v>
      </c>
      <c r="BF93" s="218">
        <f>IF(N93="snížená",J93,0)</f>
        <v>0</v>
      </c>
      <c r="BG93" s="218">
        <f>IF(N93="zákl. přenesená",J93,0)</f>
        <v>0</v>
      </c>
      <c r="BH93" s="218">
        <f>IF(N93="sníž. přenesená",J93,0)</f>
        <v>0</v>
      </c>
      <c r="BI93" s="218">
        <f>IF(N93="nulová",J93,0)</f>
        <v>0</v>
      </c>
      <c r="BJ93" s="19" t="s">
        <v>82</v>
      </c>
      <c r="BK93" s="218">
        <f>ROUND(I93*H93,2)</f>
        <v>0</v>
      </c>
      <c r="BL93" s="19" t="s">
        <v>140</v>
      </c>
      <c r="BM93" s="217" t="s">
        <v>150</v>
      </c>
    </row>
    <row r="94" spans="1:47" s="2" customFormat="1" ht="12">
      <c r="A94" s="40"/>
      <c r="B94" s="41"/>
      <c r="C94" s="42"/>
      <c r="D94" s="219" t="s">
        <v>142</v>
      </c>
      <c r="E94" s="42"/>
      <c r="F94" s="220" t="s">
        <v>148</v>
      </c>
      <c r="G94" s="42"/>
      <c r="H94" s="42"/>
      <c r="I94" s="221"/>
      <c r="J94" s="42"/>
      <c r="K94" s="42"/>
      <c r="L94" s="46"/>
      <c r="M94" s="222"/>
      <c r="N94" s="223"/>
      <c r="O94" s="86"/>
      <c r="P94" s="86"/>
      <c r="Q94" s="86"/>
      <c r="R94" s="86"/>
      <c r="S94" s="86"/>
      <c r="T94" s="87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T94" s="19" t="s">
        <v>142</v>
      </c>
      <c r="AU94" s="19" t="s">
        <v>84</v>
      </c>
    </row>
    <row r="95" spans="1:65" s="2" customFormat="1" ht="16.5" customHeight="1">
      <c r="A95" s="40"/>
      <c r="B95" s="41"/>
      <c r="C95" s="206" t="s">
        <v>151</v>
      </c>
      <c r="D95" s="206" t="s">
        <v>135</v>
      </c>
      <c r="E95" s="207" t="s">
        <v>152</v>
      </c>
      <c r="F95" s="208" t="s">
        <v>153</v>
      </c>
      <c r="G95" s="209" t="s">
        <v>149</v>
      </c>
      <c r="H95" s="210">
        <v>704.505</v>
      </c>
      <c r="I95" s="211"/>
      <c r="J95" s="212">
        <f>ROUND(I95*H95,2)</f>
        <v>0</v>
      </c>
      <c r="K95" s="208" t="s">
        <v>19</v>
      </c>
      <c r="L95" s="46"/>
      <c r="M95" s="213" t="s">
        <v>19</v>
      </c>
      <c r="N95" s="214" t="s">
        <v>45</v>
      </c>
      <c r="O95" s="86"/>
      <c r="P95" s="215">
        <f>O95*H95</f>
        <v>0</v>
      </c>
      <c r="Q95" s="215">
        <v>0</v>
      </c>
      <c r="R95" s="215">
        <f>Q95*H95</f>
        <v>0</v>
      </c>
      <c r="S95" s="215">
        <v>0.256</v>
      </c>
      <c r="T95" s="216">
        <f>S95*H95</f>
        <v>180.35328</v>
      </c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R95" s="217" t="s">
        <v>140</v>
      </c>
      <c r="AT95" s="217" t="s">
        <v>135</v>
      </c>
      <c r="AU95" s="217" t="s">
        <v>84</v>
      </c>
      <c r="AY95" s="19" t="s">
        <v>133</v>
      </c>
      <c r="BE95" s="218">
        <f>IF(N95="základní",J95,0)</f>
        <v>0</v>
      </c>
      <c r="BF95" s="218">
        <f>IF(N95="snížená",J95,0)</f>
        <v>0</v>
      </c>
      <c r="BG95" s="218">
        <f>IF(N95="zákl. přenesená",J95,0)</f>
        <v>0</v>
      </c>
      <c r="BH95" s="218">
        <f>IF(N95="sníž. přenesená",J95,0)</f>
        <v>0</v>
      </c>
      <c r="BI95" s="218">
        <f>IF(N95="nulová",J95,0)</f>
        <v>0</v>
      </c>
      <c r="BJ95" s="19" t="s">
        <v>82</v>
      </c>
      <c r="BK95" s="218">
        <f>ROUND(I95*H95,2)</f>
        <v>0</v>
      </c>
      <c r="BL95" s="19" t="s">
        <v>140</v>
      </c>
      <c r="BM95" s="217" t="s">
        <v>154</v>
      </c>
    </row>
    <row r="96" spans="1:47" s="2" customFormat="1" ht="12">
      <c r="A96" s="40"/>
      <c r="B96" s="41"/>
      <c r="C96" s="42"/>
      <c r="D96" s="219" t="s">
        <v>142</v>
      </c>
      <c r="E96" s="42"/>
      <c r="F96" s="220" t="s">
        <v>155</v>
      </c>
      <c r="G96" s="42"/>
      <c r="H96" s="42"/>
      <c r="I96" s="221"/>
      <c r="J96" s="42"/>
      <c r="K96" s="42"/>
      <c r="L96" s="46"/>
      <c r="M96" s="222"/>
      <c r="N96" s="223"/>
      <c r="O96" s="86"/>
      <c r="P96" s="86"/>
      <c r="Q96" s="86"/>
      <c r="R96" s="86"/>
      <c r="S96" s="86"/>
      <c r="T96" s="87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T96" s="19" t="s">
        <v>142</v>
      </c>
      <c r="AU96" s="19" t="s">
        <v>84</v>
      </c>
    </row>
    <row r="97" spans="1:51" s="13" customFormat="1" ht="12">
      <c r="A97" s="13"/>
      <c r="B97" s="224"/>
      <c r="C97" s="225"/>
      <c r="D97" s="219" t="s">
        <v>156</v>
      </c>
      <c r="E97" s="226" t="s">
        <v>19</v>
      </c>
      <c r="F97" s="227" t="s">
        <v>157</v>
      </c>
      <c r="G97" s="225"/>
      <c r="H97" s="228">
        <v>184.8</v>
      </c>
      <c r="I97" s="229"/>
      <c r="J97" s="225"/>
      <c r="K97" s="225"/>
      <c r="L97" s="230"/>
      <c r="M97" s="231"/>
      <c r="N97" s="232"/>
      <c r="O97" s="232"/>
      <c r="P97" s="232"/>
      <c r="Q97" s="232"/>
      <c r="R97" s="232"/>
      <c r="S97" s="232"/>
      <c r="T97" s="23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T97" s="234" t="s">
        <v>156</v>
      </c>
      <c r="AU97" s="234" t="s">
        <v>84</v>
      </c>
      <c r="AV97" s="13" t="s">
        <v>84</v>
      </c>
      <c r="AW97" s="13" t="s">
        <v>35</v>
      </c>
      <c r="AX97" s="13" t="s">
        <v>74</v>
      </c>
      <c r="AY97" s="234" t="s">
        <v>133</v>
      </c>
    </row>
    <row r="98" spans="1:51" s="13" customFormat="1" ht="12">
      <c r="A98" s="13"/>
      <c r="B98" s="224"/>
      <c r="C98" s="225"/>
      <c r="D98" s="219" t="s">
        <v>156</v>
      </c>
      <c r="E98" s="226" t="s">
        <v>19</v>
      </c>
      <c r="F98" s="227" t="s">
        <v>158</v>
      </c>
      <c r="G98" s="225"/>
      <c r="H98" s="228">
        <v>40.326</v>
      </c>
      <c r="I98" s="229"/>
      <c r="J98" s="225"/>
      <c r="K98" s="225"/>
      <c r="L98" s="230"/>
      <c r="M98" s="231"/>
      <c r="N98" s="232"/>
      <c r="O98" s="232"/>
      <c r="P98" s="232"/>
      <c r="Q98" s="232"/>
      <c r="R98" s="232"/>
      <c r="S98" s="232"/>
      <c r="T98" s="23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T98" s="234" t="s">
        <v>156</v>
      </c>
      <c r="AU98" s="234" t="s">
        <v>84</v>
      </c>
      <c r="AV98" s="13" t="s">
        <v>84</v>
      </c>
      <c r="AW98" s="13" t="s">
        <v>35</v>
      </c>
      <c r="AX98" s="13" t="s">
        <v>74</v>
      </c>
      <c r="AY98" s="234" t="s">
        <v>133</v>
      </c>
    </row>
    <row r="99" spans="1:51" s="13" customFormat="1" ht="12">
      <c r="A99" s="13"/>
      <c r="B99" s="224"/>
      <c r="C99" s="225"/>
      <c r="D99" s="219" t="s">
        <v>156</v>
      </c>
      <c r="E99" s="226" t="s">
        <v>19</v>
      </c>
      <c r="F99" s="227" t="s">
        <v>159</v>
      </c>
      <c r="G99" s="225"/>
      <c r="H99" s="228">
        <v>49.379</v>
      </c>
      <c r="I99" s="229"/>
      <c r="J99" s="225"/>
      <c r="K99" s="225"/>
      <c r="L99" s="230"/>
      <c r="M99" s="231"/>
      <c r="N99" s="232"/>
      <c r="O99" s="232"/>
      <c r="P99" s="232"/>
      <c r="Q99" s="232"/>
      <c r="R99" s="232"/>
      <c r="S99" s="232"/>
      <c r="T99" s="23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34" t="s">
        <v>156</v>
      </c>
      <c r="AU99" s="234" t="s">
        <v>84</v>
      </c>
      <c r="AV99" s="13" t="s">
        <v>84</v>
      </c>
      <c r="AW99" s="13" t="s">
        <v>35</v>
      </c>
      <c r="AX99" s="13" t="s">
        <v>74</v>
      </c>
      <c r="AY99" s="234" t="s">
        <v>133</v>
      </c>
    </row>
    <row r="100" spans="1:51" s="13" customFormat="1" ht="12">
      <c r="A100" s="13"/>
      <c r="B100" s="224"/>
      <c r="C100" s="225"/>
      <c r="D100" s="219" t="s">
        <v>156</v>
      </c>
      <c r="E100" s="226" t="s">
        <v>19</v>
      </c>
      <c r="F100" s="227" t="s">
        <v>160</v>
      </c>
      <c r="G100" s="225"/>
      <c r="H100" s="228">
        <v>12</v>
      </c>
      <c r="I100" s="229"/>
      <c r="J100" s="225"/>
      <c r="K100" s="225"/>
      <c r="L100" s="230"/>
      <c r="M100" s="231"/>
      <c r="N100" s="232"/>
      <c r="O100" s="232"/>
      <c r="P100" s="232"/>
      <c r="Q100" s="232"/>
      <c r="R100" s="232"/>
      <c r="S100" s="232"/>
      <c r="T100" s="23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T100" s="234" t="s">
        <v>156</v>
      </c>
      <c r="AU100" s="234" t="s">
        <v>84</v>
      </c>
      <c r="AV100" s="13" t="s">
        <v>84</v>
      </c>
      <c r="AW100" s="13" t="s">
        <v>35</v>
      </c>
      <c r="AX100" s="13" t="s">
        <v>74</v>
      </c>
      <c r="AY100" s="234" t="s">
        <v>133</v>
      </c>
    </row>
    <row r="101" spans="1:51" s="13" customFormat="1" ht="12">
      <c r="A101" s="13"/>
      <c r="B101" s="224"/>
      <c r="C101" s="225"/>
      <c r="D101" s="219" t="s">
        <v>156</v>
      </c>
      <c r="E101" s="226" t="s">
        <v>19</v>
      </c>
      <c r="F101" s="227" t="s">
        <v>161</v>
      </c>
      <c r="G101" s="225"/>
      <c r="H101" s="228">
        <v>209</v>
      </c>
      <c r="I101" s="229"/>
      <c r="J101" s="225"/>
      <c r="K101" s="225"/>
      <c r="L101" s="230"/>
      <c r="M101" s="231"/>
      <c r="N101" s="232"/>
      <c r="O101" s="232"/>
      <c r="P101" s="232"/>
      <c r="Q101" s="232"/>
      <c r="R101" s="232"/>
      <c r="S101" s="232"/>
      <c r="T101" s="23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T101" s="234" t="s">
        <v>156</v>
      </c>
      <c r="AU101" s="234" t="s">
        <v>84</v>
      </c>
      <c r="AV101" s="13" t="s">
        <v>84</v>
      </c>
      <c r="AW101" s="13" t="s">
        <v>35</v>
      </c>
      <c r="AX101" s="13" t="s">
        <v>74</v>
      </c>
      <c r="AY101" s="234" t="s">
        <v>133</v>
      </c>
    </row>
    <row r="102" spans="1:51" s="13" customFormat="1" ht="12">
      <c r="A102" s="13"/>
      <c r="B102" s="224"/>
      <c r="C102" s="225"/>
      <c r="D102" s="219" t="s">
        <v>156</v>
      </c>
      <c r="E102" s="226" t="s">
        <v>19</v>
      </c>
      <c r="F102" s="227" t="s">
        <v>162</v>
      </c>
      <c r="G102" s="225"/>
      <c r="H102" s="228">
        <v>121</v>
      </c>
      <c r="I102" s="229"/>
      <c r="J102" s="225"/>
      <c r="K102" s="225"/>
      <c r="L102" s="230"/>
      <c r="M102" s="231"/>
      <c r="N102" s="232"/>
      <c r="O102" s="232"/>
      <c r="P102" s="232"/>
      <c r="Q102" s="232"/>
      <c r="R102" s="232"/>
      <c r="S102" s="232"/>
      <c r="T102" s="23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T102" s="234" t="s">
        <v>156</v>
      </c>
      <c r="AU102" s="234" t="s">
        <v>84</v>
      </c>
      <c r="AV102" s="13" t="s">
        <v>84</v>
      </c>
      <c r="AW102" s="13" t="s">
        <v>35</v>
      </c>
      <c r="AX102" s="13" t="s">
        <v>74</v>
      </c>
      <c r="AY102" s="234" t="s">
        <v>133</v>
      </c>
    </row>
    <row r="103" spans="1:51" s="13" customFormat="1" ht="12">
      <c r="A103" s="13"/>
      <c r="B103" s="224"/>
      <c r="C103" s="225"/>
      <c r="D103" s="219" t="s">
        <v>156</v>
      </c>
      <c r="E103" s="226" t="s">
        <v>19</v>
      </c>
      <c r="F103" s="227" t="s">
        <v>163</v>
      </c>
      <c r="G103" s="225"/>
      <c r="H103" s="228">
        <v>88</v>
      </c>
      <c r="I103" s="229"/>
      <c r="J103" s="225"/>
      <c r="K103" s="225"/>
      <c r="L103" s="230"/>
      <c r="M103" s="231"/>
      <c r="N103" s="232"/>
      <c r="O103" s="232"/>
      <c r="P103" s="232"/>
      <c r="Q103" s="232"/>
      <c r="R103" s="232"/>
      <c r="S103" s="232"/>
      <c r="T103" s="23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T103" s="234" t="s">
        <v>156</v>
      </c>
      <c r="AU103" s="234" t="s">
        <v>84</v>
      </c>
      <c r="AV103" s="13" t="s">
        <v>84</v>
      </c>
      <c r="AW103" s="13" t="s">
        <v>35</v>
      </c>
      <c r="AX103" s="13" t="s">
        <v>74</v>
      </c>
      <c r="AY103" s="234" t="s">
        <v>133</v>
      </c>
    </row>
    <row r="104" spans="1:51" s="14" customFormat="1" ht="12">
      <c r="A104" s="14"/>
      <c r="B104" s="235"/>
      <c r="C104" s="236"/>
      <c r="D104" s="219" t="s">
        <v>156</v>
      </c>
      <c r="E104" s="237" t="s">
        <v>19</v>
      </c>
      <c r="F104" s="238" t="s">
        <v>164</v>
      </c>
      <c r="G104" s="236"/>
      <c r="H104" s="239">
        <v>704.505</v>
      </c>
      <c r="I104" s="240"/>
      <c r="J104" s="236"/>
      <c r="K104" s="236"/>
      <c r="L104" s="241"/>
      <c r="M104" s="242"/>
      <c r="N104" s="243"/>
      <c r="O104" s="243"/>
      <c r="P104" s="243"/>
      <c r="Q104" s="243"/>
      <c r="R104" s="243"/>
      <c r="S104" s="243"/>
      <c r="T104" s="24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T104" s="245" t="s">
        <v>156</v>
      </c>
      <c r="AU104" s="245" t="s">
        <v>84</v>
      </c>
      <c r="AV104" s="14" t="s">
        <v>140</v>
      </c>
      <c r="AW104" s="14" t="s">
        <v>35</v>
      </c>
      <c r="AX104" s="14" t="s">
        <v>82</v>
      </c>
      <c r="AY104" s="245" t="s">
        <v>133</v>
      </c>
    </row>
    <row r="105" spans="1:65" s="2" customFormat="1" ht="12">
      <c r="A105" s="40"/>
      <c r="B105" s="41"/>
      <c r="C105" s="206" t="s">
        <v>140</v>
      </c>
      <c r="D105" s="206" t="s">
        <v>135</v>
      </c>
      <c r="E105" s="207" t="s">
        <v>165</v>
      </c>
      <c r="F105" s="208" t="s">
        <v>166</v>
      </c>
      <c r="G105" s="209" t="s">
        <v>149</v>
      </c>
      <c r="H105" s="210">
        <v>5280.718</v>
      </c>
      <c r="I105" s="211"/>
      <c r="J105" s="212">
        <f>ROUND(I105*H105,2)</f>
        <v>0</v>
      </c>
      <c r="K105" s="208" t="s">
        <v>139</v>
      </c>
      <c r="L105" s="46"/>
      <c r="M105" s="213" t="s">
        <v>19</v>
      </c>
      <c r="N105" s="214" t="s">
        <v>45</v>
      </c>
      <c r="O105" s="86"/>
      <c r="P105" s="215">
        <f>O105*H105</f>
        <v>0</v>
      </c>
      <c r="Q105" s="215">
        <v>0.00013</v>
      </c>
      <c r="R105" s="215">
        <f>Q105*H105</f>
        <v>0.68649334</v>
      </c>
      <c r="S105" s="215">
        <v>0.256</v>
      </c>
      <c r="T105" s="216">
        <f>S105*H105</f>
        <v>1351.863808</v>
      </c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R105" s="217" t="s">
        <v>140</v>
      </c>
      <c r="AT105" s="217" t="s">
        <v>135</v>
      </c>
      <c r="AU105" s="217" t="s">
        <v>84</v>
      </c>
      <c r="AY105" s="19" t="s">
        <v>133</v>
      </c>
      <c r="BE105" s="218">
        <f>IF(N105="základní",J105,0)</f>
        <v>0</v>
      </c>
      <c r="BF105" s="218">
        <f>IF(N105="snížená",J105,0)</f>
        <v>0</v>
      </c>
      <c r="BG105" s="218">
        <f>IF(N105="zákl. přenesená",J105,0)</f>
        <v>0</v>
      </c>
      <c r="BH105" s="218">
        <f>IF(N105="sníž. přenesená",J105,0)</f>
        <v>0</v>
      </c>
      <c r="BI105" s="218">
        <f>IF(N105="nulová",J105,0)</f>
        <v>0</v>
      </c>
      <c r="BJ105" s="19" t="s">
        <v>82</v>
      </c>
      <c r="BK105" s="218">
        <f>ROUND(I105*H105,2)</f>
        <v>0</v>
      </c>
      <c r="BL105" s="19" t="s">
        <v>140</v>
      </c>
      <c r="BM105" s="217" t="s">
        <v>167</v>
      </c>
    </row>
    <row r="106" spans="1:47" s="2" customFormat="1" ht="12">
      <c r="A106" s="40"/>
      <c r="B106" s="41"/>
      <c r="C106" s="42"/>
      <c r="D106" s="219" t="s">
        <v>142</v>
      </c>
      <c r="E106" s="42"/>
      <c r="F106" s="220" t="s">
        <v>166</v>
      </c>
      <c r="G106" s="42"/>
      <c r="H106" s="42"/>
      <c r="I106" s="221"/>
      <c r="J106" s="42"/>
      <c r="K106" s="42"/>
      <c r="L106" s="46"/>
      <c r="M106" s="222"/>
      <c r="N106" s="223"/>
      <c r="O106" s="86"/>
      <c r="P106" s="86"/>
      <c r="Q106" s="86"/>
      <c r="R106" s="86"/>
      <c r="S106" s="86"/>
      <c r="T106" s="87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T106" s="19" t="s">
        <v>142</v>
      </c>
      <c r="AU106" s="19" t="s">
        <v>84</v>
      </c>
    </row>
    <row r="107" spans="1:51" s="13" customFormat="1" ht="12">
      <c r="A107" s="13"/>
      <c r="B107" s="224"/>
      <c r="C107" s="225"/>
      <c r="D107" s="219" t="s">
        <v>156</v>
      </c>
      <c r="E107" s="226" t="s">
        <v>19</v>
      </c>
      <c r="F107" s="227" t="s">
        <v>168</v>
      </c>
      <c r="G107" s="225"/>
      <c r="H107" s="228">
        <v>6983.223</v>
      </c>
      <c r="I107" s="229"/>
      <c r="J107" s="225"/>
      <c r="K107" s="225"/>
      <c r="L107" s="230"/>
      <c r="M107" s="231"/>
      <c r="N107" s="232"/>
      <c r="O107" s="232"/>
      <c r="P107" s="232"/>
      <c r="Q107" s="232"/>
      <c r="R107" s="232"/>
      <c r="S107" s="232"/>
      <c r="T107" s="23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T107" s="234" t="s">
        <v>156</v>
      </c>
      <c r="AU107" s="234" t="s">
        <v>84</v>
      </c>
      <c r="AV107" s="13" t="s">
        <v>84</v>
      </c>
      <c r="AW107" s="13" t="s">
        <v>35</v>
      </c>
      <c r="AX107" s="13" t="s">
        <v>74</v>
      </c>
      <c r="AY107" s="234" t="s">
        <v>133</v>
      </c>
    </row>
    <row r="108" spans="1:51" s="13" customFormat="1" ht="12">
      <c r="A108" s="13"/>
      <c r="B108" s="224"/>
      <c r="C108" s="225"/>
      <c r="D108" s="219" t="s">
        <v>156</v>
      </c>
      <c r="E108" s="226" t="s">
        <v>19</v>
      </c>
      <c r="F108" s="227" t="s">
        <v>169</v>
      </c>
      <c r="G108" s="225"/>
      <c r="H108" s="228">
        <v>-998</v>
      </c>
      <c r="I108" s="229"/>
      <c r="J108" s="225"/>
      <c r="K108" s="225"/>
      <c r="L108" s="230"/>
      <c r="M108" s="231"/>
      <c r="N108" s="232"/>
      <c r="O108" s="232"/>
      <c r="P108" s="232"/>
      <c r="Q108" s="232"/>
      <c r="R108" s="232"/>
      <c r="S108" s="232"/>
      <c r="T108" s="23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234" t="s">
        <v>156</v>
      </c>
      <c r="AU108" s="234" t="s">
        <v>84</v>
      </c>
      <c r="AV108" s="13" t="s">
        <v>84</v>
      </c>
      <c r="AW108" s="13" t="s">
        <v>35</v>
      </c>
      <c r="AX108" s="13" t="s">
        <v>74</v>
      </c>
      <c r="AY108" s="234" t="s">
        <v>133</v>
      </c>
    </row>
    <row r="109" spans="1:51" s="13" customFormat="1" ht="12">
      <c r="A109" s="13"/>
      <c r="B109" s="224"/>
      <c r="C109" s="225"/>
      <c r="D109" s="219" t="s">
        <v>156</v>
      </c>
      <c r="E109" s="226" t="s">
        <v>19</v>
      </c>
      <c r="F109" s="227" t="s">
        <v>170</v>
      </c>
      <c r="G109" s="225"/>
      <c r="H109" s="228">
        <v>-704.505</v>
      </c>
      <c r="I109" s="229"/>
      <c r="J109" s="225"/>
      <c r="K109" s="225"/>
      <c r="L109" s="230"/>
      <c r="M109" s="231"/>
      <c r="N109" s="232"/>
      <c r="O109" s="232"/>
      <c r="P109" s="232"/>
      <c r="Q109" s="232"/>
      <c r="R109" s="232"/>
      <c r="S109" s="232"/>
      <c r="T109" s="23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T109" s="234" t="s">
        <v>156</v>
      </c>
      <c r="AU109" s="234" t="s">
        <v>84</v>
      </c>
      <c r="AV109" s="13" t="s">
        <v>84</v>
      </c>
      <c r="AW109" s="13" t="s">
        <v>35</v>
      </c>
      <c r="AX109" s="13" t="s">
        <v>74</v>
      </c>
      <c r="AY109" s="234" t="s">
        <v>133</v>
      </c>
    </row>
    <row r="110" spans="1:51" s="14" customFormat="1" ht="12">
      <c r="A110" s="14"/>
      <c r="B110" s="235"/>
      <c r="C110" s="236"/>
      <c r="D110" s="219" t="s">
        <v>156</v>
      </c>
      <c r="E110" s="237" t="s">
        <v>19</v>
      </c>
      <c r="F110" s="238" t="s">
        <v>164</v>
      </c>
      <c r="G110" s="236"/>
      <c r="H110" s="239">
        <v>5280.718</v>
      </c>
      <c r="I110" s="240"/>
      <c r="J110" s="236"/>
      <c r="K110" s="236"/>
      <c r="L110" s="241"/>
      <c r="M110" s="242"/>
      <c r="N110" s="243"/>
      <c r="O110" s="243"/>
      <c r="P110" s="243"/>
      <c r="Q110" s="243"/>
      <c r="R110" s="243"/>
      <c r="S110" s="243"/>
      <c r="T110" s="24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T110" s="245" t="s">
        <v>156</v>
      </c>
      <c r="AU110" s="245" t="s">
        <v>84</v>
      </c>
      <c r="AV110" s="14" t="s">
        <v>140</v>
      </c>
      <c r="AW110" s="14" t="s">
        <v>35</v>
      </c>
      <c r="AX110" s="14" t="s">
        <v>82</v>
      </c>
      <c r="AY110" s="245" t="s">
        <v>133</v>
      </c>
    </row>
    <row r="111" spans="1:65" s="2" customFormat="1" ht="12">
      <c r="A111" s="40"/>
      <c r="B111" s="41"/>
      <c r="C111" s="206" t="s">
        <v>171</v>
      </c>
      <c r="D111" s="206" t="s">
        <v>135</v>
      </c>
      <c r="E111" s="207" t="s">
        <v>172</v>
      </c>
      <c r="F111" s="208" t="s">
        <v>173</v>
      </c>
      <c r="G111" s="209" t="s">
        <v>174</v>
      </c>
      <c r="H111" s="210">
        <v>639.7</v>
      </c>
      <c r="I111" s="211"/>
      <c r="J111" s="212">
        <f>ROUND(I111*H111,2)</f>
        <v>0</v>
      </c>
      <c r="K111" s="208" t="s">
        <v>139</v>
      </c>
      <c r="L111" s="46"/>
      <c r="M111" s="213" t="s">
        <v>19</v>
      </c>
      <c r="N111" s="214" t="s">
        <v>45</v>
      </c>
      <c r="O111" s="86"/>
      <c r="P111" s="215">
        <f>O111*H111</f>
        <v>0</v>
      </c>
      <c r="Q111" s="215">
        <v>0</v>
      </c>
      <c r="R111" s="215">
        <f>Q111*H111</f>
        <v>0</v>
      </c>
      <c r="S111" s="215">
        <v>0.29</v>
      </c>
      <c r="T111" s="216">
        <f>S111*H111</f>
        <v>185.513</v>
      </c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R111" s="217" t="s">
        <v>140</v>
      </c>
      <c r="AT111" s="217" t="s">
        <v>135</v>
      </c>
      <c r="AU111" s="217" t="s">
        <v>84</v>
      </c>
      <c r="AY111" s="19" t="s">
        <v>133</v>
      </c>
      <c r="BE111" s="218">
        <f>IF(N111="základní",J111,0)</f>
        <v>0</v>
      </c>
      <c r="BF111" s="218">
        <f>IF(N111="snížená",J111,0)</f>
        <v>0</v>
      </c>
      <c r="BG111" s="218">
        <f>IF(N111="zákl. přenesená",J111,0)</f>
        <v>0</v>
      </c>
      <c r="BH111" s="218">
        <f>IF(N111="sníž. přenesená",J111,0)</f>
        <v>0</v>
      </c>
      <c r="BI111" s="218">
        <f>IF(N111="nulová",J111,0)</f>
        <v>0</v>
      </c>
      <c r="BJ111" s="19" t="s">
        <v>82</v>
      </c>
      <c r="BK111" s="218">
        <f>ROUND(I111*H111,2)</f>
        <v>0</v>
      </c>
      <c r="BL111" s="19" t="s">
        <v>140</v>
      </c>
      <c r="BM111" s="217" t="s">
        <v>175</v>
      </c>
    </row>
    <row r="112" spans="1:47" s="2" customFormat="1" ht="12">
      <c r="A112" s="40"/>
      <c r="B112" s="41"/>
      <c r="C112" s="42"/>
      <c r="D112" s="219" t="s">
        <v>142</v>
      </c>
      <c r="E112" s="42"/>
      <c r="F112" s="220" t="s">
        <v>173</v>
      </c>
      <c r="G112" s="42"/>
      <c r="H112" s="42"/>
      <c r="I112" s="221"/>
      <c r="J112" s="42"/>
      <c r="K112" s="42"/>
      <c r="L112" s="46"/>
      <c r="M112" s="222"/>
      <c r="N112" s="223"/>
      <c r="O112" s="86"/>
      <c r="P112" s="86"/>
      <c r="Q112" s="86"/>
      <c r="R112" s="86"/>
      <c r="S112" s="86"/>
      <c r="T112" s="87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T112" s="19" t="s">
        <v>142</v>
      </c>
      <c r="AU112" s="19" t="s">
        <v>84</v>
      </c>
    </row>
    <row r="113" spans="1:65" s="2" customFormat="1" ht="12">
      <c r="A113" s="40"/>
      <c r="B113" s="41"/>
      <c r="C113" s="206" t="s">
        <v>176</v>
      </c>
      <c r="D113" s="206" t="s">
        <v>135</v>
      </c>
      <c r="E113" s="207" t="s">
        <v>177</v>
      </c>
      <c r="F113" s="208" t="s">
        <v>178</v>
      </c>
      <c r="G113" s="209" t="s">
        <v>174</v>
      </c>
      <c r="H113" s="210">
        <v>1230</v>
      </c>
      <c r="I113" s="211"/>
      <c r="J113" s="212">
        <f>ROUND(I113*H113,2)</f>
        <v>0</v>
      </c>
      <c r="K113" s="208" t="s">
        <v>139</v>
      </c>
      <c r="L113" s="46"/>
      <c r="M113" s="213" t="s">
        <v>19</v>
      </c>
      <c r="N113" s="214" t="s">
        <v>45</v>
      </c>
      <c r="O113" s="86"/>
      <c r="P113" s="215">
        <f>O113*H113</f>
        <v>0</v>
      </c>
      <c r="Q113" s="215">
        <v>0</v>
      </c>
      <c r="R113" s="215">
        <f>Q113*H113</f>
        <v>0</v>
      </c>
      <c r="S113" s="215">
        <v>0.04</v>
      </c>
      <c r="T113" s="216">
        <f>S113*H113</f>
        <v>49.2</v>
      </c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R113" s="217" t="s">
        <v>140</v>
      </c>
      <c r="AT113" s="217" t="s">
        <v>135</v>
      </c>
      <c r="AU113" s="217" t="s">
        <v>84</v>
      </c>
      <c r="AY113" s="19" t="s">
        <v>133</v>
      </c>
      <c r="BE113" s="218">
        <f>IF(N113="základní",J113,0)</f>
        <v>0</v>
      </c>
      <c r="BF113" s="218">
        <f>IF(N113="snížená",J113,0)</f>
        <v>0</v>
      </c>
      <c r="BG113" s="218">
        <f>IF(N113="zákl. přenesená",J113,0)</f>
        <v>0</v>
      </c>
      <c r="BH113" s="218">
        <f>IF(N113="sníž. přenesená",J113,0)</f>
        <v>0</v>
      </c>
      <c r="BI113" s="218">
        <f>IF(N113="nulová",J113,0)</f>
        <v>0</v>
      </c>
      <c r="BJ113" s="19" t="s">
        <v>82</v>
      </c>
      <c r="BK113" s="218">
        <f>ROUND(I113*H113,2)</f>
        <v>0</v>
      </c>
      <c r="BL113" s="19" t="s">
        <v>140</v>
      </c>
      <c r="BM113" s="217" t="s">
        <v>179</v>
      </c>
    </row>
    <row r="114" spans="1:47" s="2" customFormat="1" ht="12">
      <c r="A114" s="40"/>
      <c r="B114" s="41"/>
      <c r="C114" s="42"/>
      <c r="D114" s="219" t="s">
        <v>142</v>
      </c>
      <c r="E114" s="42"/>
      <c r="F114" s="220" t="s">
        <v>178</v>
      </c>
      <c r="G114" s="42"/>
      <c r="H114" s="42"/>
      <c r="I114" s="221"/>
      <c r="J114" s="42"/>
      <c r="K114" s="42"/>
      <c r="L114" s="46"/>
      <c r="M114" s="222"/>
      <c r="N114" s="223"/>
      <c r="O114" s="86"/>
      <c r="P114" s="86"/>
      <c r="Q114" s="86"/>
      <c r="R114" s="86"/>
      <c r="S114" s="86"/>
      <c r="T114" s="87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T114" s="19" t="s">
        <v>142</v>
      </c>
      <c r="AU114" s="19" t="s">
        <v>84</v>
      </c>
    </row>
    <row r="115" spans="1:51" s="13" customFormat="1" ht="12">
      <c r="A115" s="13"/>
      <c r="B115" s="224"/>
      <c r="C115" s="225"/>
      <c r="D115" s="219" t="s">
        <v>156</v>
      </c>
      <c r="E115" s="226" t="s">
        <v>19</v>
      </c>
      <c r="F115" s="227" t="s">
        <v>180</v>
      </c>
      <c r="G115" s="225"/>
      <c r="H115" s="228">
        <v>650</v>
      </c>
      <c r="I115" s="229"/>
      <c r="J115" s="225"/>
      <c r="K115" s="225"/>
      <c r="L115" s="230"/>
      <c r="M115" s="231"/>
      <c r="N115" s="232"/>
      <c r="O115" s="232"/>
      <c r="P115" s="232"/>
      <c r="Q115" s="232"/>
      <c r="R115" s="232"/>
      <c r="S115" s="232"/>
      <c r="T115" s="23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T115" s="234" t="s">
        <v>156</v>
      </c>
      <c r="AU115" s="234" t="s">
        <v>84</v>
      </c>
      <c r="AV115" s="13" t="s">
        <v>84</v>
      </c>
      <c r="AW115" s="13" t="s">
        <v>35</v>
      </c>
      <c r="AX115" s="13" t="s">
        <v>74</v>
      </c>
      <c r="AY115" s="234" t="s">
        <v>133</v>
      </c>
    </row>
    <row r="116" spans="1:51" s="13" customFormat="1" ht="12">
      <c r="A116" s="13"/>
      <c r="B116" s="224"/>
      <c r="C116" s="225"/>
      <c r="D116" s="219" t="s">
        <v>156</v>
      </c>
      <c r="E116" s="226" t="s">
        <v>19</v>
      </c>
      <c r="F116" s="227" t="s">
        <v>181</v>
      </c>
      <c r="G116" s="225"/>
      <c r="H116" s="228">
        <v>580</v>
      </c>
      <c r="I116" s="229"/>
      <c r="J116" s="225"/>
      <c r="K116" s="225"/>
      <c r="L116" s="230"/>
      <c r="M116" s="231"/>
      <c r="N116" s="232"/>
      <c r="O116" s="232"/>
      <c r="P116" s="232"/>
      <c r="Q116" s="232"/>
      <c r="R116" s="232"/>
      <c r="S116" s="232"/>
      <c r="T116" s="23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T116" s="234" t="s">
        <v>156</v>
      </c>
      <c r="AU116" s="234" t="s">
        <v>84</v>
      </c>
      <c r="AV116" s="13" t="s">
        <v>84</v>
      </c>
      <c r="AW116" s="13" t="s">
        <v>35</v>
      </c>
      <c r="AX116" s="13" t="s">
        <v>74</v>
      </c>
      <c r="AY116" s="234" t="s">
        <v>133</v>
      </c>
    </row>
    <row r="117" spans="1:51" s="14" customFormat="1" ht="12">
      <c r="A117" s="14"/>
      <c r="B117" s="235"/>
      <c r="C117" s="236"/>
      <c r="D117" s="219" t="s">
        <v>156</v>
      </c>
      <c r="E117" s="237" t="s">
        <v>19</v>
      </c>
      <c r="F117" s="238" t="s">
        <v>164</v>
      </c>
      <c r="G117" s="236"/>
      <c r="H117" s="239">
        <v>1230</v>
      </c>
      <c r="I117" s="240"/>
      <c r="J117" s="236"/>
      <c r="K117" s="236"/>
      <c r="L117" s="241"/>
      <c r="M117" s="242"/>
      <c r="N117" s="243"/>
      <c r="O117" s="243"/>
      <c r="P117" s="243"/>
      <c r="Q117" s="243"/>
      <c r="R117" s="243"/>
      <c r="S117" s="243"/>
      <c r="T117" s="24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T117" s="245" t="s">
        <v>156</v>
      </c>
      <c r="AU117" s="245" t="s">
        <v>84</v>
      </c>
      <c r="AV117" s="14" t="s">
        <v>140</v>
      </c>
      <c r="AW117" s="14" t="s">
        <v>35</v>
      </c>
      <c r="AX117" s="14" t="s">
        <v>82</v>
      </c>
      <c r="AY117" s="245" t="s">
        <v>133</v>
      </c>
    </row>
    <row r="118" spans="1:65" s="2" customFormat="1" ht="16.5" customHeight="1">
      <c r="A118" s="40"/>
      <c r="B118" s="41"/>
      <c r="C118" s="206" t="s">
        <v>182</v>
      </c>
      <c r="D118" s="206" t="s">
        <v>135</v>
      </c>
      <c r="E118" s="207" t="s">
        <v>183</v>
      </c>
      <c r="F118" s="208" t="s">
        <v>184</v>
      </c>
      <c r="G118" s="209" t="s">
        <v>149</v>
      </c>
      <c r="H118" s="210">
        <v>998</v>
      </c>
      <c r="I118" s="211"/>
      <c r="J118" s="212">
        <f>ROUND(I118*H118,2)</f>
        <v>0</v>
      </c>
      <c r="K118" s="208" t="s">
        <v>139</v>
      </c>
      <c r="L118" s="46"/>
      <c r="M118" s="213" t="s">
        <v>19</v>
      </c>
      <c r="N118" s="214" t="s">
        <v>45</v>
      </c>
      <c r="O118" s="86"/>
      <c r="P118" s="215">
        <f>O118*H118</f>
        <v>0</v>
      </c>
      <c r="Q118" s="215">
        <v>0</v>
      </c>
      <c r="R118" s="215">
        <f>Q118*H118</f>
        <v>0</v>
      </c>
      <c r="S118" s="215">
        <v>0</v>
      </c>
      <c r="T118" s="216">
        <f>S118*H118</f>
        <v>0</v>
      </c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R118" s="217" t="s">
        <v>140</v>
      </c>
      <c r="AT118" s="217" t="s">
        <v>135</v>
      </c>
      <c r="AU118" s="217" t="s">
        <v>84</v>
      </c>
      <c r="AY118" s="19" t="s">
        <v>133</v>
      </c>
      <c r="BE118" s="218">
        <f>IF(N118="základní",J118,0)</f>
        <v>0</v>
      </c>
      <c r="BF118" s="218">
        <f>IF(N118="snížená",J118,0)</f>
        <v>0</v>
      </c>
      <c r="BG118" s="218">
        <f>IF(N118="zákl. přenesená",J118,0)</f>
        <v>0</v>
      </c>
      <c r="BH118" s="218">
        <f>IF(N118="sníž. přenesená",J118,0)</f>
        <v>0</v>
      </c>
      <c r="BI118" s="218">
        <f>IF(N118="nulová",J118,0)</f>
        <v>0</v>
      </c>
      <c r="BJ118" s="19" t="s">
        <v>82</v>
      </c>
      <c r="BK118" s="218">
        <f>ROUND(I118*H118,2)</f>
        <v>0</v>
      </c>
      <c r="BL118" s="19" t="s">
        <v>140</v>
      </c>
      <c r="BM118" s="217" t="s">
        <v>185</v>
      </c>
    </row>
    <row r="119" spans="1:47" s="2" customFormat="1" ht="12">
      <c r="A119" s="40"/>
      <c r="B119" s="41"/>
      <c r="C119" s="42"/>
      <c r="D119" s="219" t="s">
        <v>142</v>
      </c>
      <c r="E119" s="42"/>
      <c r="F119" s="220" t="s">
        <v>184</v>
      </c>
      <c r="G119" s="42"/>
      <c r="H119" s="42"/>
      <c r="I119" s="221"/>
      <c r="J119" s="42"/>
      <c r="K119" s="42"/>
      <c r="L119" s="46"/>
      <c r="M119" s="222"/>
      <c r="N119" s="223"/>
      <c r="O119" s="86"/>
      <c r="P119" s="86"/>
      <c r="Q119" s="86"/>
      <c r="R119" s="86"/>
      <c r="S119" s="86"/>
      <c r="T119" s="87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T119" s="19" t="s">
        <v>142</v>
      </c>
      <c r="AU119" s="19" t="s">
        <v>84</v>
      </c>
    </row>
    <row r="120" spans="1:51" s="13" customFormat="1" ht="12">
      <c r="A120" s="13"/>
      <c r="B120" s="224"/>
      <c r="C120" s="225"/>
      <c r="D120" s="219" t="s">
        <v>156</v>
      </c>
      <c r="E120" s="226" t="s">
        <v>19</v>
      </c>
      <c r="F120" s="227" t="s">
        <v>180</v>
      </c>
      <c r="G120" s="225"/>
      <c r="H120" s="228">
        <v>650</v>
      </c>
      <c r="I120" s="229"/>
      <c r="J120" s="225"/>
      <c r="K120" s="225"/>
      <c r="L120" s="230"/>
      <c r="M120" s="231"/>
      <c r="N120" s="232"/>
      <c r="O120" s="232"/>
      <c r="P120" s="232"/>
      <c r="Q120" s="232"/>
      <c r="R120" s="232"/>
      <c r="S120" s="232"/>
      <c r="T120" s="23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T120" s="234" t="s">
        <v>156</v>
      </c>
      <c r="AU120" s="234" t="s">
        <v>84</v>
      </c>
      <c r="AV120" s="13" t="s">
        <v>84</v>
      </c>
      <c r="AW120" s="13" t="s">
        <v>35</v>
      </c>
      <c r="AX120" s="13" t="s">
        <v>74</v>
      </c>
      <c r="AY120" s="234" t="s">
        <v>133</v>
      </c>
    </row>
    <row r="121" spans="1:51" s="13" customFormat="1" ht="12">
      <c r="A121" s="13"/>
      <c r="B121" s="224"/>
      <c r="C121" s="225"/>
      <c r="D121" s="219" t="s">
        <v>156</v>
      </c>
      <c r="E121" s="226" t="s">
        <v>19</v>
      </c>
      <c r="F121" s="227" t="s">
        <v>181</v>
      </c>
      <c r="G121" s="225"/>
      <c r="H121" s="228">
        <v>580</v>
      </c>
      <c r="I121" s="229"/>
      <c r="J121" s="225"/>
      <c r="K121" s="225"/>
      <c r="L121" s="230"/>
      <c r="M121" s="231"/>
      <c r="N121" s="232"/>
      <c r="O121" s="232"/>
      <c r="P121" s="232"/>
      <c r="Q121" s="232"/>
      <c r="R121" s="232"/>
      <c r="S121" s="232"/>
      <c r="T121" s="23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T121" s="234" t="s">
        <v>156</v>
      </c>
      <c r="AU121" s="234" t="s">
        <v>84</v>
      </c>
      <c r="AV121" s="13" t="s">
        <v>84</v>
      </c>
      <c r="AW121" s="13" t="s">
        <v>35</v>
      </c>
      <c r="AX121" s="13" t="s">
        <v>74</v>
      </c>
      <c r="AY121" s="234" t="s">
        <v>133</v>
      </c>
    </row>
    <row r="122" spans="1:51" s="13" customFormat="1" ht="12">
      <c r="A122" s="13"/>
      <c r="B122" s="224"/>
      <c r="C122" s="225"/>
      <c r="D122" s="219" t="s">
        <v>156</v>
      </c>
      <c r="E122" s="226" t="s">
        <v>19</v>
      </c>
      <c r="F122" s="227" t="s">
        <v>186</v>
      </c>
      <c r="G122" s="225"/>
      <c r="H122" s="228">
        <v>-232</v>
      </c>
      <c r="I122" s="229"/>
      <c r="J122" s="225"/>
      <c r="K122" s="225"/>
      <c r="L122" s="230"/>
      <c r="M122" s="231"/>
      <c r="N122" s="232"/>
      <c r="O122" s="232"/>
      <c r="P122" s="232"/>
      <c r="Q122" s="232"/>
      <c r="R122" s="232"/>
      <c r="S122" s="232"/>
      <c r="T122" s="23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T122" s="234" t="s">
        <v>156</v>
      </c>
      <c r="AU122" s="234" t="s">
        <v>84</v>
      </c>
      <c r="AV122" s="13" t="s">
        <v>84</v>
      </c>
      <c r="AW122" s="13" t="s">
        <v>35</v>
      </c>
      <c r="AX122" s="13" t="s">
        <v>74</v>
      </c>
      <c r="AY122" s="234" t="s">
        <v>133</v>
      </c>
    </row>
    <row r="123" spans="1:51" s="14" customFormat="1" ht="12">
      <c r="A123" s="14"/>
      <c r="B123" s="235"/>
      <c r="C123" s="236"/>
      <c r="D123" s="219" t="s">
        <v>156</v>
      </c>
      <c r="E123" s="237" t="s">
        <v>19</v>
      </c>
      <c r="F123" s="238" t="s">
        <v>164</v>
      </c>
      <c r="G123" s="236"/>
      <c r="H123" s="239">
        <v>998</v>
      </c>
      <c r="I123" s="240"/>
      <c r="J123" s="236"/>
      <c r="K123" s="236"/>
      <c r="L123" s="241"/>
      <c r="M123" s="242"/>
      <c r="N123" s="243"/>
      <c r="O123" s="243"/>
      <c r="P123" s="243"/>
      <c r="Q123" s="243"/>
      <c r="R123" s="243"/>
      <c r="S123" s="243"/>
      <c r="T123" s="24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T123" s="245" t="s">
        <v>156</v>
      </c>
      <c r="AU123" s="245" t="s">
        <v>84</v>
      </c>
      <c r="AV123" s="14" t="s">
        <v>140</v>
      </c>
      <c r="AW123" s="14" t="s">
        <v>35</v>
      </c>
      <c r="AX123" s="14" t="s">
        <v>82</v>
      </c>
      <c r="AY123" s="245" t="s">
        <v>133</v>
      </c>
    </row>
    <row r="124" spans="1:65" s="2" customFormat="1" ht="12">
      <c r="A124" s="40"/>
      <c r="B124" s="41"/>
      <c r="C124" s="206" t="s">
        <v>187</v>
      </c>
      <c r="D124" s="206" t="s">
        <v>135</v>
      </c>
      <c r="E124" s="207" t="s">
        <v>188</v>
      </c>
      <c r="F124" s="208" t="s">
        <v>189</v>
      </c>
      <c r="G124" s="209" t="s">
        <v>190</v>
      </c>
      <c r="H124" s="210">
        <v>1882.844</v>
      </c>
      <c r="I124" s="211"/>
      <c r="J124" s="212">
        <f>ROUND(I124*H124,2)</f>
        <v>0</v>
      </c>
      <c r="K124" s="208" t="s">
        <v>139</v>
      </c>
      <c r="L124" s="46"/>
      <c r="M124" s="213" t="s">
        <v>19</v>
      </c>
      <c r="N124" s="214" t="s">
        <v>45</v>
      </c>
      <c r="O124" s="86"/>
      <c r="P124" s="215">
        <f>O124*H124</f>
        <v>0</v>
      </c>
      <c r="Q124" s="215">
        <v>0</v>
      </c>
      <c r="R124" s="215">
        <f>Q124*H124</f>
        <v>0</v>
      </c>
      <c r="S124" s="215">
        <v>0</v>
      </c>
      <c r="T124" s="216">
        <f>S124*H124</f>
        <v>0</v>
      </c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R124" s="217" t="s">
        <v>140</v>
      </c>
      <c r="AT124" s="217" t="s">
        <v>135</v>
      </c>
      <c r="AU124" s="217" t="s">
        <v>84</v>
      </c>
      <c r="AY124" s="19" t="s">
        <v>133</v>
      </c>
      <c r="BE124" s="218">
        <f>IF(N124="základní",J124,0)</f>
        <v>0</v>
      </c>
      <c r="BF124" s="218">
        <f>IF(N124="snížená",J124,0)</f>
        <v>0</v>
      </c>
      <c r="BG124" s="218">
        <f>IF(N124="zákl. přenesená",J124,0)</f>
        <v>0</v>
      </c>
      <c r="BH124" s="218">
        <f>IF(N124="sníž. přenesená",J124,0)</f>
        <v>0</v>
      </c>
      <c r="BI124" s="218">
        <f>IF(N124="nulová",J124,0)</f>
        <v>0</v>
      </c>
      <c r="BJ124" s="19" t="s">
        <v>82</v>
      </c>
      <c r="BK124" s="218">
        <f>ROUND(I124*H124,2)</f>
        <v>0</v>
      </c>
      <c r="BL124" s="19" t="s">
        <v>140</v>
      </c>
      <c r="BM124" s="217" t="s">
        <v>191</v>
      </c>
    </row>
    <row r="125" spans="1:47" s="2" customFormat="1" ht="12">
      <c r="A125" s="40"/>
      <c r="B125" s="41"/>
      <c r="C125" s="42"/>
      <c r="D125" s="219" t="s">
        <v>142</v>
      </c>
      <c r="E125" s="42"/>
      <c r="F125" s="220" t="s">
        <v>192</v>
      </c>
      <c r="G125" s="42"/>
      <c r="H125" s="42"/>
      <c r="I125" s="221"/>
      <c r="J125" s="42"/>
      <c r="K125" s="42"/>
      <c r="L125" s="46"/>
      <c r="M125" s="222"/>
      <c r="N125" s="223"/>
      <c r="O125" s="86"/>
      <c r="P125" s="86"/>
      <c r="Q125" s="86"/>
      <c r="R125" s="86"/>
      <c r="S125" s="86"/>
      <c r="T125" s="87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T125" s="19" t="s">
        <v>142</v>
      </c>
      <c r="AU125" s="19" t="s">
        <v>84</v>
      </c>
    </row>
    <row r="126" spans="1:51" s="15" customFormat="1" ht="12">
      <c r="A126" s="15"/>
      <c r="B126" s="246"/>
      <c r="C126" s="247"/>
      <c r="D126" s="219" t="s">
        <v>156</v>
      </c>
      <c r="E126" s="248" t="s">
        <v>19</v>
      </c>
      <c r="F126" s="249" t="s">
        <v>193</v>
      </c>
      <c r="G126" s="247"/>
      <c r="H126" s="248" t="s">
        <v>19</v>
      </c>
      <c r="I126" s="250"/>
      <c r="J126" s="247"/>
      <c r="K126" s="247"/>
      <c r="L126" s="251"/>
      <c r="M126" s="252"/>
      <c r="N126" s="253"/>
      <c r="O126" s="253"/>
      <c r="P126" s="253"/>
      <c r="Q126" s="253"/>
      <c r="R126" s="253"/>
      <c r="S126" s="253"/>
      <c r="T126" s="254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T126" s="255" t="s">
        <v>156</v>
      </c>
      <c r="AU126" s="255" t="s">
        <v>84</v>
      </c>
      <c r="AV126" s="15" t="s">
        <v>82</v>
      </c>
      <c r="AW126" s="15" t="s">
        <v>35</v>
      </c>
      <c r="AX126" s="15" t="s">
        <v>74</v>
      </c>
      <c r="AY126" s="255" t="s">
        <v>133</v>
      </c>
    </row>
    <row r="127" spans="1:51" s="13" customFormat="1" ht="12">
      <c r="A127" s="13"/>
      <c r="B127" s="224"/>
      <c r="C127" s="225"/>
      <c r="D127" s="219" t="s">
        <v>156</v>
      </c>
      <c r="E127" s="226" t="s">
        <v>19</v>
      </c>
      <c r="F127" s="227" t="s">
        <v>194</v>
      </c>
      <c r="G127" s="225"/>
      <c r="H127" s="228">
        <v>1882.844</v>
      </c>
      <c r="I127" s="229"/>
      <c r="J127" s="225"/>
      <c r="K127" s="225"/>
      <c r="L127" s="230"/>
      <c r="M127" s="231"/>
      <c r="N127" s="232"/>
      <c r="O127" s="232"/>
      <c r="P127" s="232"/>
      <c r="Q127" s="232"/>
      <c r="R127" s="232"/>
      <c r="S127" s="232"/>
      <c r="T127" s="23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34" t="s">
        <v>156</v>
      </c>
      <c r="AU127" s="234" t="s">
        <v>84</v>
      </c>
      <c r="AV127" s="13" t="s">
        <v>84</v>
      </c>
      <c r="AW127" s="13" t="s">
        <v>35</v>
      </c>
      <c r="AX127" s="13" t="s">
        <v>74</v>
      </c>
      <c r="AY127" s="234" t="s">
        <v>133</v>
      </c>
    </row>
    <row r="128" spans="1:51" s="14" customFormat="1" ht="12">
      <c r="A128" s="14"/>
      <c r="B128" s="235"/>
      <c r="C128" s="236"/>
      <c r="D128" s="219" t="s">
        <v>156</v>
      </c>
      <c r="E128" s="237" t="s">
        <v>19</v>
      </c>
      <c r="F128" s="238" t="s">
        <v>164</v>
      </c>
      <c r="G128" s="236"/>
      <c r="H128" s="239">
        <v>1882.844</v>
      </c>
      <c r="I128" s="240"/>
      <c r="J128" s="236"/>
      <c r="K128" s="236"/>
      <c r="L128" s="241"/>
      <c r="M128" s="242"/>
      <c r="N128" s="243"/>
      <c r="O128" s="243"/>
      <c r="P128" s="243"/>
      <c r="Q128" s="243"/>
      <c r="R128" s="243"/>
      <c r="S128" s="243"/>
      <c r="T128" s="24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T128" s="245" t="s">
        <v>156</v>
      </c>
      <c r="AU128" s="245" t="s">
        <v>84</v>
      </c>
      <c r="AV128" s="14" t="s">
        <v>140</v>
      </c>
      <c r="AW128" s="14" t="s">
        <v>35</v>
      </c>
      <c r="AX128" s="14" t="s">
        <v>82</v>
      </c>
      <c r="AY128" s="245" t="s">
        <v>133</v>
      </c>
    </row>
    <row r="129" spans="1:65" s="2" customFormat="1" ht="16.5" customHeight="1">
      <c r="A129" s="40"/>
      <c r="B129" s="41"/>
      <c r="C129" s="206" t="s">
        <v>195</v>
      </c>
      <c r="D129" s="206" t="s">
        <v>135</v>
      </c>
      <c r="E129" s="207" t="s">
        <v>196</v>
      </c>
      <c r="F129" s="208" t="s">
        <v>197</v>
      </c>
      <c r="G129" s="209" t="s">
        <v>149</v>
      </c>
      <c r="H129" s="210">
        <v>6276.148</v>
      </c>
      <c r="I129" s="211"/>
      <c r="J129" s="212">
        <f>ROUND(I129*H129,2)</f>
        <v>0</v>
      </c>
      <c r="K129" s="208" t="s">
        <v>139</v>
      </c>
      <c r="L129" s="46"/>
      <c r="M129" s="213" t="s">
        <v>19</v>
      </c>
      <c r="N129" s="214" t="s">
        <v>45</v>
      </c>
      <c r="O129" s="86"/>
      <c r="P129" s="215">
        <f>O129*H129</f>
        <v>0</v>
      </c>
      <c r="Q129" s="215">
        <v>0</v>
      </c>
      <c r="R129" s="215">
        <f>Q129*H129</f>
        <v>0</v>
      </c>
      <c r="S129" s="215">
        <v>0</v>
      </c>
      <c r="T129" s="216">
        <f>S129*H129</f>
        <v>0</v>
      </c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R129" s="217" t="s">
        <v>140</v>
      </c>
      <c r="AT129" s="217" t="s">
        <v>135</v>
      </c>
      <c r="AU129" s="217" t="s">
        <v>84</v>
      </c>
      <c r="AY129" s="19" t="s">
        <v>133</v>
      </c>
      <c r="BE129" s="218">
        <f>IF(N129="základní",J129,0)</f>
        <v>0</v>
      </c>
      <c r="BF129" s="218">
        <f>IF(N129="snížená",J129,0)</f>
        <v>0</v>
      </c>
      <c r="BG129" s="218">
        <f>IF(N129="zákl. přenesená",J129,0)</f>
        <v>0</v>
      </c>
      <c r="BH129" s="218">
        <f>IF(N129="sníž. přenesená",J129,0)</f>
        <v>0</v>
      </c>
      <c r="BI129" s="218">
        <f>IF(N129="nulová",J129,0)</f>
        <v>0</v>
      </c>
      <c r="BJ129" s="19" t="s">
        <v>82</v>
      </c>
      <c r="BK129" s="218">
        <f>ROUND(I129*H129,2)</f>
        <v>0</v>
      </c>
      <c r="BL129" s="19" t="s">
        <v>140</v>
      </c>
      <c r="BM129" s="217" t="s">
        <v>198</v>
      </c>
    </row>
    <row r="130" spans="1:47" s="2" customFormat="1" ht="12">
      <c r="A130" s="40"/>
      <c r="B130" s="41"/>
      <c r="C130" s="42"/>
      <c r="D130" s="219" t="s">
        <v>142</v>
      </c>
      <c r="E130" s="42"/>
      <c r="F130" s="220" t="s">
        <v>199</v>
      </c>
      <c r="G130" s="42"/>
      <c r="H130" s="42"/>
      <c r="I130" s="221"/>
      <c r="J130" s="42"/>
      <c r="K130" s="42"/>
      <c r="L130" s="46"/>
      <c r="M130" s="222"/>
      <c r="N130" s="223"/>
      <c r="O130" s="86"/>
      <c r="P130" s="86"/>
      <c r="Q130" s="86"/>
      <c r="R130" s="86"/>
      <c r="S130" s="86"/>
      <c r="T130" s="87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T130" s="19" t="s">
        <v>142</v>
      </c>
      <c r="AU130" s="19" t="s">
        <v>84</v>
      </c>
    </row>
    <row r="131" spans="1:51" s="15" customFormat="1" ht="12">
      <c r="A131" s="15"/>
      <c r="B131" s="246"/>
      <c r="C131" s="247"/>
      <c r="D131" s="219" t="s">
        <v>156</v>
      </c>
      <c r="E131" s="248" t="s">
        <v>19</v>
      </c>
      <c r="F131" s="249" t="s">
        <v>193</v>
      </c>
      <c r="G131" s="247"/>
      <c r="H131" s="248" t="s">
        <v>19</v>
      </c>
      <c r="I131" s="250"/>
      <c r="J131" s="247"/>
      <c r="K131" s="247"/>
      <c r="L131" s="251"/>
      <c r="M131" s="252"/>
      <c r="N131" s="253"/>
      <c r="O131" s="253"/>
      <c r="P131" s="253"/>
      <c r="Q131" s="253"/>
      <c r="R131" s="253"/>
      <c r="S131" s="253"/>
      <c r="T131" s="254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T131" s="255" t="s">
        <v>156</v>
      </c>
      <c r="AU131" s="255" t="s">
        <v>84</v>
      </c>
      <c r="AV131" s="15" t="s">
        <v>82</v>
      </c>
      <c r="AW131" s="15" t="s">
        <v>35</v>
      </c>
      <c r="AX131" s="15" t="s">
        <v>74</v>
      </c>
      <c r="AY131" s="255" t="s">
        <v>133</v>
      </c>
    </row>
    <row r="132" spans="1:51" s="13" customFormat="1" ht="12">
      <c r="A132" s="13"/>
      <c r="B132" s="224"/>
      <c r="C132" s="225"/>
      <c r="D132" s="219" t="s">
        <v>156</v>
      </c>
      <c r="E132" s="226" t="s">
        <v>19</v>
      </c>
      <c r="F132" s="227" t="s">
        <v>200</v>
      </c>
      <c r="G132" s="225"/>
      <c r="H132" s="228">
        <v>6276.148</v>
      </c>
      <c r="I132" s="229"/>
      <c r="J132" s="225"/>
      <c r="K132" s="225"/>
      <c r="L132" s="230"/>
      <c r="M132" s="231"/>
      <c r="N132" s="232"/>
      <c r="O132" s="232"/>
      <c r="P132" s="232"/>
      <c r="Q132" s="232"/>
      <c r="R132" s="232"/>
      <c r="S132" s="232"/>
      <c r="T132" s="23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34" t="s">
        <v>156</v>
      </c>
      <c r="AU132" s="234" t="s">
        <v>84</v>
      </c>
      <c r="AV132" s="13" t="s">
        <v>84</v>
      </c>
      <c r="AW132" s="13" t="s">
        <v>35</v>
      </c>
      <c r="AX132" s="13" t="s">
        <v>74</v>
      </c>
      <c r="AY132" s="234" t="s">
        <v>133</v>
      </c>
    </row>
    <row r="133" spans="1:51" s="14" customFormat="1" ht="12">
      <c r="A133" s="14"/>
      <c r="B133" s="235"/>
      <c r="C133" s="236"/>
      <c r="D133" s="219" t="s">
        <v>156</v>
      </c>
      <c r="E133" s="237" t="s">
        <v>19</v>
      </c>
      <c r="F133" s="238" t="s">
        <v>164</v>
      </c>
      <c r="G133" s="236"/>
      <c r="H133" s="239">
        <v>6276.148</v>
      </c>
      <c r="I133" s="240"/>
      <c r="J133" s="236"/>
      <c r="K133" s="236"/>
      <c r="L133" s="241"/>
      <c r="M133" s="242"/>
      <c r="N133" s="243"/>
      <c r="O133" s="243"/>
      <c r="P133" s="243"/>
      <c r="Q133" s="243"/>
      <c r="R133" s="243"/>
      <c r="S133" s="243"/>
      <c r="T133" s="24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T133" s="245" t="s">
        <v>156</v>
      </c>
      <c r="AU133" s="245" t="s">
        <v>84</v>
      </c>
      <c r="AV133" s="14" t="s">
        <v>140</v>
      </c>
      <c r="AW133" s="14" t="s">
        <v>35</v>
      </c>
      <c r="AX133" s="14" t="s">
        <v>82</v>
      </c>
      <c r="AY133" s="245" t="s">
        <v>133</v>
      </c>
    </row>
    <row r="134" spans="1:65" s="2" customFormat="1" ht="12">
      <c r="A134" s="40"/>
      <c r="B134" s="41"/>
      <c r="C134" s="206" t="s">
        <v>201</v>
      </c>
      <c r="D134" s="206" t="s">
        <v>135</v>
      </c>
      <c r="E134" s="207" t="s">
        <v>202</v>
      </c>
      <c r="F134" s="208" t="s">
        <v>203</v>
      </c>
      <c r="G134" s="209" t="s">
        <v>149</v>
      </c>
      <c r="H134" s="210">
        <v>707.075</v>
      </c>
      <c r="I134" s="211"/>
      <c r="J134" s="212">
        <f>ROUND(I134*H134,2)</f>
        <v>0</v>
      </c>
      <c r="K134" s="208" t="s">
        <v>139</v>
      </c>
      <c r="L134" s="46"/>
      <c r="M134" s="213" t="s">
        <v>19</v>
      </c>
      <c r="N134" s="214" t="s">
        <v>45</v>
      </c>
      <c r="O134" s="86"/>
      <c r="P134" s="215">
        <f>O134*H134</f>
        <v>0</v>
      </c>
      <c r="Q134" s="215">
        <v>0</v>
      </c>
      <c r="R134" s="215">
        <f>Q134*H134</f>
        <v>0</v>
      </c>
      <c r="S134" s="215">
        <v>0</v>
      </c>
      <c r="T134" s="216">
        <f>S134*H134</f>
        <v>0</v>
      </c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R134" s="217" t="s">
        <v>140</v>
      </c>
      <c r="AT134" s="217" t="s">
        <v>135</v>
      </c>
      <c r="AU134" s="217" t="s">
        <v>84</v>
      </c>
      <c r="AY134" s="19" t="s">
        <v>133</v>
      </c>
      <c r="BE134" s="218">
        <f>IF(N134="základní",J134,0)</f>
        <v>0</v>
      </c>
      <c r="BF134" s="218">
        <f>IF(N134="snížená",J134,0)</f>
        <v>0</v>
      </c>
      <c r="BG134" s="218">
        <f>IF(N134="zákl. přenesená",J134,0)</f>
        <v>0</v>
      </c>
      <c r="BH134" s="218">
        <f>IF(N134="sníž. přenesená",J134,0)</f>
        <v>0</v>
      </c>
      <c r="BI134" s="218">
        <f>IF(N134="nulová",J134,0)</f>
        <v>0</v>
      </c>
      <c r="BJ134" s="19" t="s">
        <v>82</v>
      </c>
      <c r="BK134" s="218">
        <f>ROUND(I134*H134,2)</f>
        <v>0</v>
      </c>
      <c r="BL134" s="19" t="s">
        <v>140</v>
      </c>
      <c r="BM134" s="217" t="s">
        <v>204</v>
      </c>
    </row>
    <row r="135" spans="1:47" s="2" customFormat="1" ht="12">
      <c r="A135" s="40"/>
      <c r="B135" s="41"/>
      <c r="C135" s="42"/>
      <c r="D135" s="219" t="s">
        <v>142</v>
      </c>
      <c r="E135" s="42"/>
      <c r="F135" s="220" t="s">
        <v>203</v>
      </c>
      <c r="G135" s="42"/>
      <c r="H135" s="42"/>
      <c r="I135" s="221"/>
      <c r="J135" s="42"/>
      <c r="K135" s="42"/>
      <c r="L135" s="46"/>
      <c r="M135" s="222"/>
      <c r="N135" s="223"/>
      <c r="O135" s="86"/>
      <c r="P135" s="86"/>
      <c r="Q135" s="86"/>
      <c r="R135" s="86"/>
      <c r="S135" s="86"/>
      <c r="T135" s="87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T135" s="19" t="s">
        <v>142</v>
      </c>
      <c r="AU135" s="19" t="s">
        <v>84</v>
      </c>
    </row>
    <row r="136" spans="1:65" s="2" customFormat="1" ht="16.5" customHeight="1">
      <c r="A136" s="40"/>
      <c r="B136" s="41"/>
      <c r="C136" s="256" t="s">
        <v>205</v>
      </c>
      <c r="D136" s="256" t="s">
        <v>206</v>
      </c>
      <c r="E136" s="257" t="s">
        <v>207</v>
      </c>
      <c r="F136" s="258" t="s">
        <v>208</v>
      </c>
      <c r="G136" s="259" t="s">
        <v>209</v>
      </c>
      <c r="H136" s="260">
        <v>106.061</v>
      </c>
      <c r="I136" s="261"/>
      <c r="J136" s="262">
        <f>ROUND(I136*H136,2)</f>
        <v>0</v>
      </c>
      <c r="K136" s="258" t="s">
        <v>139</v>
      </c>
      <c r="L136" s="263"/>
      <c r="M136" s="264" t="s">
        <v>19</v>
      </c>
      <c r="N136" s="265" t="s">
        <v>45</v>
      </c>
      <c r="O136" s="86"/>
      <c r="P136" s="215">
        <f>O136*H136</f>
        <v>0</v>
      </c>
      <c r="Q136" s="215">
        <v>0.001</v>
      </c>
      <c r="R136" s="215">
        <f>Q136*H136</f>
        <v>0.106061</v>
      </c>
      <c r="S136" s="215">
        <v>0</v>
      </c>
      <c r="T136" s="216">
        <f>S136*H136</f>
        <v>0</v>
      </c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R136" s="217" t="s">
        <v>187</v>
      </c>
      <c r="AT136" s="217" t="s">
        <v>206</v>
      </c>
      <c r="AU136" s="217" t="s">
        <v>84</v>
      </c>
      <c r="AY136" s="19" t="s">
        <v>133</v>
      </c>
      <c r="BE136" s="218">
        <f>IF(N136="základní",J136,0)</f>
        <v>0</v>
      </c>
      <c r="BF136" s="218">
        <f>IF(N136="snížená",J136,0)</f>
        <v>0</v>
      </c>
      <c r="BG136" s="218">
        <f>IF(N136="zákl. přenesená",J136,0)</f>
        <v>0</v>
      </c>
      <c r="BH136" s="218">
        <f>IF(N136="sníž. přenesená",J136,0)</f>
        <v>0</v>
      </c>
      <c r="BI136" s="218">
        <f>IF(N136="nulová",J136,0)</f>
        <v>0</v>
      </c>
      <c r="BJ136" s="19" t="s">
        <v>82</v>
      </c>
      <c r="BK136" s="218">
        <f>ROUND(I136*H136,2)</f>
        <v>0</v>
      </c>
      <c r="BL136" s="19" t="s">
        <v>140</v>
      </c>
      <c r="BM136" s="217" t="s">
        <v>210</v>
      </c>
    </row>
    <row r="137" spans="1:47" s="2" customFormat="1" ht="12">
      <c r="A137" s="40"/>
      <c r="B137" s="41"/>
      <c r="C137" s="42"/>
      <c r="D137" s="219" t="s">
        <v>142</v>
      </c>
      <c r="E137" s="42"/>
      <c r="F137" s="220" t="s">
        <v>208</v>
      </c>
      <c r="G137" s="42"/>
      <c r="H137" s="42"/>
      <c r="I137" s="221"/>
      <c r="J137" s="42"/>
      <c r="K137" s="42"/>
      <c r="L137" s="46"/>
      <c r="M137" s="222"/>
      <c r="N137" s="223"/>
      <c r="O137" s="86"/>
      <c r="P137" s="86"/>
      <c r="Q137" s="86"/>
      <c r="R137" s="86"/>
      <c r="S137" s="86"/>
      <c r="T137" s="87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T137" s="19" t="s">
        <v>142</v>
      </c>
      <c r="AU137" s="19" t="s">
        <v>84</v>
      </c>
    </row>
    <row r="138" spans="1:51" s="13" customFormat="1" ht="12">
      <c r="A138" s="13"/>
      <c r="B138" s="224"/>
      <c r="C138" s="225"/>
      <c r="D138" s="219" t="s">
        <v>156</v>
      </c>
      <c r="E138" s="226" t="s">
        <v>19</v>
      </c>
      <c r="F138" s="227" t="s">
        <v>211</v>
      </c>
      <c r="G138" s="225"/>
      <c r="H138" s="228">
        <v>106.061</v>
      </c>
      <c r="I138" s="229"/>
      <c r="J138" s="225"/>
      <c r="K138" s="225"/>
      <c r="L138" s="230"/>
      <c r="M138" s="231"/>
      <c r="N138" s="232"/>
      <c r="O138" s="232"/>
      <c r="P138" s="232"/>
      <c r="Q138" s="232"/>
      <c r="R138" s="232"/>
      <c r="S138" s="232"/>
      <c r="T138" s="23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34" t="s">
        <v>156</v>
      </c>
      <c r="AU138" s="234" t="s">
        <v>84</v>
      </c>
      <c r="AV138" s="13" t="s">
        <v>84</v>
      </c>
      <c r="AW138" s="13" t="s">
        <v>35</v>
      </c>
      <c r="AX138" s="13" t="s">
        <v>82</v>
      </c>
      <c r="AY138" s="234" t="s">
        <v>133</v>
      </c>
    </row>
    <row r="139" spans="1:65" s="2" customFormat="1" ht="33" customHeight="1">
      <c r="A139" s="40"/>
      <c r="B139" s="41"/>
      <c r="C139" s="206" t="s">
        <v>212</v>
      </c>
      <c r="D139" s="206" t="s">
        <v>135</v>
      </c>
      <c r="E139" s="207" t="s">
        <v>213</v>
      </c>
      <c r="F139" s="208" t="s">
        <v>214</v>
      </c>
      <c r="G139" s="209" t="s">
        <v>149</v>
      </c>
      <c r="H139" s="210">
        <v>707.075</v>
      </c>
      <c r="I139" s="211"/>
      <c r="J139" s="212">
        <f>ROUND(I139*H139,2)</f>
        <v>0</v>
      </c>
      <c r="K139" s="208" t="s">
        <v>139</v>
      </c>
      <c r="L139" s="46"/>
      <c r="M139" s="213" t="s">
        <v>19</v>
      </c>
      <c r="N139" s="214" t="s">
        <v>45</v>
      </c>
      <c r="O139" s="86"/>
      <c r="P139" s="215">
        <f>O139*H139</f>
        <v>0</v>
      </c>
      <c r="Q139" s="215">
        <v>0</v>
      </c>
      <c r="R139" s="215">
        <f>Q139*H139</f>
        <v>0</v>
      </c>
      <c r="S139" s="215">
        <v>0</v>
      </c>
      <c r="T139" s="216">
        <f>S139*H139</f>
        <v>0</v>
      </c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R139" s="217" t="s">
        <v>140</v>
      </c>
      <c r="AT139" s="217" t="s">
        <v>135</v>
      </c>
      <c r="AU139" s="217" t="s">
        <v>84</v>
      </c>
      <c r="AY139" s="19" t="s">
        <v>133</v>
      </c>
      <c r="BE139" s="218">
        <f>IF(N139="základní",J139,0)</f>
        <v>0</v>
      </c>
      <c r="BF139" s="218">
        <f>IF(N139="snížená",J139,0)</f>
        <v>0</v>
      </c>
      <c r="BG139" s="218">
        <f>IF(N139="zákl. přenesená",J139,0)</f>
        <v>0</v>
      </c>
      <c r="BH139" s="218">
        <f>IF(N139="sníž. přenesená",J139,0)</f>
        <v>0</v>
      </c>
      <c r="BI139" s="218">
        <f>IF(N139="nulová",J139,0)</f>
        <v>0</v>
      </c>
      <c r="BJ139" s="19" t="s">
        <v>82</v>
      </c>
      <c r="BK139" s="218">
        <f>ROUND(I139*H139,2)</f>
        <v>0</v>
      </c>
      <c r="BL139" s="19" t="s">
        <v>140</v>
      </c>
      <c r="BM139" s="217" t="s">
        <v>215</v>
      </c>
    </row>
    <row r="140" spans="1:47" s="2" customFormat="1" ht="12">
      <c r="A140" s="40"/>
      <c r="B140" s="41"/>
      <c r="C140" s="42"/>
      <c r="D140" s="219" t="s">
        <v>142</v>
      </c>
      <c r="E140" s="42"/>
      <c r="F140" s="220" t="s">
        <v>214</v>
      </c>
      <c r="G140" s="42"/>
      <c r="H140" s="42"/>
      <c r="I140" s="221"/>
      <c r="J140" s="42"/>
      <c r="K140" s="42"/>
      <c r="L140" s="46"/>
      <c r="M140" s="222"/>
      <c r="N140" s="223"/>
      <c r="O140" s="86"/>
      <c r="P140" s="86"/>
      <c r="Q140" s="86"/>
      <c r="R140" s="86"/>
      <c r="S140" s="86"/>
      <c r="T140" s="87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T140" s="19" t="s">
        <v>142</v>
      </c>
      <c r="AU140" s="19" t="s">
        <v>84</v>
      </c>
    </row>
    <row r="141" spans="1:51" s="13" customFormat="1" ht="12">
      <c r="A141" s="13"/>
      <c r="B141" s="224"/>
      <c r="C141" s="225"/>
      <c r="D141" s="219" t="s">
        <v>156</v>
      </c>
      <c r="E141" s="226" t="s">
        <v>19</v>
      </c>
      <c r="F141" s="227" t="s">
        <v>216</v>
      </c>
      <c r="G141" s="225"/>
      <c r="H141" s="228">
        <v>707.075</v>
      </c>
      <c r="I141" s="229"/>
      <c r="J141" s="225"/>
      <c r="K141" s="225"/>
      <c r="L141" s="230"/>
      <c r="M141" s="231"/>
      <c r="N141" s="232"/>
      <c r="O141" s="232"/>
      <c r="P141" s="232"/>
      <c r="Q141" s="232"/>
      <c r="R141" s="232"/>
      <c r="S141" s="232"/>
      <c r="T141" s="23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34" t="s">
        <v>156</v>
      </c>
      <c r="AU141" s="234" t="s">
        <v>84</v>
      </c>
      <c r="AV141" s="13" t="s">
        <v>84</v>
      </c>
      <c r="AW141" s="13" t="s">
        <v>35</v>
      </c>
      <c r="AX141" s="13" t="s">
        <v>74</v>
      </c>
      <c r="AY141" s="234" t="s">
        <v>133</v>
      </c>
    </row>
    <row r="142" spans="1:51" s="14" customFormat="1" ht="12">
      <c r="A142" s="14"/>
      <c r="B142" s="235"/>
      <c r="C142" s="236"/>
      <c r="D142" s="219" t="s">
        <v>156</v>
      </c>
      <c r="E142" s="237" t="s">
        <v>19</v>
      </c>
      <c r="F142" s="238" t="s">
        <v>164</v>
      </c>
      <c r="G142" s="236"/>
      <c r="H142" s="239">
        <v>707.075</v>
      </c>
      <c r="I142" s="240"/>
      <c r="J142" s="236"/>
      <c r="K142" s="236"/>
      <c r="L142" s="241"/>
      <c r="M142" s="242"/>
      <c r="N142" s="243"/>
      <c r="O142" s="243"/>
      <c r="P142" s="243"/>
      <c r="Q142" s="243"/>
      <c r="R142" s="243"/>
      <c r="S142" s="243"/>
      <c r="T142" s="24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T142" s="245" t="s">
        <v>156</v>
      </c>
      <c r="AU142" s="245" t="s">
        <v>84</v>
      </c>
      <c r="AV142" s="14" t="s">
        <v>140</v>
      </c>
      <c r="AW142" s="14" t="s">
        <v>35</v>
      </c>
      <c r="AX142" s="14" t="s">
        <v>82</v>
      </c>
      <c r="AY142" s="245" t="s">
        <v>133</v>
      </c>
    </row>
    <row r="143" spans="1:65" s="2" customFormat="1" ht="12">
      <c r="A143" s="40"/>
      <c r="B143" s="41"/>
      <c r="C143" s="206" t="s">
        <v>217</v>
      </c>
      <c r="D143" s="206" t="s">
        <v>135</v>
      </c>
      <c r="E143" s="207" t="s">
        <v>218</v>
      </c>
      <c r="F143" s="208" t="s">
        <v>219</v>
      </c>
      <c r="G143" s="209" t="s">
        <v>149</v>
      </c>
      <c r="H143" s="210">
        <v>707.075</v>
      </c>
      <c r="I143" s="211"/>
      <c r="J143" s="212">
        <f>ROUND(I143*H143,2)</f>
        <v>0</v>
      </c>
      <c r="K143" s="208" t="s">
        <v>139</v>
      </c>
      <c r="L143" s="46"/>
      <c r="M143" s="213" t="s">
        <v>19</v>
      </c>
      <c r="N143" s="214" t="s">
        <v>45</v>
      </c>
      <c r="O143" s="86"/>
      <c r="P143" s="215">
        <f>O143*H143</f>
        <v>0</v>
      </c>
      <c r="Q143" s="215">
        <v>0</v>
      </c>
      <c r="R143" s="215">
        <f>Q143*H143</f>
        <v>0</v>
      </c>
      <c r="S143" s="215">
        <v>0</v>
      </c>
      <c r="T143" s="216">
        <f>S143*H143</f>
        <v>0</v>
      </c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R143" s="217" t="s">
        <v>140</v>
      </c>
      <c r="AT143" s="217" t="s">
        <v>135</v>
      </c>
      <c r="AU143" s="217" t="s">
        <v>84</v>
      </c>
      <c r="AY143" s="19" t="s">
        <v>133</v>
      </c>
      <c r="BE143" s="218">
        <f>IF(N143="základní",J143,0)</f>
        <v>0</v>
      </c>
      <c r="BF143" s="218">
        <f>IF(N143="snížená",J143,0)</f>
        <v>0</v>
      </c>
      <c r="BG143" s="218">
        <f>IF(N143="zákl. přenesená",J143,0)</f>
        <v>0</v>
      </c>
      <c r="BH143" s="218">
        <f>IF(N143="sníž. přenesená",J143,0)</f>
        <v>0</v>
      </c>
      <c r="BI143" s="218">
        <f>IF(N143="nulová",J143,0)</f>
        <v>0</v>
      </c>
      <c r="BJ143" s="19" t="s">
        <v>82</v>
      </c>
      <c r="BK143" s="218">
        <f>ROUND(I143*H143,2)</f>
        <v>0</v>
      </c>
      <c r="BL143" s="19" t="s">
        <v>140</v>
      </c>
      <c r="BM143" s="217" t="s">
        <v>220</v>
      </c>
    </row>
    <row r="144" spans="1:47" s="2" customFormat="1" ht="12">
      <c r="A144" s="40"/>
      <c r="B144" s="41"/>
      <c r="C144" s="42"/>
      <c r="D144" s="219" t="s">
        <v>142</v>
      </c>
      <c r="E144" s="42"/>
      <c r="F144" s="220" t="s">
        <v>219</v>
      </c>
      <c r="G144" s="42"/>
      <c r="H144" s="42"/>
      <c r="I144" s="221"/>
      <c r="J144" s="42"/>
      <c r="K144" s="42"/>
      <c r="L144" s="46"/>
      <c r="M144" s="222"/>
      <c r="N144" s="223"/>
      <c r="O144" s="86"/>
      <c r="P144" s="86"/>
      <c r="Q144" s="86"/>
      <c r="R144" s="86"/>
      <c r="S144" s="86"/>
      <c r="T144" s="87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T144" s="19" t="s">
        <v>142</v>
      </c>
      <c r="AU144" s="19" t="s">
        <v>84</v>
      </c>
    </row>
    <row r="145" spans="1:51" s="13" customFormat="1" ht="12">
      <c r="A145" s="13"/>
      <c r="B145" s="224"/>
      <c r="C145" s="225"/>
      <c r="D145" s="219" t="s">
        <v>156</v>
      </c>
      <c r="E145" s="226" t="s">
        <v>19</v>
      </c>
      <c r="F145" s="227" t="s">
        <v>221</v>
      </c>
      <c r="G145" s="225"/>
      <c r="H145" s="228">
        <v>496.125</v>
      </c>
      <c r="I145" s="229"/>
      <c r="J145" s="225"/>
      <c r="K145" s="225"/>
      <c r="L145" s="230"/>
      <c r="M145" s="231"/>
      <c r="N145" s="232"/>
      <c r="O145" s="232"/>
      <c r="P145" s="232"/>
      <c r="Q145" s="232"/>
      <c r="R145" s="232"/>
      <c r="S145" s="232"/>
      <c r="T145" s="23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34" t="s">
        <v>156</v>
      </c>
      <c r="AU145" s="234" t="s">
        <v>84</v>
      </c>
      <c r="AV145" s="13" t="s">
        <v>84</v>
      </c>
      <c r="AW145" s="13" t="s">
        <v>35</v>
      </c>
      <c r="AX145" s="13" t="s">
        <v>74</v>
      </c>
      <c r="AY145" s="234" t="s">
        <v>133</v>
      </c>
    </row>
    <row r="146" spans="1:51" s="13" customFormat="1" ht="12">
      <c r="A146" s="13"/>
      <c r="B146" s="224"/>
      <c r="C146" s="225"/>
      <c r="D146" s="219" t="s">
        <v>156</v>
      </c>
      <c r="E146" s="226" t="s">
        <v>19</v>
      </c>
      <c r="F146" s="227" t="s">
        <v>222</v>
      </c>
      <c r="G146" s="225"/>
      <c r="H146" s="228">
        <v>91.45</v>
      </c>
      <c r="I146" s="229"/>
      <c r="J146" s="225"/>
      <c r="K146" s="225"/>
      <c r="L146" s="230"/>
      <c r="M146" s="231"/>
      <c r="N146" s="232"/>
      <c r="O146" s="232"/>
      <c r="P146" s="232"/>
      <c r="Q146" s="232"/>
      <c r="R146" s="232"/>
      <c r="S146" s="232"/>
      <c r="T146" s="23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34" t="s">
        <v>156</v>
      </c>
      <c r="AU146" s="234" t="s">
        <v>84</v>
      </c>
      <c r="AV146" s="13" t="s">
        <v>84</v>
      </c>
      <c r="AW146" s="13" t="s">
        <v>35</v>
      </c>
      <c r="AX146" s="13" t="s">
        <v>74</v>
      </c>
      <c r="AY146" s="234" t="s">
        <v>133</v>
      </c>
    </row>
    <row r="147" spans="1:51" s="13" customFormat="1" ht="12">
      <c r="A147" s="13"/>
      <c r="B147" s="224"/>
      <c r="C147" s="225"/>
      <c r="D147" s="219" t="s">
        <v>156</v>
      </c>
      <c r="E147" s="226" t="s">
        <v>19</v>
      </c>
      <c r="F147" s="227" t="s">
        <v>223</v>
      </c>
      <c r="G147" s="225"/>
      <c r="H147" s="228">
        <v>37.5</v>
      </c>
      <c r="I147" s="229"/>
      <c r="J147" s="225"/>
      <c r="K147" s="225"/>
      <c r="L147" s="230"/>
      <c r="M147" s="231"/>
      <c r="N147" s="232"/>
      <c r="O147" s="232"/>
      <c r="P147" s="232"/>
      <c r="Q147" s="232"/>
      <c r="R147" s="232"/>
      <c r="S147" s="232"/>
      <c r="T147" s="23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34" t="s">
        <v>156</v>
      </c>
      <c r="AU147" s="234" t="s">
        <v>84</v>
      </c>
      <c r="AV147" s="13" t="s">
        <v>84</v>
      </c>
      <c r="AW147" s="13" t="s">
        <v>35</v>
      </c>
      <c r="AX147" s="13" t="s">
        <v>74</v>
      </c>
      <c r="AY147" s="234" t="s">
        <v>133</v>
      </c>
    </row>
    <row r="148" spans="1:51" s="13" customFormat="1" ht="12">
      <c r="A148" s="13"/>
      <c r="B148" s="224"/>
      <c r="C148" s="225"/>
      <c r="D148" s="219" t="s">
        <v>156</v>
      </c>
      <c r="E148" s="226" t="s">
        <v>19</v>
      </c>
      <c r="F148" s="227" t="s">
        <v>224</v>
      </c>
      <c r="G148" s="225"/>
      <c r="H148" s="228">
        <v>26</v>
      </c>
      <c r="I148" s="229"/>
      <c r="J148" s="225"/>
      <c r="K148" s="225"/>
      <c r="L148" s="230"/>
      <c r="M148" s="231"/>
      <c r="N148" s="232"/>
      <c r="O148" s="232"/>
      <c r="P148" s="232"/>
      <c r="Q148" s="232"/>
      <c r="R148" s="232"/>
      <c r="S148" s="232"/>
      <c r="T148" s="23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34" t="s">
        <v>156</v>
      </c>
      <c r="AU148" s="234" t="s">
        <v>84</v>
      </c>
      <c r="AV148" s="13" t="s">
        <v>84</v>
      </c>
      <c r="AW148" s="13" t="s">
        <v>35</v>
      </c>
      <c r="AX148" s="13" t="s">
        <v>74</v>
      </c>
      <c r="AY148" s="234" t="s">
        <v>133</v>
      </c>
    </row>
    <row r="149" spans="1:51" s="13" customFormat="1" ht="12">
      <c r="A149" s="13"/>
      <c r="B149" s="224"/>
      <c r="C149" s="225"/>
      <c r="D149" s="219" t="s">
        <v>156</v>
      </c>
      <c r="E149" s="226" t="s">
        <v>19</v>
      </c>
      <c r="F149" s="227" t="s">
        <v>225</v>
      </c>
      <c r="G149" s="225"/>
      <c r="H149" s="228">
        <v>40</v>
      </c>
      <c r="I149" s="229"/>
      <c r="J149" s="225"/>
      <c r="K149" s="225"/>
      <c r="L149" s="230"/>
      <c r="M149" s="231"/>
      <c r="N149" s="232"/>
      <c r="O149" s="232"/>
      <c r="P149" s="232"/>
      <c r="Q149" s="232"/>
      <c r="R149" s="232"/>
      <c r="S149" s="232"/>
      <c r="T149" s="23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34" t="s">
        <v>156</v>
      </c>
      <c r="AU149" s="234" t="s">
        <v>84</v>
      </c>
      <c r="AV149" s="13" t="s">
        <v>84</v>
      </c>
      <c r="AW149" s="13" t="s">
        <v>35</v>
      </c>
      <c r="AX149" s="13" t="s">
        <v>74</v>
      </c>
      <c r="AY149" s="234" t="s">
        <v>133</v>
      </c>
    </row>
    <row r="150" spans="1:51" s="13" customFormat="1" ht="12">
      <c r="A150" s="13"/>
      <c r="B150" s="224"/>
      <c r="C150" s="225"/>
      <c r="D150" s="219" t="s">
        <v>156</v>
      </c>
      <c r="E150" s="226" t="s">
        <v>19</v>
      </c>
      <c r="F150" s="227" t="s">
        <v>226</v>
      </c>
      <c r="G150" s="225"/>
      <c r="H150" s="228">
        <v>6</v>
      </c>
      <c r="I150" s="229"/>
      <c r="J150" s="225"/>
      <c r="K150" s="225"/>
      <c r="L150" s="230"/>
      <c r="M150" s="231"/>
      <c r="N150" s="232"/>
      <c r="O150" s="232"/>
      <c r="P150" s="232"/>
      <c r="Q150" s="232"/>
      <c r="R150" s="232"/>
      <c r="S150" s="232"/>
      <c r="T150" s="23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34" t="s">
        <v>156</v>
      </c>
      <c r="AU150" s="234" t="s">
        <v>84</v>
      </c>
      <c r="AV150" s="13" t="s">
        <v>84</v>
      </c>
      <c r="AW150" s="13" t="s">
        <v>35</v>
      </c>
      <c r="AX150" s="13" t="s">
        <v>74</v>
      </c>
      <c r="AY150" s="234" t="s">
        <v>133</v>
      </c>
    </row>
    <row r="151" spans="1:51" s="13" customFormat="1" ht="12">
      <c r="A151" s="13"/>
      <c r="B151" s="224"/>
      <c r="C151" s="225"/>
      <c r="D151" s="219" t="s">
        <v>156</v>
      </c>
      <c r="E151" s="226" t="s">
        <v>19</v>
      </c>
      <c r="F151" s="227" t="s">
        <v>227</v>
      </c>
      <c r="G151" s="225"/>
      <c r="H151" s="228">
        <v>10</v>
      </c>
      <c r="I151" s="229"/>
      <c r="J151" s="225"/>
      <c r="K151" s="225"/>
      <c r="L151" s="230"/>
      <c r="M151" s="231"/>
      <c r="N151" s="232"/>
      <c r="O151" s="232"/>
      <c r="P151" s="232"/>
      <c r="Q151" s="232"/>
      <c r="R151" s="232"/>
      <c r="S151" s="232"/>
      <c r="T151" s="23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34" t="s">
        <v>156</v>
      </c>
      <c r="AU151" s="234" t="s">
        <v>84</v>
      </c>
      <c r="AV151" s="13" t="s">
        <v>84</v>
      </c>
      <c r="AW151" s="13" t="s">
        <v>35</v>
      </c>
      <c r="AX151" s="13" t="s">
        <v>74</v>
      </c>
      <c r="AY151" s="234" t="s">
        <v>133</v>
      </c>
    </row>
    <row r="152" spans="1:51" s="14" customFormat="1" ht="12">
      <c r="A152" s="14"/>
      <c r="B152" s="235"/>
      <c r="C152" s="236"/>
      <c r="D152" s="219" t="s">
        <v>156</v>
      </c>
      <c r="E152" s="237" t="s">
        <v>19</v>
      </c>
      <c r="F152" s="238" t="s">
        <v>164</v>
      </c>
      <c r="G152" s="236"/>
      <c r="H152" s="239">
        <v>707.075</v>
      </c>
      <c r="I152" s="240"/>
      <c r="J152" s="236"/>
      <c r="K152" s="236"/>
      <c r="L152" s="241"/>
      <c r="M152" s="242"/>
      <c r="N152" s="243"/>
      <c r="O152" s="243"/>
      <c r="P152" s="243"/>
      <c r="Q152" s="243"/>
      <c r="R152" s="243"/>
      <c r="S152" s="243"/>
      <c r="T152" s="24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T152" s="245" t="s">
        <v>156</v>
      </c>
      <c r="AU152" s="245" t="s">
        <v>84</v>
      </c>
      <c r="AV152" s="14" t="s">
        <v>140</v>
      </c>
      <c r="AW152" s="14" t="s">
        <v>35</v>
      </c>
      <c r="AX152" s="14" t="s">
        <v>82</v>
      </c>
      <c r="AY152" s="245" t="s">
        <v>133</v>
      </c>
    </row>
    <row r="153" spans="1:63" s="12" customFormat="1" ht="22.8" customHeight="1">
      <c r="A153" s="12"/>
      <c r="B153" s="190"/>
      <c r="C153" s="191"/>
      <c r="D153" s="192" t="s">
        <v>73</v>
      </c>
      <c r="E153" s="204" t="s">
        <v>84</v>
      </c>
      <c r="F153" s="204" t="s">
        <v>228</v>
      </c>
      <c r="G153" s="191"/>
      <c r="H153" s="191"/>
      <c r="I153" s="194"/>
      <c r="J153" s="205">
        <f>BK153</f>
        <v>0</v>
      </c>
      <c r="K153" s="191"/>
      <c r="L153" s="196"/>
      <c r="M153" s="197"/>
      <c r="N153" s="198"/>
      <c r="O153" s="198"/>
      <c r="P153" s="199">
        <f>SUM(P154:P161)</f>
        <v>0</v>
      </c>
      <c r="Q153" s="198"/>
      <c r="R153" s="199">
        <f>SUM(R154:R161)</f>
        <v>2.94978962</v>
      </c>
      <c r="S153" s="198"/>
      <c r="T153" s="200">
        <f>SUM(T154:T161)</f>
        <v>0</v>
      </c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R153" s="201" t="s">
        <v>82</v>
      </c>
      <c r="AT153" s="202" t="s">
        <v>73</v>
      </c>
      <c r="AU153" s="202" t="s">
        <v>82</v>
      </c>
      <c r="AY153" s="201" t="s">
        <v>133</v>
      </c>
      <c r="BK153" s="203">
        <f>SUM(BK154:BK161)</f>
        <v>0</v>
      </c>
    </row>
    <row r="154" spans="1:65" s="2" customFormat="1" ht="16.5" customHeight="1">
      <c r="A154" s="40"/>
      <c r="B154" s="41"/>
      <c r="C154" s="206" t="s">
        <v>229</v>
      </c>
      <c r="D154" s="206" t="s">
        <v>135</v>
      </c>
      <c r="E154" s="207" t="s">
        <v>230</v>
      </c>
      <c r="F154" s="208" t="s">
        <v>231</v>
      </c>
      <c r="G154" s="209" t="s">
        <v>149</v>
      </c>
      <c r="H154" s="210">
        <v>6276.148</v>
      </c>
      <c r="I154" s="211"/>
      <c r="J154" s="212">
        <f>ROUND(I154*H154,2)</f>
        <v>0</v>
      </c>
      <c r="K154" s="208" t="s">
        <v>139</v>
      </c>
      <c r="L154" s="46"/>
      <c r="M154" s="213" t="s">
        <v>19</v>
      </c>
      <c r="N154" s="214" t="s">
        <v>45</v>
      </c>
      <c r="O154" s="86"/>
      <c r="P154" s="215">
        <f>O154*H154</f>
        <v>0</v>
      </c>
      <c r="Q154" s="215">
        <v>0.00014</v>
      </c>
      <c r="R154" s="215">
        <f>Q154*H154</f>
        <v>0.87866072</v>
      </c>
      <c r="S154" s="215">
        <v>0</v>
      </c>
      <c r="T154" s="216">
        <f>S154*H154</f>
        <v>0</v>
      </c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R154" s="217" t="s">
        <v>140</v>
      </c>
      <c r="AT154" s="217" t="s">
        <v>135</v>
      </c>
      <c r="AU154" s="217" t="s">
        <v>84</v>
      </c>
      <c r="AY154" s="19" t="s">
        <v>133</v>
      </c>
      <c r="BE154" s="218">
        <f>IF(N154="základní",J154,0)</f>
        <v>0</v>
      </c>
      <c r="BF154" s="218">
        <f>IF(N154="snížená",J154,0)</f>
        <v>0</v>
      </c>
      <c r="BG154" s="218">
        <f>IF(N154="zákl. přenesená",J154,0)</f>
        <v>0</v>
      </c>
      <c r="BH154" s="218">
        <f>IF(N154="sníž. přenesená",J154,0)</f>
        <v>0</v>
      </c>
      <c r="BI154" s="218">
        <f>IF(N154="nulová",J154,0)</f>
        <v>0</v>
      </c>
      <c r="BJ154" s="19" t="s">
        <v>82</v>
      </c>
      <c r="BK154" s="218">
        <f>ROUND(I154*H154,2)</f>
        <v>0</v>
      </c>
      <c r="BL154" s="19" t="s">
        <v>140</v>
      </c>
      <c r="BM154" s="217" t="s">
        <v>232</v>
      </c>
    </row>
    <row r="155" spans="1:47" s="2" customFormat="1" ht="12">
      <c r="A155" s="40"/>
      <c r="B155" s="41"/>
      <c r="C155" s="42"/>
      <c r="D155" s="219" t="s">
        <v>142</v>
      </c>
      <c r="E155" s="42"/>
      <c r="F155" s="220" t="s">
        <v>233</v>
      </c>
      <c r="G155" s="42"/>
      <c r="H155" s="42"/>
      <c r="I155" s="221"/>
      <c r="J155" s="42"/>
      <c r="K155" s="42"/>
      <c r="L155" s="46"/>
      <c r="M155" s="222"/>
      <c r="N155" s="223"/>
      <c r="O155" s="86"/>
      <c r="P155" s="86"/>
      <c r="Q155" s="86"/>
      <c r="R155" s="86"/>
      <c r="S155" s="86"/>
      <c r="T155" s="87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T155" s="19" t="s">
        <v>142</v>
      </c>
      <c r="AU155" s="19" t="s">
        <v>84</v>
      </c>
    </row>
    <row r="156" spans="1:51" s="15" customFormat="1" ht="12">
      <c r="A156" s="15"/>
      <c r="B156" s="246"/>
      <c r="C156" s="247"/>
      <c r="D156" s="219" t="s">
        <v>156</v>
      </c>
      <c r="E156" s="248" t="s">
        <v>19</v>
      </c>
      <c r="F156" s="249" t="s">
        <v>193</v>
      </c>
      <c r="G156" s="247"/>
      <c r="H156" s="248" t="s">
        <v>19</v>
      </c>
      <c r="I156" s="250"/>
      <c r="J156" s="247"/>
      <c r="K156" s="247"/>
      <c r="L156" s="251"/>
      <c r="M156" s="252"/>
      <c r="N156" s="253"/>
      <c r="O156" s="253"/>
      <c r="P156" s="253"/>
      <c r="Q156" s="253"/>
      <c r="R156" s="253"/>
      <c r="S156" s="253"/>
      <c r="T156" s="254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T156" s="255" t="s">
        <v>156</v>
      </c>
      <c r="AU156" s="255" t="s">
        <v>84</v>
      </c>
      <c r="AV156" s="15" t="s">
        <v>82</v>
      </c>
      <c r="AW156" s="15" t="s">
        <v>35</v>
      </c>
      <c r="AX156" s="15" t="s">
        <v>74</v>
      </c>
      <c r="AY156" s="255" t="s">
        <v>133</v>
      </c>
    </row>
    <row r="157" spans="1:51" s="13" customFormat="1" ht="12">
      <c r="A157" s="13"/>
      <c r="B157" s="224"/>
      <c r="C157" s="225"/>
      <c r="D157" s="219" t="s">
        <v>156</v>
      </c>
      <c r="E157" s="226" t="s">
        <v>19</v>
      </c>
      <c r="F157" s="227" t="s">
        <v>200</v>
      </c>
      <c r="G157" s="225"/>
      <c r="H157" s="228">
        <v>6276.148</v>
      </c>
      <c r="I157" s="229"/>
      <c r="J157" s="225"/>
      <c r="K157" s="225"/>
      <c r="L157" s="230"/>
      <c r="M157" s="231"/>
      <c r="N157" s="232"/>
      <c r="O157" s="232"/>
      <c r="P157" s="232"/>
      <c r="Q157" s="232"/>
      <c r="R157" s="232"/>
      <c r="S157" s="232"/>
      <c r="T157" s="23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34" t="s">
        <v>156</v>
      </c>
      <c r="AU157" s="234" t="s">
        <v>84</v>
      </c>
      <c r="AV157" s="13" t="s">
        <v>84</v>
      </c>
      <c r="AW157" s="13" t="s">
        <v>35</v>
      </c>
      <c r="AX157" s="13" t="s">
        <v>74</v>
      </c>
      <c r="AY157" s="234" t="s">
        <v>133</v>
      </c>
    </row>
    <row r="158" spans="1:51" s="14" customFormat="1" ht="12">
      <c r="A158" s="14"/>
      <c r="B158" s="235"/>
      <c r="C158" s="236"/>
      <c r="D158" s="219" t="s">
        <v>156</v>
      </c>
      <c r="E158" s="237" t="s">
        <v>19</v>
      </c>
      <c r="F158" s="238" t="s">
        <v>164</v>
      </c>
      <c r="G158" s="236"/>
      <c r="H158" s="239">
        <v>6276.148</v>
      </c>
      <c r="I158" s="240"/>
      <c r="J158" s="236"/>
      <c r="K158" s="236"/>
      <c r="L158" s="241"/>
      <c r="M158" s="242"/>
      <c r="N158" s="243"/>
      <c r="O158" s="243"/>
      <c r="P158" s="243"/>
      <c r="Q158" s="243"/>
      <c r="R158" s="243"/>
      <c r="S158" s="243"/>
      <c r="T158" s="24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T158" s="245" t="s">
        <v>156</v>
      </c>
      <c r="AU158" s="245" t="s">
        <v>84</v>
      </c>
      <c r="AV158" s="14" t="s">
        <v>140</v>
      </c>
      <c r="AW158" s="14" t="s">
        <v>35</v>
      </c>
      <c r="AX158" s="14" t="s">
        <v>82</v>
      </c>
      <c r="AY158" s="245" t="s">
        <v>133</v>
      </c>
    </row>
    <row r="159" spans="1:65" s="2" customFormat="1" ht="16.5" customHeight="1">
      <c r="A159" s="40"/>
      <c r="B159" s="41"/>
      <c r="C159" s="256" t="s">
        <v>8</v>
      </c>
      <c r="D159" s="256" t="s">
        <v>206</v>
      </c>
      <c r="E159" s="257" t="s">
        <v>234</v>
      </c>
      <c r="F159" s="258" t="s">
        <v>235</v>
      </c>
      <c r="G159" s="259" t="s">
        <v>149</v>
      </c>
      <c r="H159" s="260">
        <v>6903.763</v>
      </c>
      <c r="I159" s="261"/>
      <c r="J159" s="262">
        <f>ROUND(I159*H159,2)</f>
        <v>0</v>
      </c>
      <c r="K159" s="258" t="s">
        <v>139</v>
      </c>
      <c r="L159" s="263"/>
      <c r="M159" s="264" t="s">
        <v>19</v>
      </c>
      <c r="N159" s="265" t="s">
        <v>45</v>
      </c>
      <c r="O159" s="86"/>
      <c r="P159" s="215">
        <f>O159*H159</f>
        <v>0</v>
      </c>
      <c r="Q159" s="215">
        <v>0.0003</v>
      </c>
      <c r="R159" s="215">
        <f>Q159*H159</f>
        <v>2.0711288999999997</v>
      </c>
      <c r="S159" s="215">
        <v>0</v>
      </c>
      <c r="T159" s="216">
        <f>S159*H159</f>
        <v>0</v>
      </c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R159" s="217" t="s">
        <v>187</v>
      </c>
      <c r="AT159" s="217" t="s">
        <v>206</v>
      </c>
      <c r="AU159" s="217" t="s">
        <v>84</v>
      </c>
      <c r="AY159" s="19" t="s">
        <v>133</v>
      </c>
      <c r="BE159" s="218">
        <f>IF(N159="základní",J159,0)</f>
        <v>0</v>
      </c>
      <c r="BF159" s="218">
        <f>IF(N159="snížená",J159,0)</f>
        <v>0</v>
      </c>
      <c r="BG159" s="218">
        <f>IF(N159="zákl. přenesená",J159,0)</f>
        <v>0</v>
      </c>
      <c r="BH159" s="218">
        <f>IF(N159="sníž. přenesená",J159,0)</f>
        <v>0</v>
      </c>
      <c r="BI159" s="218">
        <f>IF(N159="nulová",J159,0)</f>
        <v>0</v>
      </c>
      <c r="BJ159" s="19" t="s">
        <v>82</v>
      </c>
      <c r="BK159" s="218">
        <f>ROUND(I159*H159,2)</f>
        <v>0</v>
      </c>
      <c r="BL159" s="19" t="s">
        <v>140</v>
      </c>
      <c r="BM159" s="217" t="s">
        <v>236</v>
      </c>
    </row>
    <row r="160" spans="1:47" s="2" customFormat="1" ht="12">
      <c r="A160" s="40"/>
      <c r="B160" s="41"/>
      <c r="C160" s="42"/>
      <c r="D160" s="219" t="s">
        <v>142</v>
      </c>
      <c r="E160" s="42"/>
      <c r="F160" s="220" t="s">
        <v>235</v>
      </c>
      <c r="G160" s="42"/>
      <c r="H160" s="42"/>
      <c r="I160" s="221"/>
      <c r="J160" s="42"/>
      <c r="K160" s="42"/>
      <c r="L160" s="46"/>
      <c r="M160" s="222"/>
      <c r="N160" s="223"/>
      <c r="O160" s="86"/>
      <c r="P160" s="86"/>
      <c r="Q160" s="86"/>
      <c r="R160" s="86"/>
      <c r="S160" s="86"/>
      <c r="T160" s="87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T160" s="19" t="s">
        <v>142</v>
      </c>
      <c r="AU160" s="19" t="s">
        <v>84</v>
      </c>
    </row>
    <row r="161" spans="1:51" s="13" customFormat="1" ht="12">
      <c r="A161" s="13"/>
      <c r="B161" s="224"/>
      <c r="C161" s="225"/>
      <c r="D161" s="219" t="s">
        <v>156</v>
      </c>
      <c r="E161" s="225"/>
      <c r="F161" s="227" t="s">
        <v>237</v>
      </c>
      <c r="G161" s="225"/>
      <c r="H161" s="228">
        <v>6903.763</v>
      </c>
      <c r="I161" s="229"/>
      <c r="J161" s="225"/>
      <c r="K161" s="225"/>
      <c r="L161" s="230"/>
      <c r="M161" s="231"/>
      <c r="N161" s="232"/>
      <c r="O161" s="232"/>
      <c r="P161" s="232"/>
      <c r="Q161" s="232"/>
      <c r="R161" s="232"/>
      <c r="S161" s="232"/>
      <c r="T161" s="23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34" t="s">
        <v>156</v>
      </c>
      <c r="AU161" s="234" t="s">
        <v>84</v>
      </c>
      <c r="AV161" s="13" t="s">
        <v>84</v>
      </c>
      <c r="AW161" s="13" t="s">
        <v>4</v>
      </c>
      <c r="AX161" s="13" t="s">
        <v>82</v>
      </c>
      <c r="AY161" s="234" t="s">
        <v>133</v>
      </c>
    </row>
    <row r="162" spans="1:63" s="12" customFormat="1" ht="22.8" customHeight="1">
      <c r="A162" s="12"/>
      <c r="B162" s="190"/>
      <c r="C162" s="191"/>
      <c r="D162" s="192" t="s">
        <v>73</v>
      </c>
      <c r="E162" s="204" t="s">
        <v>171</v>
      </c>
      <c r="F162" s="204" t="s">
        <v>238</v>
      </c>
      <c r="G162" s="191"/>
      <c r="H162" s="191"/>
      <c r="I162" s="194"/>
      <c r="J162" s="205">
        <f>BK162</f>
        <v>0</v>
      </c>
      <c r="K162" s="191"/>
      <c r="L162" s="196"/>
      <c r="M162" s="197"/>
      <c r="N162" s="198"/>
      <c r="O162" s="198"/>
      <c r="P162" s="199">
        <f>SUM(P163:P250)</f>
        <v>0</v>
      </c>
      <c r="Q162" s="198"/>
      <c r="R162" s="199">
        <f>SUM(R163:R250)</f>
        <v>1524.66074616</v>
      </c>
      <c r="S162" s="198"/>
      <c r="T162" s="200">
        <f>SUM(T163:T250)</f>
        <v>0</v>
      </c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R162" s="201" t="s">
        <v>82</v>
      </c>
      <c r="AT162" s="202" t="s">
        <v>73</v>
      </c>
      <c r="AU162" s="202" t="s">
        <v>82</v>
      </c>
      <c r="AY162" s="201" t="s">
        <v>133</v>
      </c>
      <c r="BK162" s="203">
        <f>SUM(BK163:BK250)</f>
        <v>0</v>
      </c>
    </row>
    <row r="163" spans="1:65" s="2" customFormat="1" ht="33" customHeight="1">
      <c r="A163" s="40"/>
      <c r="B163" s="41"/>
      <c r="C163" s="206" t="s">
        <v>239</v>
      </c>
      <c r="D163" s="206" t="s">
        <v>135</v>
      </c>
      <c r="E163" s="207" t="s">
        <v>240</v>
      </c>
      <c r="F163" s="208" t="s">
        <v>241</v>
      </c>
      <c r="G163" s="209" t="s">
        <v>149</v>
      </c>
      <c r="H163" s="210">
        <v>2718.448</v>
      </c>
      <c r="I163" s="211"/>
      <c r="J163" s="212">
        <f>ROUND(I163*H163,2)</f>
        <v>0</v>
      </c>
      <c r="K163" s="208" t="s">
        <v>139</v>
      </c>
      <c r="L163" s="46"/>
      <c r="M163" s="213" t="s">
        <v>19</v>
      </c>
      <c r="N163" s="214" t="s">
        <v>45</v>
      </c>
      <c r="O163" s="86"/>
      <c r="P163" s="215">
        <f>O163*H163</f>
        <v>0</v>
      </c>
      <c r="Q163" s="215">
        <v>0</v>
      </c>
      <c r="R163" s="215">
        <f>Q163*H163</f>
        <v>0</v>
      </c>
      <c r="S163" s="215">
        <v>0</v>
      </c>
      <c r="T163" s="216">
        <f>S163*H163</f>
        <v>0</v>
      </c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R163" s="217" t="s">
        <v>140</v>
      </c>
      <c r="AT163" s="217" t="s">
        <v>135</v>
      </c>
      <c r="AU163" s="217" t="s">
        <v>84</v>
      </c>
      <c r="AY163" s="19" t="s">
        <v>133</v>
      </c>
      <c r="BE163" s="218">
        <f>IF(N163="základní",J163,0)</f>
        <v>0</v>
      </c>
      <c r="BF163" s="218">
        <f>IF(N163="snížená",J163,0)</f>
        <v>0</v>
      </c>
      <c r="BG163" s="218">
        <f>IF(N163="zákl. přenesená",J163,0)</f>
        <v>0</v>
      </c>
      <c r="BH163" s="218">
        <f>IF(N163="sníž. přenesená",J163,0)</f>
        <v>0</v>
      </c>
      <c r="BI163" s="218">
        <f>IF(N163="nulová",J163,0)</f>
        <v>0</v>
      </c>
      <c r="BJ163" s="19" t="s">
        <v>82</v>
      </c>
      <c r="BK163" s="218">
        <f>ROUND(I163*H163,2)</f>
        <v>0</v>
      </c>
      <c r="BL163" s="19" t="s">
        <v>140</v>
      </c>
      <c r="BM163" s="217" t="s">
        <v>242</v>
      </c>
    </row>
    <row r="164" spans="1:47" s="2" customFormat="1" ht="12">
      <c r="A164" s="40"/>
      <c r="B164" s="41"/>
      <c r="C164" s="42"/>
      <c r="D164" s="219" t="s">
        <v>142</v>
      </c>
      <c r="E164" s="42"/>
      <c r="F164" s="220" t="s">
        <v>241</v>
      </c>
      <c r="G164" s="42"/>
      <c r="H164" s="42"/>
      <c r="I164" s="221"/>
      <c r="J164" s="42"/>
      <c r="K164" s="42"/>
      <c r="L164" s="46"/>
      <c r="M164" s="222"/>
      <c r="N164" s="223"/>
      <c r="O164" s="86"/>
      <c r="P164" s="86"/>
      <c r="Q164" s="86"/>
      <c r="R164" s="86"/>
      <c r="S164" s="86"/>
      <c r="T164" s="87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T164" s="19" t="s">
        <v>142</v>
      </c>
      <c r="AU164" s="19" t="s">
        <v>84</v>
      </c>
    </row>
    <row r="165" spans="1:51" s="13" customFormat="1" ht="12">
      <c r="A165" s="13"/>
      <c r="B165" s="224"/>
      <c r="C165" s="225"/>
      <c r="D165" s="219" t="s">
        <v>156</v>
      </c>
      <c r="E165" s="226" t="s">
        <v>19</v>
      </c>
      <c r="F165" s="227" t="s">
        <v>243</v>
      </c>
      <c r="G165" s="225"/>
      <c r="H165" s="228">
        <v>457.5</v>
      </c>
      <c r="I165" s="229"/>
      <c r="J165" s="225"/>
      <c r="K165" s="225"/>
      <c r="L165" s="230"/>
      <c r="M165" s="231"/>
      <c r="N165" s="232"/>
      <c r="O165" s="232"/>
      <c r="P165" s="232"/>
      <c r="Q165" s="232"/>
      <c r="R165" s="232"/>
      <c r="S165" s="232"/>
      <c r="T165" s="23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34" t="s">
        <v>156</v>
      </c>
      <c r="AU165" s="234" t="s">
        <v>84</v>
      </c>
      <c r="AV165" s="13" t="s">
        <v>84</v>
      </c>
      <c r="AW165" s="13" t="s">
        <v>35</v>
      </c>
      <c r="AX165" s="13" t="s">
        <v>74</v>
      </c>
      <c r="AY165" s="234" t="s">
        <v>133</v>
      </c>
    </row>
    <row r="166" spans="1:51" s="13" customFormat="1" ht="12">
      <c r="A166" s="13"/>
      <c r="B166" s="224"/>
      <c r="C166" s="225"/>
      <c r="D166" s="219" t="s">
        <v>156</v>
      </c>
      <c r="E166" s="226" t="s">
        <v>19</v>
      </c>
      <c r="F166" s="227" t="s">
        <v>244</v>
      </c>
      <c r="G166" s="225"/>
      <c r="H166" s="228">
        <v>623.5</v>
      </c>
      <c r="I166" s="229"/>
      <c r="J166" s="225"/>
      <c r="K166" s="225"/>
      <c r="L166" s="230"/>
      <c r="M166" s="231"/>
      <c r="N166" s="232"/>
      <c r="O166" s="232"/>
      <c r="P166" s="232"/>
      <c r="Q166" s="232"/>
      <c r="R166" s="232"/>
      <c r="S166" s="232"/>
      <c r="T166" s="23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34" t="s">
        <v>156</v>
      </c>
      <c r="AU166" s="234" t="s">
        <v>84</v>
      </c>
      <c r="AV166" s="13" t="s">
        <v>84</v>
      </c>
      <c r="AW166" s="13" t="s">
        <v>35</v>
      </c>
      <c r="AX166" s="13" t="s">
        <v>74</v>
      </c>
      <c r="AY166" s="234" t="s">
        <v>133</v>
      </c>
    </row>
    <row r="167" spans="1:51" s="13" customFormat="1" ht="12">
      <c r="A167" s="13"/>
      <c r="B167" s="224"/>
      <c r="C167" s="225"/>
      <c r="D167" s="219" t="s">
        <v>156</v>
      </c>
      <c r="E167" s="226" t="s">
        <v>19</v>
      </c>
      <c r="F167" s="227" t="s">
        <v>245</v>
      </c>
      <c r="G167" s="225"/>
      <c r="H167" s="228">
        <v>74.23</v>
      </c>
      <c r="I167" s="229"/>
      <c r="J167" s="225"/>
      <c r="K167" s="225"/>
      <c r="L167" s="230"/>
      <c r="M167" s="231"/>
      <c r="N167" s="232"/>
      <c r="O167" s="232"/>
      <c r="P167" s="232"/>
      <c r="Q167" s="232"/>
      <c r="R167" s="232"/>
      <c r="S167" s="232"/>
      <c r="T167" s="23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34" t="s">
        <v>156</v>
      </c>
      <c r="AU167" s="234" t="s">
        <v>84</v>
      </c>
      <c r="AV167" s="13" t="s">
        <v>84</v>
      </c>
      <c r="AW167" s="13" t="s">
        <v>35</v>
      </c>
      <c r="AX167" s="13" t="s">
        <v>74</v>
      </c>
      <c r="AY167" s="234" t="s">
        <v>133</v>
      </c>
    </row>
    <row r="168" spans="1:51" s="13" customFormat="1" ht="12">
      <c r="A168" s="13"/>
      <c r="B168" s="224"/>
      <c r="C168" s="225"/>
      <c r="D168" s="219" t="s">
        <v>156</v>
      </c>
      <c r="E168" s="226" t="s">
        <v>19</v>
      </c>
      <c r="F168" s="227" t="s">
        <v>246</v>
      </c>
      <c r="G168" s="225"/>
      <c r="H168" s="228">
        <v>25.8</v>
      </c>
      <c r="I168" s="229"/>
      <c r="J168" s="225"/>
      <c r="K168" s="225"/>
      <c r="L168" s="230"/>
      <c r="M168" s="231"/>
      <c r="N168" s="232"/>
      <c r="O168" s="232"/>
      <c r="P168" s="232"/>
      <c r="Q168" s="232"/>
      <c r="R168" s="232"/>
      <c r="S168" s="232"/>
      <c r="T168" s="23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34" t="s">
        <v>156</v>
      </c>
      <c r="AU168" s="234" t="s">
        <v>84</v>
      </c>
      <c r="AV168" s="13" t="s">
        <v>84</v>
      </c>
      <c r="AW168" s="13" t="s">
        <v>35</v>
      </c>
      <c r="AX168" s="13" t="s">
        <v>74</v>
      </c>
      <c r="AY168" s="234" t="s">
        <v>133</v>
      </c>
    </row>
    <row r="169" spans="1:51" s="13" customFormat="1" ht="12">
      <c r="A169" s="13"/>
      <c r="B169" s="224"/>
      <c r="C169" s="225"/>
      <c r="D169" s="219" t="s">
        <v>156</v>
      </c>
      <c r="E169" s="226" t="s">
        <v>19</v>
      </c>
      <c r="F169" s="227" t="s">
        <v>247</v>
      </c>
      <c r="G169" s="225"/>
      <c r="H169" s="228">
        <v>13.95</v>
      </c>
      <c r="I169" s="229"/>
      <c r="J169" s="225"/>
      <c r="K169" s="225"/>
      <c r="L169" s="230"/>
      <c r="M169" s="231"/>
      <c r="N169" s="232"/>
      <c r="O169" s="232"/>
      <c r="P169" s="232"/>
      <c r="Q169" s="232"/>
      <c r="R169" s="232"/>
      <c r="S169" s="232"/>
      <c r="T169" s="23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34" t="s">
        <v>156</v>
      </c>
      <c r="AU169" s="234" t="s">
        <v>84</v>
      </c>
      <c r="AV169" s="13" t="s">
        <v>84</v>
      </c>
      <c r="AW169" s="13" t="s">
        <v>35</v>
      </c>
      <c r="AX169" s="13" t="s">
        <v>74</v>
      </c>
      <c r="AY169" s="234" t="s">
        <v>133</v>
      </c>
    </row>
    <row r="170" spans="1:51" s="16" customFormat="1" ht="12">
      <c r="A170" s="16"/>
      <c r="B170" s="266"/>
      <c r="C170" s="267"/>
      <c r="D170" s="219" t="s">
        <v>156</v>
      </c>
      <c r="E170" s="268" t="s">
        <v>19</v>
      </c>
      <c r="F170" s="269" t="s">
        <v>248</v>
      </c>
      <c r="G170" s="267"/>
      <c r="H170" s="270">
        <v>1194.98</v>
      </c>
      <c r="I170" s="271"/>
      <c r="J170" s="267"/>
      <c r="K170" s="267"/>
      <c r="L170" s="272"/>
      <c r="M170" s="273"/>
      <c r="N170" s="274"/>
      <c r="O170" s="274"/>
      <c r="P170" s="274"/>
      <c r="Q170" s="274"/>
      <c r="R170" s="274"/>
      <c r="S170" s="274"/>
      <c r="T170" s="275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T170" s="276" t="s">
        <v>156</v>
      </c>
      <c r="AU170" s="276" t="s">
        <v>84</v>
      </c>
      <c r="AV170" s="16" t="s">
        <v>146</v>
      </c>
      <c r="AW170" s="16" t="s">
        <v>35</v>
      </c>
      <c r="AX170" s="16" t="s">
        <v>74</v>
      </c>
      <c r="AY170" s="276" t="s">
        <v>133</v>
      </c>
    </row>
    <row r="171" spans="1:51" s="13" customFormat="1" ht="12">
      <c r="A171" s="13"/>
      <c r="B171" s="224"/>
      <c r="C171" s="225"/>
      <c r="D171" s="219" t="s">
        <v>156</v>
      </c>
      <c r="E171" s="226" t="s">
        <v>19</v>
      </c>
      <c r="F171" s="227" t="s">
        <v>249</v>
      </c>
      <c r="G171" s="225"/>
      <c r="H171" s="228">
        <v>216.3</v>
      </c>
      <c r="I171" s="229"/>
      <c r="J171" s="225"/>
      <c r="K171" s="225"/>
      <c r="L171" s="230"/>
      <c r="M171" s="231"/>
      <c r="N171" s="232"/>
      <c r="O171" s="232"/>
      <c r="P171" s="232"/>
      <c r="Q171" s="232"/>
      <c r="R171" s="232"/>
      <c r="S171" s="232"/>
      <c r="T171" s="23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34" t="s">
        <v>156</v>
      </c>
      <c r="AU171" s="234" t="s">
        <v>84</v>
      </c>
      <c r="AV171" s="13" t="s">
        <v>84</v>
      </c>
      <c r="AW171" s="13" t="s">
        <v>35</v>
      </c>
      <c r="AX171" s="13" t="s">
        <v>74</v>
      </c>
      <c r="AY171" s="234" t="s">
        <v>133</v>
      </c>
    </row>
    <row r="172" spans="1:51" s="13" customFormat="1" ht="12">
      <c r="A172" s="13"/>
      <c r="B172" s="224"/>
      <c r="C172" s="225"/>
      <c r="D172" s="219" t="s">
        <v>156</v>
      </c>
      <c r="E172" s="226" t="s">
        <v>19</v>
      </c>
      <c r="F172" s="227" t="s">
        <v>250</v>
      </c>
      <c r="G172" s="225"/>
      <c r="H172" s="228">
        <v>1307.168</v>
      </c>
      <c r="I172" s="229"/>
      <c r="J172" s="225"/>
      <c r="K172" s="225"/>
      <c r="L172" s="230"/>
      <c r="M172" s="231"/>
      <c r="N172" s="232"/>
      <c r="O172" s="232"/>
      <c r="P172" s="232"/>
      <c r="Q172" s="232"/>
      <c r="R172" s="232"/>
      <c r="S172" s="232"/>
      <c r="T172" s="23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34" t="s">
        <v>156</v>
      </c>
      <c r="AU172" s="234" t="s">
        <v>84</v>
      </c>
      <c r="AV172" s="13" t="s">
        <v>84</v>
      </c>
      <c r="AW172" s="13" t="s">
        <v>35</v>
      </c>
      <c r="AX172" s="13" t="s">
        <v>74</v>
      </c>
      <c r="AY172" s="234" t="s">
        <v>133</v>
      </c>
    </row>
    <row r="173" spans="1:51" s="14" customFormat="1" ht="12">
      <c r="A173" s="14"/>
      <c r="B173" s="235"/>
      <c r="C173" s="236"/>
      <c r="D173" s="219" t="s">
        <v>156</v>
      </c>
      <c r="E173" s="237" t="s">
        <v>19</v>
      </c>
      <c r="F173" s="238" t="s">
        <v>164</v>
      </c>
      <c r="G173" s="236"/>
      <c r="H173" s="239">
        <v>2718.448</v>
      </c>
      <c r="I173" s="240"/>
      <c r="J173" s="236"/>
      <c r="K173" s="236"/>
      <c r="L173" s="241"/>
      <c r="M173" s="242"/>
      <c r="N173" s="243"/>
      <c r="O173" s="243"/>
      <c r="P173" s="243"/>
      <c r="Q173" s="243"/>
      <c r="R173" s="243"/>
      <c r="S173" s="243"/>
      <c r="T173" s="244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T173" s="245" t="s">
        <v>156</v>
      </c>
      <c r="AU173" s="245" t="s">
        <v>84</v>
      </c>
      <c r="AV173" s="14" t="s">
        <v>140</v>
      </c>
      <c r="AW173" s="14" t="s">
        <v>35</v>
      </c>
      <c r="AX173" s="14" t="s">
        <v>82</v>
      </c>
      <c r="AY173" s="245" t="s">
        <v>133</v>
      </c>
    </row>
    <row r="174" spans="1:65" s="2" customFormat="1" ht="16.5" customHeight="1">
      <c r="A174" s="40"/>
      <c r="B174" s="41"/>
      <c r="C174" s="256" t="s">
        <v>251</v>
      </c>
      <c r="D174" s="256" t="s">
        <v>206</v>
      </c>
      <c r="E174" s="257" t="s">
        <v>252</v>
      </c>
      <c r="F174" s="258" t="s">
        <v>253</v>
      </c>
      <c r="G174" s="259" t="s">
        <v>254</v>
      </c>
      <c r="H174" s="260">
        <v>897.088</v>
      </c>
      <c r="I174" s="261"/>
      <c r="J174" s="262">
        <f>ROUND(I174*H174,2)</f>
        <v>0</v>
      </c>
      <c r="K174" s="258" t="s">
        <v>139</v>
      </c>
      <c r="L174" s="263"/>
      <c r="M174" s="264" t="s">
        <v>19</v>
      </c>
      <c r="N174" s="265" t="s">
        <v>45</v>
      </c>
      <c r="O174" s="86"/>
      <c r="P174" s="215">
        <f>O174*H174</f>
        <v>0</v>
      </c>
      <c r="Q174" s="215">
        <v>1</v>
      </c>
      <c r="R174" s="215">
        <f>Q174*H174</f>
        <v>897.088</v>
      </c>
      <c r="S174" s="215">
        <v>0</v>
      </c>
      <c r="T174" s="216">
        <f>S174*H174</f>
        <v>0</v>
      </c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R174" s="217" t="s">
        <v>187</v>
      </c>
      <c r="AT174" s="217" t="s">
        <v>206</v>
      </c>
      <c r="AU174" s="217" t="s">
        <v>84</v>
      </c>
      <c r="AY174" s="19" t="s">
        <v>133</v>
      </c>
      <c r="BE174" s="218">
        <f>IF(N174="základní",J174,0)</f>
        <v>0</v>
      </c>
      <c r="BF174" s="218">
        <f>IF(N174="snížená",J174,0)</f>
        <v>0</v>
      </c>
      <c r="BG174" s="218">
        <f>IF(N174="zákl. přenesená",J174,0)</f>
        <v>0</v>
      </c>
      <c r="BH174" s="218">
        <f>IF(N174="sníž. přenesená",J174,0)</f>
        <v>0</v>
      </c>
      <c r="BI174" s="218">
        <f>IF(N174="nulová",J174,0)</f>
        <v>0</v>
      </c>
      <c r="BJ174" s="19" t="s">
        <v>82</v>
      </c>
      <c r="BK174" s="218">
        <f>ROUND(I174*H174,2)</f>
        <v>0</v>
      </c>
      <c r="BL174" s="19" t="s">
        <v>140</v>
      </c>
      <c r="BM174" s="217" t="s">
        <v>255</v>
      </c>
    </row>
    <row r="175" spans="1:47" s="2" customFormat="1" ht="12">
      <c r="A175" s="40"/>
      <c r="B175" s="41"/>
      <c r="C175" s="42"/>
      <c r="D175" s="219" t="s">
        <v>142</v>
      </c>
      <c r="E175" s="42"/>
      <c r="F175" s="220" t="s">
        <v>253</v>
      </c>
      <c r="G175" s="42"/>
      <c r="H175" s="42"/>
      <c r="I175" s="221"/>
      <c r="J175" s="42"/>
      <c r="K175" s="42"/>
      <c r="L175" s="46"/>
      <c r="M175" s="222"/>
      <c r="N175" s="223"/>
      <c r="O175" s="86"/>
      <c r="P175" s="86"/>
      <c r="Q175" s="86"/>
      <c r="R175" s="86"/>
      <c r="S175" s="86"/>
      <c r="T175" s="87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T175" s="19" t="s">
        <v>142</v>
      </c>
      <c r="AU175" s="19" t="s">
        <v>84</v>
      </c>
    </row>
    <row r="176" spans="1:51" s="13" customFormat="1" ht="12">
      <c r="A176" s="13"/>
      <c r="B176" s="224"/>
      <c r="C176" s="225"/>
      <c r="D176" s="219" t="s">
        <v>156</v>
      </c>
      <c r="E176" s="226" t="s">
        <v>19</v>
      </c>
      <c r="F176" s="227" t="s">
        <v>256</v>
      </c>
      <c r="G176" s="225"/>
      <c r="H176" s="228">
        <v>897.088</v>
      </c>
      <c r="I176" s="229"/>
      <c r="J176" s="225"/>
      <c r="K176" s="225"/>
      <c r="L176" s="230"/>
      <c r="M176" s="231"/>
      <c r="N176" s="232"/>
      <c r="O176" s="232"/>
      <c r="P176" s="232"/>
      <c r="Q176" s="232"/>
      <c r="R176" s="232"/>
      <c r="S176" s="232"/>
      <c r="T176" s="23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34" t="s">
        <v>156</v>
      </c>
      <c r="AU176" s="234" t="s">
        <v>84</v>
      </c>
      <c r="AV176" s="13" t="s">
        <v>84</v>
      </c>
      <c r="AW176" s="13" t="s">
        <v>35</v>
      </c>
      <c r="AX176" s="13" t="s">
        <v>74</v>
      </c>
      <c r="AY176" s="234" t="s">
        <v>133</v>
      </c>
    </row>
    <row r="177" spans="1:51" s="14" customFormat="1" ht="12">
      <c r="A177" s="14"/>
      <c r="B177" s="235"/>
      <c r="C177" s="236"/>
      <c r="D177" s="219" t="s">
        <v>156</v>
      </c>
      <c r="E177" s="237" t="s">
        <v>19</v>
      </c>
      <c r="F177" s="238" t="s">
        <v>164</v>
      </c>
      <c r="G177" s="236"/>
      <c r="H177" s="239">
        <v>897.088</v>
      </c>
      <c r="I177" s="240"/>
      <c r="J177" s="236"/>
      <c r="K177" s="236"/>
      <c r="L177" s="241"/>
      <c r="M177" s="242"/>
      <c r="N177" s="243"/>
      <c r="O177" s="243"/>
      <c r="P177" s="243"/>
      <c r="Q177" s="243"/>
      <c r="R177" s="243"/>
      <c r="S177" s="243"/>
      <c r="T177" s="244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T177" s="245" t="s">
        <v>156</v>
      </c>
      <c r="AU177" s="245" t="s">
        <v>84</v>
      </c>
      <c r="AV177" s="14" t="s">
        <v>140</v>
      </c>
      <c r="AW177" s="14" t="s">
        <v>35</v>
      </c>
      <c r="AX177" s="14" t="s">
        <v>82</v>
      </c>
      <c r="AY177" s="245" t="s">
        <v>133</v>
      </c>
    </row>
    <row r="178" spans="1:65" s="2" customFormat="1" ht="16.5" customHeight="1">
      <c r="A178" s="40"/>
      <c r="B178" s="41"/>
      <c r="C178" s="206" t="s">
        <v>257</v>
      </c>
      <c r="D178" s="206" t="s">
        <v>135</v>
      </c>
      <c r="E178" s="207" t="s">
        <v>258</v>
      </c>
      <c r="F178" s="208" t="s">
        <v>259</v>
      </c>
      <c r="G178" s="209" t="s">
        <v>149</v>
      </c>
      <c r="H178" s="210">
        <v>6276.148</v>
      </c>
      <c r="I178" s="211"/>
      <c r="J178" s="212">
        <f>ROUND(I178*H178,2)</f>
        <v>0</v>
      </c>
      <c r="K178" s="208" t="s">
        <v>139</v>
      </c>
      <c r="L178" s="46"/>
      <c r="M178" s="213" t="s">
        <v>19</v>
      </c>
      <c r="N178" s="214" t="s">
        <v>45</v>
      </c>
      <c r="O178" s="86"/>
      <c r="P178" s="215">
        <f>O178*H178</f>
        <v>0</v>
      </c>
      <c r="Q178" s="215">
        <v>0</v>
      </c>
      <c r="R178" s="215">
        <f>Q178*H178</f>
        <v>0</v>
      </c>
      <c r="S178" s="215">
        <v>0</v>
      </c>
      <c r="T178" s="216">
        <f>S178*H178</f>
        <v>0</v>
      </c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R178" s="217" t="s">
        <v>140</v>
      </c>
      <c r="AT178" s="217" t="s">
        <v>135</v>
      </c>
      <c r="AU178" s="217" t="s">
        <v>84</v>
      </c>
      <c r="AY178" s="19" t="s">
        <v>133</v>
      </c>
      <c r="BE178" s="218">
        <f>IF(N178="základní",J178,0)</f>
        <v>0</v>
      </c>
      <c r="BF178" s="218">
        <f>IF(N178="snížená",J178,0)</f>
        <v>0</v>
      </c>
      <c r="BG178" s="218">
        <f>IF(N178="zákl. přenesená",J178,0)</f>
        <v>0</v>
      </c>
      <c r="BH178" s="218">
        <f>IF(N178="sníž. přenesená",J178,0)</f>
        <v>0</v>
      </c>
      <c r="BI178" s="218">
        <f>IF(N178="nulová",J178,0)</f>
        <v>0</v>
      </c>
      <c r="BJ178" s="19" t="s">
        <v>82</v>
      </c>
      <c r="BK178" s="218">
        <f>ROUND(I178*H178,2)</f>
        <v>0</v>
      </c>
      <c r="BL178" s="19" t="s">
        <v>140</v>
      </c>
      <c r="BM178" s="217" t="s">
        <v>260</v>
      </c>
    </row>
    <row r="179" spans="1:47" s="2" customFormat="1" ht="12">
      <c r="A179" s="40"/>
      <c r="B179" s="41"/>
      <c r="C179" s="42"/>
      <c r="D179" s="219" t="s">
        <v>142</v>
      </c>
      <c r="E179" s="42"/>
      <c r="F179" s="220" t="s">
        <v>261</v>
      </c>
      <c r="G179" s="42"/>
      <c r="H179" s="42"/>
      <c r="I179" s="221"/>
      <c r="J179" s="42"/>
      <c r="K179" s="42"/>
      <c r="L179" s="46"/>
      <c r="M179" s="222"/>
      <c r="N179" s="223"/>
      <c r="O179" s="86"/>
      <c r="P179" s="86"/>
      <c r="Q179" s="86"/>
      <c r="R179" s="86"/>
      <c r="S179" s="86"/>
      <c r="T179" s="87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T179" s="19" t="s">
        <v>142</v>
      </c>
      <c r="AU179" s="19" t="s">
        <v>84</v>
      </c>
    </row>
    <row r="180" spans="1:51" s="15" customFormat="1" ht="12">
      <c r="A180" s="15"/>
      <c r="B180" s="246"/>
      <c r="C180" s="247"/>
      <c r="D180" s="219" t="s">
        <v>156</v>
      </c>
      <c r="E180" s="248" t="s">
        <v>19</v>
      </c>
      <c r="F180" s="249" t="s">
        <v>193</v>
      </c>
      <c r="G180" s="247"/>
      <c r="H180" s="248" t="s">
        <v>19</v>
      </c>
      <c r="I180" s="250"/>
      <c r="J180" s="247"/>
      <c r="K180" s="247"/>
      <c r="L180" s="251"/>
      <c r="M180" s="252"/>
      <c r="N180" s="253"/>
      <c r="O180" s="253"/>
      <c r="P180" s="253"/>
      <c r="Q180" s="253"/>
      <c r="R180" s="253"/>
      <c r="S180" s="253"/>
      <c r="T180" s="254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T180" s="255" t="s">
        <v>156</v>
      </c>
      <c r="AU180" s="255" t="s">
        <v>84</v>
      </c>
      <c r="AV180" s="15" t="s">
        <v>82</v>
      </c>
      <c r="AW180" s="15" t="s">
        <v>35</v>
      </c>
      <c r="AX180" s="15" t="s">
        <v>74</v>
      </c>
      <c r="AY180" s="255" t="s">
        <v>133</v>
      </c>
    </row>
    <row r="181" spans="1:51" s="13" customFormat="1" ht="12">
      <c r="A181" s="13"/>
      <c r="B181" s="224"/>
      <c r="C181" s="225"/>
      <c r="D181" s="219" t="s">
        <v>156</v>
      </c>
      <c r="E181" s="226" t="s">
        <v>19</v>
      </c>
      <c r="F181" s="227" t="s">
        <v>200</v>
      </c>
      <c r="G181" s="225"/>
      <c r="H181" s="228">
        <v>6276.148</v>
      </c>
      <c r="I181" s="229"/>
      <c r="J181" s="225"/>
      <c r="K181" s="225"/>
      <c r="L181" s="230"/>
      <c r="M181" s="231"/>
      <c r="N181" s="232"/>
      <c r="O181" s="232"/>
      <c r="P181" s="232"/>
      <c r="Q181" s="232"/>
      <c r="R181" s="232"/>
      <c r="S181" s="232"/>
      <c r="T181" s="23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34" t="s">
        <v>156</v>
      </c>
      <c r="AU181" s="234" t="s">
        <v>84</v>
      </c>
      <c r="AV181" s="13" t="s">
        <v>84</v>
      </c>
      <c r="AW181" s="13" t="s">
        <v>35</v>
      </c>
      <c r="AX181" s="13" t="s">
        <v>74</v>
      </c>
      <c r="AY181" s="234" t="s">
        <v>133</v>
      </c>
    </row>
    <row r="182" spans="1:51" s="14" customFormat="1" ht="12">
      <c r="A182" s="14"/>
      <c r="B182" s="235"/>
      <c r="C182" s="236"/>
      <c r="D182" s="219" t="s">
        <v>156</v>
      </c>
      <c r="E182" s="237" t="s">
        <v>19</v>
      </c>
      <c r="F182" s="238" t="s">
        <v>164</v>
      </c>
      <c r="G182" s="236"/>
      <c r="H182" s="239">
        <v>6276.148</v>
      </c>
      <c r="I182" s="240"/>
      <c r="J182" s="236"/>
      <c r="K182" s="236"/>
      <c r="L182" s="241"/>
      <c r="M182" s="242"/>
      <c r="N182" s="243"/>
      <c r="O182" s="243"/>
      <c r="P182" s="243"/>
      <c r="Q182" s="243"/>
      <c r="R182" s="243"/>
      <c r="S182" s="243"/>
      <c r="T182" s="244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T182" s="245" t="s">
        <v>156</v>
      </c>
      <c r="AU182" s="245" t="s">
        <v>84</v>
      </c>
      <c r="AV182" s="14" t="s">
        <v>140</v>
      </c>
      <c r="AW182" s="14" t="s">
        <v>35</v>
      </c>
      <c r="AX182" s="14" t="s">
        <v>82</v>
      </c>
      <c r="AY182" s="245" t="s">
        <v>133</v>
      </c>
    </row>
    <row r="183" spans="1:65" s="2" customFormat="1" ht="16.5" customHeight="1">
      <c r="A183" s="40"/>
      <c r="B183" s="41"/>
      <c r="C183" s="206" t="s">
        <v>262</v>
      </c>
      <c r="D183" s="206" t="s">
        <v>135</v>
      </c>
      <c r="E183" s="207" t="s">
        <v>263</v>
      </c>
      <c r="F183" s="208" t="s">
        <v>264</v>
      </c>
      <c r="G183" s="209" t="s">
        <v>149</v>
      </c>
      <c r="H183" s="210">
        <v>7115.4</v>
      </c>
      <c r="I183" s="211"/>
      <c r="J183" s="212">
        <f>ROUND(I183*H183,2)</f>
        <v>0</v>
      </c>
      <c r="K183" s="208" t="s">
        <v>139</v>
      </c>
      <c r="L183" s="46"/>
      <c r="M183" s="213" t="s">
        <v>19</v>
      </c>
      <c r="N183" s="214" t="s">
        <v>45</v>
      </c>
      <c r="O183" s="86"/>
      <c r="P183" s="215">
        <f>O183*H183</f>
        <v>0</v>
      </c>
      <c r="Q183" s="215">
        <v>0</v>
      </c>
      <c r="R183" s="215">
        <f>Q183*H183</f>
        <v>0</v>
      </c>
      <c r="S183" s="215">
        <v>0</v>
      </c>
      <c r="T183" s="216">
        <f>S183*H183</f>
        <v>0</v>
      </c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R183" s="217" t="s">
        <v>140</v>
      </c>
      <c r="AT183" s="217" t="s">
        <v>135</v>
      </c>
      <c r="AU183" s="217" t="s">
        <v>84</v>
      </c>
      <c r="AY183" s="19" t="s">
        <v>133</v>
      </c>
      <c r="BE183" s="218">
        <f>IF(N183="základní",J183,0)</f>
        <v>0</v>
      </c>
      <c r="BF183" s="218">
        <f>IF(N183="snížená",J183,0)</f>
        <v>0</v>
      </c>
      <c r="BG183" s="218">
        <f>IF(N183="zákl. přenesená",J183,0)</f>
        <v>0</v>
      </c>
      <c r="BH183" s="218">
        <f>IF(N183="sníž. přenesená",J183,0)</f>
        <v>0</v>
      </c>
      <c r="BI183" s="218">
        <f>IF(N183="nulová",J183,0)</f>
        <v>0</v>
      </c>
      <c r="BJ183" s="19" t="s">
        <v>82</v>
      </c>
      <c r="BK183" s="218">
        <f>ROUND(I183*H183,2)</f>
        <v>0</v>
      </c>
      <c r="BL183" s="19" t="s">
        <v>140</v>
      </c>
      <c r="BM183" s="217" t="s">
        <v>265</v>
      </c>
    </row>
    <row r="184" spans="1:47" s="2" customFormat="1" ht="12">
      <c r="A184" s="40"/>
      <c r="B184" s="41"/>
      <c r="C184" s="42"/>
      <c r="D184" s="219" t="s">
        <v>142</v>
      </c>
      <c r="E184" s="42"/>
      <c r="F184" s="220" t="s">
        <v>264</v>
      </c>
      <c r="G184" s="42"/>
      <c r="H184" s="42"/>
      <c r="I184" s="221"/>
      <c r="J184" s="42"/>
      <c r="K184" s="42"/>
      <c r="L184" s="46"/>
      <c r="M184" s="222"/>
      <c r="N184" s="223"/>
      <c r="O184" s="86"/>
      <c r="P184" s="86"/>
      <c r="Q184" s="86"/>
      <c r="R184" s="86"/>
      <c r="S184" s="86"/>
      <c r="T184" s="87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T184" s="19" t="s">
        <v>142</v>
      </c>
      <c r="AU184" s="19" t="s">
        <v>84</v>
      </c>
    </row>
    <row r="185" spans="1:51" s="13" customFormat="1" ht="12">
      <c r="A185" s="13"/>
      <c r="B185" s="224"/>
      <c r="C185" s="225"/>
      <c r="D185" s="219" t="s">
        <v>156</v>
      </c>
      <c r="E185" s="226" t="s">
        <v>19</v>
      </c>
      <c r="F185" s="227" t="s">
        <v>266</v>
      </c>
      <c r="G185" s="225"/>
      <c r="H185" s="228">
        <v>7115.4</v>
      </c>
      <c r="I185" s="229"/>
      <c r="J185" s="225"/>
      <c r="K185" s="225"/>
      <c r="L185" s="230"/>
      <c r="M185" s="231"/>
      <c r="N185" s="232"/>
      <c r="O185" s="232"/>
      <c r="P185" s="232"/>
      <c r="Q185" s="232"/>
      <c r="R185" s="232"/>
      <c r="S185" s="232"/>
      <c r="T185" s="23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34" t="s">
        <v>156</v>
      </c>
      <c r="AU185" s="234" t="s">
        <v>84</v>
      </c>
      <c r="AV185" s="13" t="s">
        <v>84</v>
      </c>
      <c r="AW185" s="13" t="s">
        <v>35</v>
      </c>
      <c r="AX185" s="13" t="s">
        <v>74</v>
      </c>
      <c r="AY185" s="234" t="s">
        <v>133</v>
      </c>
    </row>
    <row r="186" spans="1:51" s="14" customFormat="1" ht="12">
      <c r="A186" s="14"/>
      <c r="B186" s="235"/>
      <c r="C186" s="236"/>
      <c r="D186" s="219" t="s">
        <v>156</v>
      </c>
      <c r="E186" s="237" t="s">
        <v>19</v>
      </c>
      <c r="F186" s="238" t="s">
        <v>164</v>
      </c>
      <c r="G186" s="236"/>
      <c r="H186" s="239">
        <v>7115.4</v>
      </c>
      <c r="I186" s="240"/>
      <c r="J186" s="236"/>
      <c r="K186" s="236"/>
      <c r="L186" s="241"/>
      <c r="M186" s="242"/>
      <c r="N186" s="243"/>
      <c r="O186" s="243"/>
      <c r="P186" s="243"/>
      <c r="Q186" s="243"/>
      <c r="R186" s="243"/>
      <c r="S186" s="243"/>
      <c r="T186" s="244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T186" s="245" t="s">
        <v>156</v>
      </c>
      <c r="AU186" s="245" t="s">
        <v>84</v>
      </c>
      <c r="AV186" s="14" t="s">
        <v>140</v>
      </c>
      <c r="AW186" s="14" t="s">
        <v>35</v>
      </c>
      <c r="AX186" s="14" t="s">
        <v>82</v>
      </c>
      <c r="AY186" s="245" t="s">
        <v>133</v>
      </c>
    </row>
    <row r="187" spans="1:65" s="2" customFormat="1" ht="12">
      <c r="A187" s="40"/>
      <c r="B187" s="41"/>
      <c r="C187" s="206" t="s">
        <v>267</v>
      </c>
      <c r="D187" s="206" t="s">
        <v>135</v>
      </c>
      <c r="E187" s="207" t="s">
        <v>268</v>
      </c>
      <c r="F187" s="208" t="s">
        <v>269</v>
      </c>
      <c r="G187" s="209" t="s">
        <v>149</v>
      </c>
      <c r="H187" s="210">
        <v>3557.7</v>
      </c>
      <c r="I187" s="211"/>
      <c r="J187" s="212">
        <f>ROUND(I187*H187,2)</f>
        <v>0</v>
      </c>
      <c r="K187" s="208" t="s">
        <v>139</v>
      </c>
      <c r="L187" s="46"/>
      <c r="M187" s="213" t="s">
        <v>19</v>
      </c>
      <c r="N187" s="214" t="s">
        <v>45</v>
      </c>
      <c r="O187" s="86"/>
      <c r="P187" s="215">
        <f>O187*H187</f>
        <v>0</v>
      </c>
      <c r="Q187" s="215">
        <v>0</v>
      </c>
      <c r="R187" s="215">
        <f>Q187*H187</f>
        <v>0</v>
      </c>
      <c r="S187" s="215">
        <v>0</v>
      </c>
      <c r="T187" s="216">
        <f>S187*H187</f>
        <v>0</v>
      </c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R187" s="217" t="s">
        <v>140</v>
      </c>
      <c r="AT187" s="217" t="s">
        <v>135</v>
      </c>
      <c r="AU187" s="217" t="s">
        <v>84</v>
      </c>
      <c r="AY187" s="19" t="s">
        <v>133</v>
      </c>
      <c r="BE187" s="218">
        <f>IF(N187="základní",J187,0)</f>
        <v>0</v>
      </c>
      <c r="BF187" s="218">
        <f>IF(N187="snížená",J187,0)</f>
        <v>0</v>
      </c>
      <c r="BG187" s="218">
        <f>IF(N187="zákl. přenesená",J187,0)</f>
        <v>0</v>
      </c>
      <c r="BH187" s="218">
        <f>IF(N187="sníž. přenesená",J187,0)</f>
        <v>0</v>
      </c>
      <c r="BI187" s="218">
        <f>IF(N187="nulová",J187,0)</f>
        <v>0</v>
      </c>
      <c r="BJ187" s="19" t="s">
        <v>82</v>
      </c>
      <c r="BK187" s="218">
        <f>ROUND(I187*H187,2)</f>
        <v>0</v>
      </c>
      <c r="BL187" s="19" t="s">
        <v>140</v>
      </c>
      <c r="BM187" s="217" t="s">
        <v>270</v>
      </c>
    </row>
    <row r="188" spans="1:47" s="2" customFormat="1" ht="12">
      <c r="A188" s="40"/>
      <c r="B188" s="41"/>
      <c r="C188" s="42"/>
      <c r="D188" s="219" t="s">
        <v>142</v>
      </c>
      <c r="E188" s="42"/>
      <c r="F188" s="220" t="s">
        <v>269</v>
      </c>
      <c r="G188" s="42"/>
      <c r="H188" s="42"/>
      <c r="I188" s="221"/>
      <c r="J188" s="42"/>
      <c r="K188" s="42"/>
      <c r="L188" s="46"/>
      <c r="M188" s="222"/>
      <c r="N188" s="223"/>
      <c r="O188" s="86"/>
      <c r="P188" s="86"/>
      <c r="Q188" s="86"/>
      <c r="R188" s="86"/>
      <c r="S188" s="86"/>
      <c r="T188" s="87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T188" s="19" t="s">
        <v>142</v>
      </c>
      <c r="AU188" s="19" t="s">
        <v>84</v>
      </c>
    </row>
    <row r="189" spans="1:51" s="13" customFormat="1" ht="12">
      <c r="A189" s="13"/>
      <c r="B189" s="224"/>
      <c r="C189" s="225"/>
      <c r="D189" s="219" t="s">
        <v>156</v>
      </c>
      <c r="E189" s="226" t="s">
        <v>19</v>
      </c>
      <c r="F189" s="227" t="s">
        <v>271</v>
      </c>
      <c r="G189" s="225"/>
      <c r="H189" s="228">
        <v>1787.5</v>
      </c>
      <c r="I189" s="229"/>
      <c r="J189" s="225"/>
      <c r="K189" s="225"/>
      <c r="L189" s="230"/>
      <c r="M189" s="231"/>
      <c r="N189" s="232"/>
      <c r="O189" s="232"/>
      <c r="P189" s="232"/>
      <c r="Q189" s="232"/>
      <c r="R189" s="232"/>
      <c r="S189" s="232"/>
      <c r="T189" s="23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34" t="s">
        <v>156</v>
      </c>
      <c r="AU189" s="234" t="s">
        <v>84</v>
      </c>
      <c r="AV189" s="13" t="s">
        <v>84</v>
      </c>
      <c r="AW189" s="13" t="s">
        <v>35</v>
      </c>
      <c r="AX189" s="13" t="s">
        <v>74</v>
      </c>
      <c r="AY189" s="234" t="s">
        <v>133</v>
      </c>
    </row>
    <row r="190" spans="1:51" s="13" customFormat="1" ht="12">
      <c r="A190" s="13"/>
      <c r="B190" s="224"/>
      <c r="C190" s="225"/>
      <c r="D190" s="219" t="s">
        <v>156</v>
      </c>
      <c r="E190" s="226" t="s">
        <v>19</v>
      </c>
      <c r="F190" s="227" t="s">
        <v>272</v>
      </c>
      <c r="G190" s="225"/>
      <c r="H190" s="228">
        <v>34.2</v>
      </c>
      <c r="I190" s="229"/>
      <c r="J190" s="225"/>
      <c r="K190" s="225"/>
      <c r="L190" s="230"/>
      <c r="M190" s="231"/>
      <c r="N190" s="232"/>
      <c r="O190" s="232"/>
      <c r="P190" s="232"/>
      <c r="Q190" s="232"/>
      <c r="R190" s="232"/>
      <c r="S190" s="232"/>
      <c r="T190" s="23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34" t="s">
        <v>156</v>
      </c>
      <c r="AU190" s="234" t="s">
        <v>84</v>
      </c>
      <c r="AV190" s="13" t="s">
        <v>84</v>
      </c>
      <c r="AW190" s="13" t="s">
        <v>35</v>
      </c>
      <c r="AX190" s="13" t="s">
        <v>74</v>
      </c>
      <c r="AY190" s="234" t="s">
        <v>133</v>
      </c>
    </row>
    <row r="191" spans="1:51" s="13" customFormat="1" ht="12">
      <c r="A191" s="13"/>
      <c r="B191" s="224"/>
      <c r="C191" s="225"/>
      <c r="D191" s="219" t="s">
        <v>156</v>
      </c>
      <c r="E191" s="226" t="s">
        <v>19</v>
      </c>
      <c r="F191" s="227" t="s">
        <v>273</v>
      </c>
      <c r="G191" s="225"/>
      <c r="H191" s="228">
        <v>1595</v>
      </c>
      <c r="I191" s="229"/>
      <c r="J191" s="225"/>
      <c r="K191" s="225"/>
      <c r="L191" s="230"/>
      <c r="M191" s="231"/>
      <c r="N191" s="232"/>
      <c r="O191" s="232"/>
      <c r="P191" s="232"/>
      <c r="Q191" s="232"/>
      <c r="R191" s="232"/>
      <c r="S191" s="232"/>
      <c r="T191" s="23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34" t="s">
        <v>156</v>
      </c>
      <c r="AU191" s="234" t="s">
        <v>84</v>
      </c>
      <c r="AV191" s="13" t="s">
        <v>84</v>
      </c>
      <c r="AW191" s="13" t="s">
        <v>35</v>
      </c>
      <c r="AX191" s="13" t="s">
        <v>74</v>
      </c>
      <c r="AY191" s="234" t="s">
        <v>133</v>
      </c>
    </row>
    <row r="192" spans="1:51" s="13" customFormat="1" ht="12">
      <c r="A192" s="13"/>
      <c r="B192" s="224"/>
      <c r="C192" s="225"/>
      <c r="D192" s="219" t="s">
        <v>156</v>
      </c>
      <c r="E192" s="226" t="s">
        <v>19</v>
      </c>
      <c r="F192" s="227" t="s">
        <v>274</v>
      </c>
      <c r="G192" s="225"/>
      <c r="H192" s="228">
        <v>45</v>
      </c>
      <c r="I192" s="229"/>
      <c r="J192" s="225"/>
      <c r="K192" s="225"/>
      <c r="L192" s="230"/>
      <c r="M192" s="231"/>
      <c r="N192" s="232"/>
      <c r="O192" s="232"/>
      <c r="P192" s="232"/>
      <c r="Q192" s="232"/>
      <c r="R192" s="232"/>
      <c r="S192" s="232"/>
      <c r="T192" s="23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34" t="s">
        <v>156</v>
      </c>
      <c r="AU192" s="234" t="s">
        <v>84</v>
      </c>
      <c r="AV192" s="13" t="s">
        <v>84</v>
      </c>
      <c r="AW192" s="13" t="s">
        <v>35</v>
      </c>
      <c r="AX192" s="13" t="s">
        <v>74</v>
      </c>
      <c r="AY192" s="234" t="s">
        <v>133</v>
      </c>
    </row>
    <row r="193" spans="1:51" s="13" customFormat="1" ht="12">
      <c r="A193" s="13"/>
      <c r="B193" s="224"/>
      <c r="C193" s="225"/>
      <c r="D193" s="219" t="s">
        <v>156</v>
      </c>
      <c r="E193" s="226" t="s">
        <v>19</v>
      </c>
      <c r="F193" s="227" t="s">
        <v>275</v>
      </c>
      <c r="G193" s="225"/>
      <c r="H193" s="228">
        <v>30</v>
      </c>
      <c r="I193" s="229"/>
      <c r="J193" s="225"/>
      <c r="K193" s="225"/>
      <c r="L193" s="230"/>
      <c r="M193" s="231"/>
      <c r="N193" s="232"/>
      <c r="O193" s="232"/>
      <c r="P193" s="232"/>
      <c r="Q193" s="232"/>
      <c r="R193" s="232"/>
      <c r="S193" s="232"/>
      <c r="T193" s="23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34" t="s">
        <v>156</v>
      </c>
      <c r="AU193" s="234" t="s">
        <v>84</v>
      </c>
      <c r="AV193" s="13" t="s">
        <v>84</v>
      </c>
      <c r="AW193" s="13" t="s">
        <v>35</v>
      </c>
      <c r="AX193" s="13" t="s">
        <v>74</v>
      </c>
      <c r="AY193" s="234" t="s">
        <v>133</v>
      </c>
    </row>
    <row r="194" spans="1:51" s="13" customFormat="1" ht="12">
      <c r="A194" s="13"/>
      <c r="B194" s="224"/>
      <c r="C194" s="225"/>
      <c r="D194" s="219" t="s">
        <v>156</v>
      </c>
      <c r="E194" s="226" t="s">
        <v>19</v>
      </c>
      <c r="F194" s="227" t="s">
        <v>276</v>
      </c>
      <c r="G194" s="225"/>
      <c r="H194" s="228">
        <v>66</v>
      </c>
      <c r="I194" s="229"/>
      <c r="J194" s="225"/>
      <c r="K194" s="225"/>
      <c r="L194" s="230"/>
      <c r="M194" s="231"/>
      <c r="N194" s="232"/>
      <c r="O194" s="232"/>
      <c r="P194" s="232"/>
      <c r="Q194" s="232"/>
      <c r="R194" s="232"/>
      <c r="S194" s="232"/>
      <c r="T194" s="23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34" t="s">
        <v>156</v>
      </c>
      <c r="AU194" s="234" t="s">
        <v>84</v>
      </c>
      <c r="AV194" s="13" t="s">
        <v>84</v>
      </c>
      <c r="AW194" s="13" t="s">
        <v>35</v>
      </c>
      <c r="AX194" s="13" t="s">
        <v>74</v>
      </c>
      <c r="AY194" s="234" t="s">
        <v>133</v>
      </c>
    </row>
    <row r="195" spans="1:51" s="14" customFormat="1" ht="12">
      <c r="A195" s="14"/>
      <c r="B195" s="235"/>
      <c r="C195" s="236"/>
      <c r="D195" s="219" t="s">
        <v>156</v>
      </c>
      <c r="E195" s="237" t="s">
        <v>19</v>
      </c>
      <c r="F195" s="238" t="s">
        <v>164</v>
      </c>
      <c r="G195" s="236"/>
      <c r="H195" s="239">
        <v>3557.7</v>
      </c>
      <c r="I195" s="240"/>
      <c r="J195" s="236"/>
      <c r="K195" s="236"/>
      <c r="L195" s="241"/>
      <c r="M195" s="242"/>
      <c r="N195" s="243"/>
      <c r="O195" s="243"/>
      <c r="P195" s="243"/>
      <c r="Q195" s="243"/>
      <c r="R195" s="243"/>
      <c r="S195" s="243"/>
      <c r="T195" s="244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T195" s="245" t="s">
        <v>156</v>
      </c>
      <c r="AU195" s="245" t="s">
        <v>84</v>
      </c>
      <c r="AV195" s="14" t="s">
        <v>140</v>
      </c>
      <c r="AW195" s="14" t="s">
        <v>35</v>
      </c>
      <c r="AX195" s="14" t="s">
        <v>82</v>
      </c>
      <c r="AY195" s="245" t="s">
        <v>133</v>
      </c>
    </row>
    <row r="196" spans="1:65" s="2" customFormat="1" ht="16.5" customHeight="1">
      <c r="A196" s="40"/>
      <c r="B196" s="41"/>
      <c r="C196" s="206" t="s">
        <v>7</v>
      </c>
      <c r="D196" s="206" t="s">
        <v>135</v>
      </c>
      <c r="E196" s="207" t="s">
        <v>277</v>
      </c>
      <c r="F196" s="208" t="s">
        <v>278</v>
      </c>
      <c r="G196" s="209" t="s">
        <v>149</v>
      </c>
      <c r="H196" s="210">
        <v>2718.448</v>
      </c>
      <c r="I196" s="211"/>
      <c r="J196" s="212">
        <f>ROUND(I196*H196,2)</f>
        <v>0</v>
      </c>
      <c r="K196" s="208" t="s">
        <v>139</v>
      </c>
      <c r="L196" s="46"/>
      <c r="M196" s="213" t="s">
        <v>19</v>
      </c>
      <c r="N196" s="214" t="s">
        <v>45</v>
      </c>
      <c r="O196" s="86"/>
      <c r="P196" s="215">
        <f>O196*H196</f>
        <v>0</v>
      </c>
      <c r="Q196" s="215">
        <v>0</v>
      </c>
      <c r="R196" s="215">
        <f>Q196*H196</f>
        <v>0</v>
      </c>
      <c r="S196" s="215">
        <v>0</v>
      </c>
      <c r="T196" s="216">
        <f>S196*H196</f>
        <v>0</v>
      </c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R196" s="217" t="s">
        <v>140</v>
      </c>
      <c r="AT196" s="217" t="s">
        <v>135</v>
      </c>
      <c r="AU196" s="217" t="s">
        <v>84</v>
      </c>
      <c r="AY196" s="19" t="s">
        <v>133</v>
      </c>
      <c r="BE196" s="218">
        <f>IF(N196="základní",J196,0)</f>
        <v>0</v>
      </c>
      <c r="BF196" s="218">
        <f>IF(N196="snížená",J196,0)</f>
        <v>0</v>
      </c>
      <c r="BG196" s="218">
        <f>IF(N196="zákl. přenesená",J196,0)</f>
        <v>0</v>
      </c>
      <c r="BH196" s="218">
        <f>IF(N196="sníž. přenesená",J196,0)</f>
        <v>0</v>
      </c>
      <c r="BI196" s="218">
        <f>IF(N196="nulová",J196,0)</f>
        <v>0</v>
      </c>
      <c r="BJ196" s="19" t="s">
        <v>82</v>
      </c>
      <c r="BK196" s="218">
        <f>ROUND(I196*H196,2)</f>
        <v>0</v>
      </c>
      <c r="BL196" s="19" t="s">
        <v>140</v>
      </c>
      <c r="BM196" s="217" t="s">
        <v>279</v>
      </c>
    </row>
    <row r="197" spans="1:47" s="2" customFormat="1" ht="12">
      <c r="A197" s="40"/>
      <c r="B197" s="41"/>
      <c r="C197" s="42"/>
      <c r="D197" s="219" t="s">
        <v>142</v>
      </c>
      <c r="E197" s="42"/>
      <c r="F197" s="220" t="s">
        <v>278</v>
      </c>
      <c r="G197" s="42"/>
      <c r="H197" s="42"/>
      <c r="I197" s="221"/>
      <c r="J197" s="42"/>
      <c r="K197" s="42"/>
      <c r="L197" s="46"/>
      <c r="M197" s="222"/>
      <c r="N197" s="223"/>
      <c r="O197" s="86"/>
      <c r="P197" s="86"/>
      <c r="Q197" s="86"/>
      <c r="R197" s="86"/>
      <c r="S197" s="86"/>
      <c r="T197" s="87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T197" s="19" t="s">
        <v>142</v>
      </c>
      <c r="AU197" s="19" t="s">
        <v>84</v>
      </c>
    </row>
    <row r="198" spans="1:65" s="2" customFormat="1" ht="16.5" customHeight="1">
      <c r="A198" s="40"/>
      <c r="B198" s="41"/>
      <c r="C198" s="206" t="s">
        <v>280</v>
      </c>
      <c r="D198" s="206" t="s">
        <v>135</v>
      </c>
      <c r="E198" s="207" t="s">
        <v>281</v>
      </c>
      <c r="F198" s="208" t="s">
        <v>282</v>
      </c>
      <c r="G198" s="209" t="s">
        <v>149</v>
      </c>
      <c r="H198" s="210">
        <v>3557.7</v>
      </c>
      <c r="I198" s="211"/>
      <c r="J198" s="212">
        <f>ROUND(I198*H198,2)</f>
        <v>0</v>
      </c>
      <c r="K198" s="208" t="s">
        <v>139</v>
      </c>
      <c r="L198" s="46"/>
      <c r="M198" s="213" t="s">
        <v>19</v>
      </c>
      <c r="N198" s="214" t="s">
        <v>45</v>
      </c>
      <c r="O198" s="86"/>
      <c r="P198" s="215">
        <f>O198*H198</f>
        <v>0</v>
      </c>
      <c r="Q198" s="215">
        <v>0</v>
      </c>
      <c r="R198" s="215">
        <f>Q198*H198</f>
        <v>0</v>
      </c>
      <c r="S198" s="215">
        <v>0</v>
      </c>
      <c r="T198" s="216">
        <f>S198*H198</f>
        <v>0</v>
      </c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R198" s="217" t="s">
        <v>140</v>
      </c>
      <c r="AT198" s="217" t="s">
        <v>135</v>
      </c>
      <c r="AU198" s="217" t="s">
        <v>84</v>
      </c>
      <c r="AY198" s="19" t="s">
        <v>133</v>
      </c>
      <c r="BE198" s="218">
        <f>IF(N198="základní",J198,0)</f>
        <v>0</v>
      </c>
      <c r="BF198" s="218">
        <f>IF(N198="snížená",J198,0)</f>
        <v>0</v>
      </c>
      <c r="BG198" s="218">
        <f>IF(N198="zákl. přenesená",J198,0)</f>
        <v>0</v>
      </c>
      <c r="BH198" s="218">
        <f>IF(N198="sníž. přenesená",J198,0)</f>
        <v>0</v>
      </c>
      <c r="BI198" s="218">
        <f>IF(N198="nulová",J198,0)</f>
        <v>0</v>
      </c>
      <c r="BJ198" s="19" t="s">
        <v>82</v>
      </c>
      <c r="BK198" s="218">
        <f>ROUND(I198*H198,2)</f>
        <v>0</v>
      </c>
      <c r="BL198" s="19" t="s">
        <v>140</v>
      </c>
      <c r="BM198" s="217" t="s">
        <v>283</v>
      </c>
    </row>
    <row r="199" spans="1:47" s="2" customFormat="1" ht="12">
      <c r="A199" s="40"/>
      <c r="B199" s="41"/>
      <c r="C199" s="42"/>
      <c r="D199" s="219" t="s">
        <v>142</v>
      </c>
      <c r="E199" s="42"/>
      <c r="F199" s="220" t="s">
        <v>282</v>
      </c>
      <c r="G199" s="42"/>
      <c r="H199" s="42"/>
      <c r="I199" s="221"/>
      <c r="J199" s="42"/>
      <c r="K199" s="42"/>
      <c r="L199" s="46"/>
      <c r="M199" s="222"/>
      <c r="N199" s="223"/>
      <c r="O199" s="86"/>
      <c r="P199" s="86"/>
      <c r="Q199" s="86"/>
      <c r="R199" s="86"/>
      <c r="S199" s="86"/>
      <c r="T199" s="87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T199" s="19" t="s">
        <v>142</v>
      </c>
      <c r="AU199" s="19" t="s">
        <v>84</v>
      </c>
    </row>
    <row r="200" spans="1:65" s="2" customFormat="1" ht="16.5" customHeight="1">
      <c r="A200" s="40"/>
      <c r="B200" s="41"/>
      <c r="C200" s="206" t="s">
        <v>284</v>
      </c>
      <c r="D200" s="206" t="s">
        <v>135</v>
      </c>
      <c r="E200" s="207" t="s">
        <v>285</v>
      </c>
      <c r="F200" s="208" t="s">
        <v>286</v>
      </c>
      <c r="G200" s="209" t="s">
        <v>149</v>
      </c>
      <c r="H200" s="210">
        <v>3557.7</v>
      </c>
      <c r="I200" s="211"/>
      <c r="J200" s="212">
        <f>ROUND(I200*H200,2)</f>
        <v>0</v>
      </c>
      <c r="K200" s="208" t="s">
        <v>139</v>
      </c>
      <c r="L200" s="46"/>
      <c r="M200" s="213" t="s">
        <v>19</v>
      </c>
      <c r="N200" s="214" t="s">
        <v>45</v>
      </c>
      <c r="O200" s="86"/>
      <c r="P200" s="215">
        <f>O200*H200</f>
        <v>0</v>
      </c>
      <c r="Q200" s="215">
        <v>0</v>
      </c>
      <c r="R200" s="215">
        <f>Q200*H200</f>
        <v>0</v>
      </c>
      <c r="S200" s="215">
        <v>0</v>
      </c>
      <c r="T200" s="216">
        <f>S200*H200</f>
        <v>0</v>
      </c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R200" s="217" t="s">
        <v>140</v>
      </c>
      <c r="AT200" s="217" t="s">
        <v>135</v>
      </c>
      <c r="AU200" s="217" t="s">
        <v>84</v>
      </c>
      <c r="AY200" s="19" t="s">
        <v>133</v>
      </c>
      <c r="BE200" s="218">
        <f>IF(N200="základní",J200,0)</f>
        <v>0</v>
      </c>
      <c r="BF200" s="218">
        <f>IF(N200="snížená",J200,0)</f>
        <v>0</v>
      </c>
      <c r="BG200" s="218">
        <f>IF(N200="zákl. přenesená",J200,0)</f>
        <v>0</v>
      </c>
      <c r="BH200" s="218">
        <f>IF(N200="sníž. přenesená",J200,0)</f>
        <v>0</v>
      </c>
      <c r="BI200" s="218">
        <f>IF(N200="nulová",J200,0)</f>
        <v>0</v>
      </c>
      <c r="BJ200" s="19" t="s">
        <v>82</v>
      </c>
      <c r="BK200" s="218">
        <f>ROUND(I200*H200,2)</f>
        <v>0</v>
      </c>
      <c r="BL200" s="19" t="s">
        <v>140</v>
      </c>
      <c r="BM200" s="217" t="s">
        <v>287</v>
      </c>
    </row>
    <row r="201" spans="1:47" s="2" customFormat="1" ht="12">
      <c r="A201" s="40"/>
      <c r="B201" s="41"/>
      <c r="C201" s="42"/>
      <c r="D201" s="219" t="s">
        <v>142</v>
      </c>
      <c r="E201" s="42"/>
      <c r="F201" s="220" t="s">
        <v>286</v>
      </c>
      <c r="G201" s="42"/>
      <c r="H201" s="42"/>
      <c r="I201" s="221"/>
      <c r="J201" s="42"/>
      <c r="K201" s="42"/>
      <c r="L201" s="46"/>
      <c r="M201" s="222"/>
      <c r="N201" s="223"/>
      <c r="O201" s="86"/>
      <c r="P201" s="86"/>
      <c r="Q201" s="86"/>
      <c r="R201" s="86"/>
      <c r="S201" s="86"/>
      <c r="T201" s="87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T201" s="19" t="s">
        <v>142</v>
      </c>
      <c r="AU201" s="19" t="s">
        <v>84</v>
      </c>
    </row>
    <row r="202" spans="1:65" s="2" customFormat="1" ht="12">
      <c r="A202" s="40"/>
      <c r="B202" s="41"/>
      <c r="C202" s="206" t="s">
        <v>288</v>
      </c>
      <c r="D202" s="206" t="s">
        <v>135</v>
      </c>
      <c r="E202" s="207" t="s">
        <v>289</v>
      </c>
      <c r="F202" s="208" t="s">
        <v>290</v>
      </c>
      <c r="G202" s="209" t="s">
        <v>149</v>
      </c>
      <c r="H202" s="210">
        <v>3557.7</v>
      </c>
      <c r="I202" s="211"/>
      <c r="J202" s="212">
        <f>ROUND(I202*H202,2)</f>
        <v>0</v>
      </c>
      <c r="K202" s="208" t="s">
        <v>139</v>
      </c>
      <c r="L202" s="46"/>
      <c r="M202" s="213" t="s">
        <v>19</v>
      </c>
      <c r="N202" s="214" t="s">
        <v>45</v>
      </c>
      <c r="O202" s="86"/>
      <c r="P202" s="215">
        <f>O202*H202</f>
        <v>0</v>
      </c>
      <c r="Q202" s="215">
        <v>0</v>
      </c>
      <c r="R202" s="215">
        <f>Q202*H202</f>
        <v>0</v>
      </c>
      <c r="S202" s="215">
        <v>0</v>
      </c>
      <c r="T202" s="216">
        <f>S202*H202</f>
        <v>0</v>
      </c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R202" s="217" t="s">
        <v>140</v>
      </c>
      <c r="AT202" s="217" t="s">
        <v>135</v>
      </c>
      <c r="AU202" s="217" t="s">
        <v>84</v>
      </c>
      <c r="AY202" s="19" t="s">
        <v>133</v>
      </c>
      <c r="BE202" s="218">
        <f>IF(N202="základní",J202,0)</f>
        <v>0</v>
      </c>
      <c r="BF202" s="218">
        <f>IF(N202="snížená",J202,0)</f>
        <v>0</v>
      </c>
      <c r="BG202" s="218">
        <f>IF(N202="zákl. přenesená",J202,0)</f>
        <v>0</v>
      </c>
      <c r="BH202" s="218">
        <f>IF(N202="sníž. přenesená",J202,0)</f>
        <v>0</v>
      </c>
      <c r="BI202" s="218">
        <f>IF(N202="nulová",J202,0)</f>
        <v>0</v>
      </c>
      <c r="BJ202" s="19" t="s">
        <v>82</v>
      </c>
      <c r="BK202" s="218">
        <f>ROUND(I202*H202,2)</f>
        <v>0</v>
      </c>
      <c r="BL202" s="19" t="s">
        <v>140</v>
      </c>
      <c r="BM202" s="217" t="s">
        <v>291</v>
      </c>
    </row>
    <row r="203" spans="1:47" s="2" customFormat="1" ht="12">
      <c r="A203" s="40"/>
      <c r="B203" s="41"/>
      <c r="C203" s="42"/>
      <c r="D203" s="219" t="s">
        <v>142</v>
      </c>
      <c r="E203" s="42"/>
      <c r="F203" s="220" t="s">
        <v>290</v>
      </c>
      <c r="G203" s="42"/>
      <c r="H203" s="42"/>
      <c r="I203" s="221"/>
      <c r="J203" s="42"/>
      <c r="K203" s="42"/>
      <c r="L203" s="46"/>
      <c r="M203" s="222"/>
      <c r="N203" s="223"/>
      <c r="O203" s="86"/>
      <c r="P203" s="86"/>
      <c r="Q203" s="86"/>
      <c r="R203" s="86"/>
      <c r="S203" s="86"/>
      <c r="T203" s="87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T203" s="19" t="s">
        <v>142</v>
      </c>
      <c r="AU203" s="19" t="s">
        <v>84</v>
      </c>
    </row>
    <row r="204" spans="1:65" s="2" customFormat="1" ht="12">
      <c r="A204" s="40"/>
      <c r="B204" s="41"/>
      <c r="C204" s="206" t="s">
        <v>292</v>
      </c>
      <c r="D204" s="206" t="s">
        <v>135</v>
      </c>
      <c r="E204" s="207" t="s">
        <v>293</v>
      </c>
      <c r="F204" s="208" t="s">
        <v>294</v>
      </c>
      <c r="G204" s="209" t="s">
        <v>149</v>
      </c>
      <c r="H204" s="210">
        <v>1411.28</v>
      </c>
      <c r="I204" s="211"/>
      <c r="J204" s="212">
        <f>ROUND(I204*H204,2)</f>
        <v>0</v>
      </c>
      <c r="K204" s="208" t="s">
        <v>139</v>
      </c>
      <c r="L204" s="46"/>
      <c r="M204" s="213" t="s">
        <v>19</v>
      </c>
      <c r="N204" s="214" t="s">
        <v>45</v>
      </c>
      <c r="O204" s="86"/>
      <c r="P204" s="215">
        <f>O204*H204</f>
        <v>0</v>
      </c>
      <c r="Q204" s="215">
        <v>0.08425</v>
      </c>
      <c r="R204" s="215">
        <f>Q204*H204</f>
        <v>118.90034</v>
      </c>
      <c r="S204" s="215">
        <v>0</v>
      </c>
      <c r="T204" s="216">
        <f>S204*H204</f>
        <v>0</v>
      </c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R204" s="217" t="s">
        <v>140</v>
      </c>
      <c r="AT204" s="217" t="s">
        <v>135</v>
      </c>
      <c r="AU204" s="217" t="s">
        <v>84</v>
      </c>
      <c r="AY204" s="19" t="s">
        <v>133</v>
      </c>
      <c r="BE204" s="218">
        <f>IF(N204="základní",J204,0)</f>
        <v>0</v>
      </c>
      <c r="BF204" s="218">
        <f>IF(N204="snížená",J204,0)</f>
        <v>0</v>
      </c>
      <c r="BG204" s="218">
        <f>IF(N204="zákl. přenesená",J204,0)</f>
        <v>0</v>
      </c>
      <c r="BH204" s="218">
        <f>IF(N204="sníž. přenesená",J204,0)</f>
        <v>0</v>
      </c>
      <c r="BI204" s="218">
        <f>IF(N204="nulová",J204,0)</f>
        <v>0</v>
      </c>
      <c r="BJ204" s="19" t="s">
        <v>82</v>
      </c>
      <c r="BK204" s="218">
        <f>ROUND(I204*H204,2)</f>
        <v>0</v>
      </c>
      <c r="BL204" s="19" t="s">
        <v>140</v>
      </c>
      <c r="BM204" s="217" t="s">
        <v>295</v>
      </c>
    </row>
    <row r="205" spans="1:47" s="2" customFormat="1" ht="12">
      <c r="A205" s="40"/>
      <c r="B205" s="41"/>
      <c r="C205" s="42"/>
      <c r="D205" s="219" t="s">
        <v>142</v>
      </c>
      <c r="E205" s="42"/>
      <c r="F205" s="220" t="s">
        <v>296</v>
      </c>
      <c r="G205" s="42"/>
      <c r="H205" s="42"/>
      <c r="I205" s="221"/>
      <c r="J205" s="42"/>
      <c r="K205" s="42"/>
      <c r="L205" s="46"/>
      <c r="M205" s="222"/>
      <c r="N205" s="223"/>
      <c r="O205" s="86"/>
      <c r="P205" s="86"/>
      <c r="Q205" s="86"/>
      <c r="R205" s="86"/>
      <c r="S205" s="86"/>
      <c r="T205" s="87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T205" s="19" t="s">
        <v>142</v>
      </c>
      <c r="AU205" s="19" t="s">
        <v>84</v>
      </c>
    </row>
    <row r="206" spans="1:65" s="2" customFormat="1" ht="16.5" customHeight="1">
      <c r="A206" s="40"/>
      <c r="B206" s="41"/>
      <c r="C206" s="256" t="s">
        <v>297</v>
      </c>
      <c r="D206" s="256" t="s">
        <v>206</v>
      </c>
      <c r="E206" s="257" t="s">
        <v>298</v>
      </c>
      <c r="F206" s="258" t="s">
        <v>299</v>
      </c>
      <c r="G206" s="259" t="s">
        <v>149</v>
      </c>
      <c r="H206" s="260">
        <v>1384.2</v>
      </c>
      <c r="I206" s="261"/>
      <c r="J206" s="262">
        <f>ROUND(I206*H206,2)</f>
        <v>0</v>
      </c>
      <c r="K206" s="258" t="s">
        <v>139</v>
      </c>
      <c r="L206" s="263"/>
      <c r="M206" s="264" t="s">
        <v>19</v>
      </c>
      <c r="N206" s="265" t="s">
        <v>45</v>
      </c>
      <c r="O206" s="86"/>
      <c r="P206" s="215">
        <f>O206*H206</f>
        <v>0</v>
      </c>
      <c r="Q206" s="215">
        <v>0.113</v>
      </c>
      <c r="R206" s="215">
        <f>Q206*H206</f>
        <v>156.4146</v>
      </c>
      <c r="S206" s="215">
        <v>0</v>
      </c>
      <c r="T206" s="216">
        <f>S206*H206</f>
        <v>0</v>
      </c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R206" s="217" t="s">
        <v>187</v>
      </c>
      <c r="AT206" s="217" t="s">
        <v>206</v>
      </c>
      <c r="AU206" s="217" t="s">
        <v>84</v>
      </c>
      <c r="AY206" s="19" t="s">
        <v>133</v>
      </c>
      <c r="BE206" s="218">
        <f>IF(N206="základní",J206,0)</f>
        <v>0</v>
      </c>
      <c r="BF206" s="218">
        <f>IF(N206="snížená",J206,0)</f>
        <v>0</v>
      </c>
      <c r="BG206" s="218">
        <f>IF(N206="zákl. přenesená",J206,0)</f>
        <v>0</v>
      </c>
      <c r="BH206" s="218">
        <f>IF(N206="sníž. přenesená",J206,0)</f>
        <v>0</v>
      </c>
      <c r="BI206" s="218">
        <f>IF(N206="nulová",J206,0)</f>
        <v>0</v>
      </c>
      <c r="BJ206" s="19" t="s">
        <v>82</v>
      </c>
      <c r="BK206" s="218">
        <f>ROUND(I206*H206,2)</f>
        <v>0</v>
      </c>
      <c r="BL206" s="19" t="s">
        <v>140</v>
      </c>
      <c r="BM206" s="217" t="s">
        <v>300</v>
      </c>
    </row>
    <row r="207" spans="1:47" s="2" customFormat="1" ht="12">
      <c r="A207" s="40"/>
      <c r="B207" s="41"/>
      <c r="C207" s="42"/>
      <c r="D207" s="219" t="s">
        <v>142</v>
      </c>
      <c r="E207" s="42"/>
      <c r="F207" s="220" t="s">
        <v>299</v>
      </c>
      <c r="G207" s="42"/>
      <c r="H207" s="42"/>
      <c r="I207" s="221"/>
      <c r="J207" s="42"/>
      <c r="K207" s="42"/>
      <c r="L207" s="46"/>
      <c r="M207" s="222"/>
      <c r="N207" s="223"/>
      <c r="O207" s="86"/>
      <c r="P207" s="86"/>
      <c r="Q207" s="86"/>
      <c r="R207" s="86"/>
      <c r="S207" s="86"/>
      <c r="T207" s="87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T207" s="19" t="s">
        <v>142</v>
      </c>
      <c r="AU207" s="19" t="s">
        <v>84</v>
      </c>
    </row>
    <row r="208" spans="1:51" s="13" customFormat="1" ht="12">
      <c r="A208" s="13"/>
      <c r="B208" s="224"/>
      <c r="C208" s="225"/>
      <c r="D208" s="219" t="s">
        <v>156</v>
      </c>
      <c r="E208" s="226" t="s">
        <v>19</v>
      </c>
      <c r="F208" s="227" t="s">
        <v>301</v>
      </c>
      <c r="G208" s="225"/>
      <c r="H208" s="228">
        <v>1167.9</v>
      </c>
      <c r="I208" s="229"/>
      <c r="J208" s="225"/>
      <c r="K208" s="225"/>
      <c r="L208" s="230"/>
      <c r="M208" s="231"/>
      <c r="N208" s="232"/>
      <c r="O208" s="232"/>
      <c r="P208" s="232"/>
      <c r="Q208" s="232"/>
      <c r="R208" s="232"/>
      <c r="S208" s="232"/>
      <c r="T208" s="23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34" t="s">
        <v>156</v>
      </c>
      <c r="AU208" s="234" t="s">
        <v>84</v>
      </c>
      <c r="AV208" s="13" t="s">
        <v>84</v>
      </c>
      <c r="AW208" s="13" t="s">
        <v>35</v>
      </c>
      <c r="AX208" s="13" t="s">
        <v>74</v>
      </c>
      <c r="AY208" s="234" t="s">
        <v>133</v>
      </c>
    </row>
    <row r="209" spans="1:51" s="13" customFormat="1" ht="12">
      <c r="A209" s="13"/>
      <c r="B209" s="224"/>
      <c r="C209" s="225"/>
      <c r="D209" s="219" t="s">
        <v>156</v>
      </c>
      <c r="E209" s="226" t="s">
        <v>19</v>
      </c>
      <c r="F209" s="227" t="s">
        <v>302</v>
      </c>
      <c r="G209" s="225"/>
      <c r="H209" s="228">
        <v>216.3</v>
      </c>
      <c r="I209" s="229"/>
      <c r="J209" s="225"/>
      <c r="K209" s="225"/>
      <c r="L209" s="230"/>
      <c r="M209" s="231"/>
      <c r="N209" s="232"/>
      <c r="O209" s="232"/>
      <c r="P209" s="232"/>
      <c r="Q209" s="232"/>
      <c r="R209" s="232"/>
      <c r="S209" s="232"/>
      <c r="T209" s="23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34" t="s">
        <v>156</v>
      </c>
      <c r="AU209" s="234" t="s">
        <v>84</v>
      </c>
      <c r="AV209" s="13" t="s">
        <v>84</v>
      </c>
      <c r="AW209" s="13" t="s">
        <v>35</v>
      </c>
      <c r="AX209" s="13" t="s">
        <v>74</v>
      </c>
      <c r="AY209" s="234" t="s">
        <v>133</v>
      </c>
    </row>
    <row r="210" spans="1:51" s="14" customFormat="1" ht="12">
      <c r="A210" s="14"/>
      <c r="B210" s="235"/>
      <c r="C210" s="236"/>
      <c r="D210" s="219" t="s">
        <v>156</v>
      </c>
      <c r="E210" s="237" t="s">
        <v>19</v>
      </c>
      <c r="F210" s="238" t="s">
        <v>164</v>
      </c>
      <c r="G210" s="236"/>
      <c r="H210" s="239">
        <v>1384.2</v>
      </c>
      <c r="I210" s="240"/>
      <c r="J210" s="236"/>
      <c r="K210" s="236"/>
      <c r="L210" s="241"/>
      <c r="M210" s="242"/>
      <c r="N210" s="243"/>
      <c r="O210" s="243"/>
      <c r="P210" s="243"/>
      <c r="Q210" s="243"/>
      <c r="R210" s="243"/>
      <c r="S210" s="243"/>
      <c r="T210" s="244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T210" s="245" t="s">
        <v>156</v>
      </c>
      <c r="AU210" s="245" t="s">
        <v>84</v>
      </c>
      <c r="AV210" s="14" t="s">
        <v>140</v>
      </c>
      <c r="AW210" s="14" t="s">
        <v>35</v>
      </c>
      <c r="AX210" s="14" t="s">
        <v>82</v>
      </c>
      <c r="AY210" s="245" t="s">
        <v>133</v>
      </c>
    </row>
    <row r="211" spans="1:65" s="2" customFormat="1" ht="16.5" customHeight="1">
      <c r="A211" s="40"/>
      <c r="B211" s="41"/>
      <c r="C211" s="256" t="s">
        <v>303</v>
      </c>
      <c r="D211" s="256" t="s">
        <v>206</v>
      </c>
      <c r="E211" s="257" t="s">
        <v>304</v>
      </c>
      <c r="F211" s="258" t="s">
        <v>305</v>
      </c>
      <c r="G211" s="259" t="s">
        <v>149</v>
      </c>
      <c r="H211" s="260">
        <v>27.08</v>
      </c>
      <c r="I211" s="261"/>
      <c r="J211" s="262">
        <f>ROUND(I211*H211,2)</f>
        <v>0</v>
      </c>
      <c r="K211" s="258" t="s">
        <v>139</v>
      </c>
      <c r="L211" s="263"/>
      <c r="M211" s="264" t="s">
        <v>19</v>
      </c>
      <c r="N211" s="265" t="s">
        <v>45</v>
      </c>
      <c r="O211" s="86"/>
      <c r="P211" s="215">
        <f>O211*H211</f>
        <v>0</v>
      </c>
      <c r="Q211" s="215">
        <v>0.13</v>
      </c>
      <c r="R211" s="215">
        <f>Q211*H211</f>
        <v>3.5204</v>
      </c>
      <c r="S211" s="215">
        <v>0</v>
      </c>
      <c r="T211" s="216">
        <f>S211*H211</f>
        <v>0</v>
      </c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  <c r="AE211" s="40"/>
      <c r="AR211" s="217" t="s">
        <v>187</v>
      </c>
      <c r="AT211" s="217" t="s">
        <v>206</v>
      </c>
      <c r="AU211" s="217" t="s">
        <v>84</v>
      </c>
      <c r="AY211" s="19" t="s">
        <v>133</v>
      </c>
      <c r="BE211" s="218">
        <f>IF(N211="základní",J211,0)</f>
        <v>0</v>
      </c>
      <c r="BF211" s="218">
        <f>IF(N211="snížená",J211,0)</f>
        <v>0</v>
      </c>
      <c r="BG211" s="218">
        <f>IF(N211="zákl. přenesená",J211,0)</f>
        <v>0</v>
      </c>
      <c r="BH211" s="218">
        <f>IF(N211="sníž. přenesená",J211,0)</f>
        <v>0</v>
      </c>
      <c r="BI211" s="218">
        <f>IF(N211="nulová",J211,0)</f>
        <v>0</v>
      </c>
      <c r="BJ211" s="19" t="s">
        <v>82</v>
      </c>
      <c r="BK211" s="218">
        <f>ROUND(I211*H211,2)</f>
        <v>0</v>
      </c>
      <c r="BL211" s="19" t="s">
        <v>140</v>
      </c>
      <c r="BM211" s="217" t="s">
        <v>306</v>
      </c>
    </row>
    <row r="212" spans="1:47" s="2" customFormat="1" ht="12">
      <c r="A212" s="40"/>
      <c r="B212" s="41"/>
      <c r="C212" s="42"/>
      <c r="D212" s="219" t="s">
        <v>142</v>
      </c>
      <c r="E212" s="42"/>
      <c r="F212" s="220" t="s">
        <v>305</v>
      </c>
      <c r="G212" s="42"/>
      <c r="H212" s="42"/>
      <c r="I212" s="221"/>
      <c r="J212" s="42"/>
      <c r="K212" s="42"/>
      <c r="L212" s="46"/>
      <c r="M212" s="222"/>
      <c r="N212" s="223"/>
      <c r="O212" s="86"/>
      <c r="P212" s="86"/>
      <c r="Q212" s="86"/>
      <c r="R212" s="86"/>
      <c r="S212" s="86"/>
      <c r="T212" s="87"/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  <c r="AE212" s="40"/>
      <c r="AT212" s="19" t="s">
        <v>142</v>
      </c>
      <c r="AU212" s="19" t="s">
        <v>84</v>
      </c>
    </row>
    <row r="213" spans="1:51" s="13" customFormat="1" ht="12">
      <c r="A213" s="13"/>
      <c r="B213" s="224"/>
      <c r="C213" s="225"/>
      <c r="D213" s="219" t="s">
        <v>156</v>
      </c>
      <c r="E213" s="226" t="s">
        <v>19</v>
      </c>
      <c r="F213" s="227" t="s">
        <v>307</v>
      </c>
      <c r="G213" s="225"/>
      <c r="H213" s="228">
        <v>4.8</v>
      </c>
      <c r="I213" s="229"/>
      <c r="J213" s="225"/>
      <c r="K213" s="225"/>
      <c r="L213" s="230"/>
      <c r="M213" s="231"/>
      <c r="N213" s="232"/>
      <c r="O213" s="232"/>
      <c r="P213" s="232"/>
      <c r="Q213" s="232"/>
      <c r="R213" s="232"/>
      <c r="S213" s="232"/>
      <c r="T213" s="23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34" t="s">
        <v>156</v>
      </c>
      <c r="AU213" s="234" t="s">
        <v>84</v>
      </c>
      <c r="AV213" s="13" t="s">
        <v>84</v>
      </c>
      <c r="AW213" s="13" t="s">
        <v>35</v>
      </c>
      <c r="AX213" s="13" t="s">
        <v>74</v>
      </c>
      <c r="AY213" s="234" t="s">
        <v>133</v>
      </c>
    </row>
    <row r="214" spans="1:51" s="13" customFormat="1" ht="12">
      <c r="A214" s="13"/>
      <c r="B214" s="224"/>
      <c r="C214" s="225"/>
      <c r="D214" s="219" t="s">
        <v>156</v>
      </c>
      <c r="E214" s="226" t="s">
        <v>19</v>
      </c>
      <c r="F214" s="227" t="s">
        <v>308</v>
      </c>
      <c r="G214" s="225"/>
      <c r="H214" s="228">
        <v>21</v>
      </c>
      <c r="I214" s="229"/>
      <c r="J214" s="225"/>
      <c r="K214" s="225"/>
      <c r="L214" s="230"/>
      <c r="M214" s="231"/>
      <c r="N214" s="232"/>
      <c r="O214" s="232"/>
      <c r="P214" s="232"/>
      <c r="Q214" s="232"/>
      <c r="R214" s="232"/>
      <c r="S214" s="232"/>
      <c r="T214" s="23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34" t="s">
        <v>156</v>
      </c>
      <c r="AU214" s="234" t="s">
        <v>84</v>
      </c>
      <c r="AV214" s="13" t="s">
        <v>84</v>
      </c>
      <c r="AW214" s="13" t="s">
        <v>35</v>
      </c>
      <c r="AX214" s="13" t="s">
        <v>74</v>
      </c>
      <c r="AY214" s="234" t="s">
        <v>133</v>
      </c>
    </row>
    <row r="215" spans="1:51" s="13" customFormat="1" ht="12">
      <c r="A215" s="13"/>
      <c r="B215" s="224"/>
      <c r="C215" s="225"/>
      <c r="D215" s="219" t="s">
        <v>156</v>
      </c>
      <c r="E215" s="226" t="s">
        <v>19</v>
      </c>
      <c r="F215" s="227" t="s">
        <v>309</v>
      </c>
      <c r="G215" s="225"/>
      <c r="H215" s="228">
        <v>1.28</v>
      </c>
      <c r="I215" s="229"/>
      <c r="J215" s="225"/>
      <c r="K215" s="225"/>
      <c r="L215" s="230"/>
      <c r="M215" s="231"/>
      <c r="N215" s="232"/>
      <c r="O215" s="232"/>
      <c r="P215" s="232"/>
      <c r="Q215" s="232"/>
      <c r="R215" s="232"/>
      <c r="S215" s="232"/>
      <c r="T215" s="23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34" t="s">
        <v>156</v>
      </c>
      <c r="AU215" s="234" t="s">
        <v>84</v>
      </c>
      <c r="AV215" s="13" t="s">
        <v>84</v>
      </c>
      <c r="AW215" s="13" t="s">
        <v>35</v>
      </c>
      <c r="AX215" s="13" t="s">
        <v>74</v>
      </c>
      <c r="AY215" s="234" t="s">
        <v>133</v>
      </c>
    </row>
    <row r="216" spans="1:51" s="14" customFormat="1" ht="12">
      <c r="A216" s="14"/>
      <c r="B216" s="235"/>
      <c r="C216" s="236"/>
      <c r="D216" s="219" t="s">
        <v>156</v>
      </c>
      <c r="E216" s="237" t="s">
        <v>19</v>
      </c>
      <c r="F216" s="238" t="s">
        <v>164</v>
      </c>
      <c r="G216" s="236"/>
      <c r="H216" s="239">
        <v>27.08</v>
      </c>
      <c r="I216" s="240"/>
      <c r="J216" s="236"/>
      <c r="K216" s="236"/>
      <c r="L216" s="241"/>
      <c r="M216" s="242"/>
      <c r="N216" s="243"/>
      <c r="O216" s="243"/>
      <c r="P216" s="243"/>
      <c r="Q216" s="243"/>
      <c r="R216" s="243"/>
      <c r="S216" s="243"/>
      <c r="T216" s="244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T216" s="245" t="s">
        <v>156</v>
      </c>
      <c r="AU216" s="245" t="s">
        <v>84</v>
      </c>
      <c r="AV216" s="14" t="s">
        <v>140</v>
      </c>
      <c r="AW216" s="14" t="s">
        <v>35</v>
      </c>
      <c r="AX216" s="14" t="s">
        <v>82</v>
      </c>
      <c r="AY216" s="245" t="s">
        <v>133</v>
      </c>
    </row>
    <row r="217" spans="1:65" s="2" customFormat="1" ht="16.5" customHeight="1">
      <c r="A217" s="40"/>
      <c r="B217" s="41"/>
      <c r="C217" s="206" t="s">
        <v>310</v>
      </c>
      <c r="D217" s="206" t="s">
        <v>135</v>
      </c>
      <c r="E217" s="207" t="s">
        <v>311</v>
      </c>
      <c r="F217" s="208" t="s">
        <v>312</v>
      </c>
      <c r="G217" s="209" t="s">
        <v>149</v>
      </c>
      <c r="H217" s="210">
        <v>1307.168</v>
      </c>
      <c r="I217" s="211"/>
      <c r="J217" s="212">
        <f>ROUND(I217*H217,2)</f>
        <v>0</v>
      </c>
      <c r="K217" s="208" t="s">
        <v>139</v>
      </c>
      <c r="L217" s="46"/>
      <c r="M217" s="213" t="s">
        <v>19</v>
      </c>
      <c r="N217" s="214" t="s">
        <v>45</v>
      </c>
      <c r="O217" s="86"/>
      <c r="P217" s="215">
        <f>O217*H217</f>
        <v>0</v>
      </c>
      <c r="Q217" s="215">
        <v>0.10362</v>
      </c>
      <c r="R217" s="215">
        <f>Q217*H217</f>
        <v>135.44874815999998</v>
      </c>
      <c r="S217" s="215">
        <v>0</v>
      </c>
      <c r="T217" s="216">
        <f>S217*H217</f>
        <v>0</v>
      </c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  <c r="AE217" s="40"/>
      <c r="AR217" s="217" t="s">
        <v>140</v>
      </c>
      <c r="AT217" s="217" t="s">
        <v>135</v>
      </c>
      <c r="AU217" s="217" t="s">
        <v>84</v>
      </c>
      <c r="AY217" s="19" t="s">
        <v>133</v>
      </c>
      <c r="BE217" s="218">
        <f>IF(N217="základní",J217,0)</f>
        <v>0</v>
      </c>
      <c r="BF217" s="218">
        <f>IF(N217="snížená",J217,0)</f>
        <v>0</v>
      </c>
      <c r="BG217" s="218">
        <f>IF(N217="zákl. přenesená",J217,0)</f>
        <v>0</v>
      </c>
      <c r="BH217" s="218">
        <f>IF(N217="sníž. přenesená",J217,0)</f>
        <v>0</v>
      </c>
      <c r="BI217" s="218">
        <f>IF(N217="nulová",J217,0)</f>
        <v>0</v>
      </c>
      <c r="BJ217" s="19" t="s">
        <v>82</v>
      </c>
      <c r="BK217" s="218">
        <f>ROUND(I217*H217,2)</f>
        <v>0</v>
      </c>
      <c r="BL217" s="19" t="s">
        <v>140</v>
      </c>
      <c r="BM217" s="217" t="s">
        <v>313</v>
      </c>
    </row>
    <row r="218" spans="1:47" s="2" customFormat="1" ht="12">
      <c r="A218" s="40"/>
      <c r="B218" s="41"/>
      <c r="C218" s="42"/>
      <c r="D218" s="219" t="s">
        <v>142</v>
      </c>
      <c r="E218" s="42"/>
      <c r="F218" s="220" t="s">
        <v>314</v>
      </c>
      <c r="G218" s="42"/>
      <c r="H218" s="42"/>
      <c r="I218" s="221"/>
      <c r="J218" s="42"/>
      <c r="K218" s="42"/>
      <c r="L218" s="46"/>
      <c r="M218" s="222"/>
      <c r="N218" s="223"/>
      <c r="O218" s="86"/>
      <c r="P218" s="86"/>
      <c r="Q218" s="86"/>
      <c r="R218" s="86"/>
      <c r="S218" s="86"/>
      <c r="T218" s="87"/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  <c r="AE218" s="40"/>
      <c r="AT218" s="19" t="s">
        <v>142</v>
      </c>
      <c r="AU218" s="19" t="s">
        <v>84</v>
      </c>
    </row>
    <row r="219" spans="1:65" s="2" customFormat="1" ht="16.5" customHeight="1">
      <c r="A219" s="40"/>
      <c r="B219" s="41"/>
      <c r="C219" s="256" t="s">
        <v>315</v>
      </c>
      <c r="D219" s="256" t="s">
        <v>206</v>
      </c>
      <c r="E219" s="257" t="s">
        <v>316</v>
      </c>
      <c r="F219" s="258" t="s">
        <v>317</v>
      </c>
      <c r="G219" s="259" t="s">
        <v>149</v>
      </c>
      <c r="H219" s="260">
        <v>20.95</v>
      </c>
      <c r="I219" s="261"/>
      <c r="J219" s="262">
        <f>ROUND(I219*H219,2)</f>
        <v>0</v>
      </c>
      <c r="K219" s="258" t="s">
        <v>318</v>
      </c>
      <c r="L219" s="263"/>
      <c r="M219" s="264" t="s">
        <v>19</v>
      </c>
      <c r="N219" s="265" t="s">
        <v>45</v>
      </c>
      <c r="O219" s="86"/>
      <c r="P219" s="215">
        <f>O219*H219</f>
        <v>0</v>
      </c>
      <c r="Q219" s="215">
        <v>0.176</v>
      </c>
      <c r="R219" s="215">
        <f>Q219*H219</f>
        <v>3.6872</v>
      </c>
      <c r="S219" s="215">
        <v>0</v>
      </c>
      <c r="T219" s="216">
        <f>S219*H219</f>
        <v>0</v>
      </c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  <c r="AE219" s="40"/>
      <c r="AR219" s="217" t="s">
        <v>187</v>
      </c>
      <c r="AT219" s="217" t="s">
        <v>206</v>
      </c>
      <c r="AU219" s="217" t="s">
        <v>84</v>
      </c>
      <c r="AY219" s="19" t="s">
        <v>133</v>
      </c>
      <c r="BE219" s="218">
        <f>IF(N219="základní",J219,0)</f>
        <v>0</v>
      </c>
      <c r="BF219" s="218">
        <f>IF(N219="snížená",J219,0)</f>
        <v>0</v>
      </c>
      <c r="BG219" s="218">
        <f>IF(N219="zákl. přenesená",J219,0)</f>
        <v>0</v>
      </c>
      <c r="BH219" s="218">
        <f>IF(N219="sníž. přenesená",J219,0)</f>
        <v>0</v>
      </c>
      <c r="BI219" s="218">
        <f>IF(N219="nulová",J219,0)</f>
        <v>0</v>
      </c>
      <c r="BJ219" s="19" t="s">
        <v>82</v>
      </c>
      <c r="BK219" s="218">
        <f>ROUND(I219*H219,2)</f>
        <v>0</v>
      </c>
      <c r="BL219" s="19" t="s">
        <v>140</v>
      </c>
      <c r="BM219" s="217" t="s">
        <v>319</v>
      </c>
    </row>
    <row r="220" spans="1:47" s="2" customFormat="1" ht="12">
      <c r="A220" s="40"/>
      <c r="B220" s="41"/>
      <c r="C220" s="42"/>
      <c r="D220" s="219" t="s">
        <v>142</v>
      </c>
      <c r="E220" s="42"/>
      <c r="F220" s="220" t="s">
        <v>320</v>
      </c>
      <c r="G220" s="42"/>
      <c r="H220" s="42"/>
      <c r="I220" s="221"/>
      <c r="J220" s="42"/>
      <c r="K220" s="42"/>
      <c r="L220" s="46"/>
      <c r="M220" s="222"/>
      <c r="N220" s="223"/>
      <c r="O220" s="86"/>
      <c r="P220" s="86"/>
      <c r="Q220" s="86"/>
      <c r="R220" s="86"/>
      <c r="S220" s="86"/>
      <c r="T220" s="87"/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  <c r="AE220" s="40"/>
      <c r="AT220" s="19" t="s">
        <v>142</v>
      </c>
      <c r="AU220" s="19" t="s">
        <v>84</v>
      </c>
    </row>
    <row r="221" spans="1:47" s="2" customFormat="1" ht="12">
      <c r="A221" s="40"/>
      <c r="B221" s="41"/>
      <c r="C221" s="42"/>
      <c r="D221" s="219" t="s">
        <v>321</v>
      </c>
      <c r="E221" s="42"/>
      <c r="F221" s="277" t="s">
        <v>322</v>
      </c>
      <c r="G221" s="42"/>
      <c r="H221" s="42"/>
      <c r="I221" s="221"/>
      <c r="J221" s="42"/>
      <c r="K221" s="42"/>
      <c r="L221" s="46"/>
      <c r="M221" s="222"/>
      <c r="N221" s="223"/>
      <c r="O221" s="86"/>
      <c r="P221" s="86"/>
      <c r="Q221" s="86"/>
      <c r="R221" s="86"/>
      <c r="S221" s="86"/>
      <c r="T221" s="87"/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  <c r="AE221" s="40"/>
      <c r="AT221" s="19" t="s">
        <v>321</v>
      </c>
      <c r="AU221" s="19" t="s">
        <v>84</v>
      </c>
    </row>
    <row r="222" spans="1:51" s="13" customFormat="1" ht="12">
      <c r="A222" s="13"/>
      <c r="B222" s="224"/>
      <c r="C222" s="225"/>
      <c r="D222" s="219" t="s">
        <v>156</v>
      </c>
      <c r="E222" s="226" t="s">
        <v>19</v>
      </c>
      <c r="F222" s="227" t="s">
        <v>323</v>
      </c>
      <c r="G222" s="225"/>
      <c r="H222" s="228">
        <v>20.95</v>
      </c>
      <c r="I222" s="229"/>
      <c r="J222" s="225"/>
      <c r="K222" s="225"/>
      <c r="L222" s="230"/>
      <c r="M222" s="231"/>
      <c r="N222" s="232"/>
      <c r="O222" s="232"/>
      <c r="P222" s="232"/>
      <c r="Q222" s="232"/>
      <c r="R222" s="232"/>
      <c r="S222" s="232"/>
      <c r="T222" s="23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34" t="s">
        <v>156</v>
      </c>
      <c r="AU222" s="234" t="s">
        <v>84</v>
      </c>
      <c r="AV222" s="13" t="s">
        <v>84</v>
      </c>
      <c r="AW222" s="13" t="s">
        <v>35</v>
      </c>
      <c r="AX222" s="13" t="s">
        <v>74</v>
      </c>
      <c r="AY222" s="234" t="s">
        <v>133</v>
      </c>
    </row>
    <row r="223" spans="1:51" s="14" customFormat="1" ht="12">
      <c r="A223" s="14"/>
      <c r="B223" s="235"/>
      <c r="C223" s="236"/>
      <c r="D223" s="219" t="s">
        <v>156</v>
      </c>
      <c r="E223" s="237" t="s">
        <v>19</v>
      </c>
      <c r="F223" s="238" t="s">
        <v>164</v>
      </c>
      <c r="G223" s="236"/>
      <c r="H223" s="239">
        <v>20.95</v>
      </c>
      <c r="I223" s="240"/>
      <c r="J223" s="236"/>
      <c r="K223" s="236"/>
      <c r="L223" s="241"/>
      <c r="M223" s="242"/>
      <c r="N223" s="243"/>
      <c r="O223" s="243"/>
      <c r="P223" s="243"/>
      <c r="Q223" s="243"/>
      <c r="R223" s="243"/>
      <c r="S223" s="243"/>
      <c r="T223" s="244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T223" s="245" t="s">
        <v>156</v>
      </c>
      <c r="AU223" s="245" t="s">
        <v>84</v>
      </c>
      <c r="AV223" s="14" t="s">
        <v>140</v>
      </c>
      <c r="AW223" s="14" t="s">
        <v>35</v>
      </c>
      <c r="AX223" s="14" t="s">
        <v>82</v>
      </c>
      <c r="AY223" s="245" t="s">
        <v>133</v>
      </c>
    </row>
    <row r="224" spans="1:65" s="2" customFormat="1" ht="16.5" customHeight="1">
      <c r="A224" s="40"/>
      <c r="B224" s="41"/>
      <c r="C224" s="256" t="s">
        <v>324</v>
      </c>
      <c r="D224" s="256" t="s">
        <v>206</v>
      </c>
      <c r="E224" s="257" t="s">
        <v>325</v>
      </c>
      <c r="F224" s="258" t="s">
        <v>326</v>
      </c>
      <c r="G224" s="259" t="s">
        <v>149</v>
      </c>
      <c r="H224" s="260">
        <v>130</v>
      </c>
      <c r="I224" s="261"/>
      <c r="J224" s="262">
        <f>ROUND(I224*H224,2)</f>
        <v>0</v>
      </c>
      <c r="K224" s="258" t="s">
        <v>139</v>
      </c>
      <c r="L224" s="263"/>
      <c r="M224" s="264" t="s">
        <v>19</v>
      </c>
      <c r="N224" s="265" t="s">
        <v>45</v>
      </c>
      <c r="O224" s="86"/>
      <c r="P224" s="215">
        <f>O224*H224</f>
        <v>0</v>
      </c>
      <c r="Q224" s="215">
        <v>0.176</v>
      </c>
      <c r="R224" s="215">
        <f>Q224*H224</f>
        <v>22.88</v>
      </c>
      <c r="S224" s="215">
        <v>0</v>
      </c>
      <c r="T224" s="216">
        <f>S224*H224</f>
        <v>0</v>
      </c>
      <c r="U224" s="40"/>
      <c r="V224" s="40"/>
      <c r="W224" s="40"/>
      <c r="X224" s="40"/>
      <c r="Y224" s="40"/>
      <c r="Z224" s="40"/>
      <c r="AA224" s="40"/>
      <c r="AB224" s="40"/>
      <c r="AC224" s="40"/>
      <c r="AD224" s="40"/>
      <c r="AE224" s="40"/>
      <c r="AR224" s="217" t="s">
        <v>187</v>
      </c>
      <c r="AT224" s="217" t="s">
        <v>206</v>
      </c>
      <c r="AU224" s="217" t="s">
        <v>84</v>
      </c>
      <c r="AY224" s="19" t="s">
        <v>133</v>
      </c>
      <c r="BE224" s="218">
        <f>IF(N224="základní",J224,0)</f>
        <v>0</v>
      </c>
      <c r="BF224" s="218">
        <f>IF(N224="snížená",J224,0)</f>
        <v>0</v>
      </c>
      <c r="BG224" s="218">
        <f>IF(N224="zákl. přenesená",J224,0)</f>
        <v>0</v>
      </c>
      <c r="BH224" s="218">
        <f>IF(N224="sníž. přenesená",J224,0)</f>
        <v>0</v>
      </c>
      <c r="BI224" s="218">
        <f>IF(N224="nulová",J224,0)</f>
        <v>0</v>
      </c>
      <c r="BJ224" s="19" t="s">
        <v>82</v>
      </c>
      <c r="BK224" s="218">
        <f>ROUND(I224*H224,2)</f>
        <v>0</v>
      </c>
      <c r="BL224" s="19" t="s">
        <v>140</v>
      </c>
      <c r="BM224" s="217" t="s">
        <v>327</v>
      </c>
    </row>
    <row r="225" spans="1:47" s="2" customFormat="1" ht="12">
      <c r="A225" s="40"/>
      <c r="B225" s="41"/>
      <c r="C225" s="42"/>
      <c r="D225" s="219" t="s">
        <v>142</v>
      </c>
      <c r="E225" s="42"/>
      <c r="F225" s="220" t="s">
        <v>326</v>
      </c>
      <c r="G225" s="42"/>
      <c r="H225" s="42"/>
      <c r="I225" s="221"/>
      <c r="J225" s="42"/>
      <c r="K225" s="42"/>
      <c r="L225" s="46"/>
      <c r="M225" s="222"/>
      <c r="N225" s="223"/>
      <c r="O225" s="86"/>
      <c r="P225" s="86"/>
      <c r="Q225" s="86"/>
      <c r="R225" s="86"/>
      <c r="S225" s="86"/>
      <c r="T225" s="87"/>
      <c r="U225" s="40"/>
      <c r="V225" s="40"/>
      <c r="W225" s="40"/>
      <c r="X225" s="40"/>
      <c r="Y225" s="40"/>
      <c r="Z225" s="40"/>
      <c r="AA225" s="40"/>
      <c r="AB225" s="40"/>
      <c r="AC225" s="40"/>
      <c r="AD225" s="40"/>
      <c r="AE225" s="40"/>
      <c r="AT225" s="19" t="s">
        <v>142</v>
      </c>
      <c r="AU225" s="19" t="s">
        <v>84</v>
      </c>
    </row>
    <row r="226" spans="1:51" s="13" customFormat="1" ht="12">
      <c r="A226" s="13"/>
      <c r="B226" s="224"/>
      <c r="C226" s="225"/>
      <c r="D226" s="219" t="s">
        <v>156</v>
      </c>
      <c r="E226" s="226" t="s">
        <v>19</v>
      </c>
      <c r="F226" s="227" t="s">
        <v>328</v>
      </c>
      <c r="G226" s="225"/>
      <c r="H226" s="228">
        <v>130</v>
      </c>
      <c r="I226" s="229"/>
      <c r="J226" s="225"/>
      <c r="K226" s="225"/>
      <c r="L226" s="230"/>
      <c r="M226" s="231"/>
      <c r="N226" s="232"/>
      <c r="O226" s="232"/>
      <c r="P226" s="232"/>
      <c r="Q226" s="232"/>
      <c r="R226" s="232"/>
      <c r="S226" s="232"/>
      <c r="T226" s="23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34" t="s">
        <v>156</v>
      </c>
      <c r="AU226" s="234" t="s">
        <v>84</v>
      </c>
      <c r="AV226" s="13" t="s">
        <v>84</v>
      </c>
      <c r="AW226" s="13" t="s">
        <v>35</v>
      </c>
      <c r="AX226" s="13" t="s">
        <v>74</v>
      </c>
      <c r="AY226" s="234" t="s">
        <v>133</v>
      </c>
    </row>
    <row r="227" spans="1:51" s="14" customFormat="1" ht="12">
      <c r="A227" s="14"/>
      <c r="B227" s="235"/>
      <c r="C227" s="236"/>
      <c r="D227" s="219" t="s">
        <v>156</v>
      </c>
      <c r="E227" s="237" t="s">
        <v>19</v>
      </c>
      <c r="F227" s="238" t="s">
        <v>164</v>
      </c>
      <c r="G227" s="236"/>
      <c r="H227" s="239">
        <v>130</v>
      </c>
      <c r="I227" s="240"/>
      <c r="J227" s="236"/>
      <c r="K227" s="236"/>
      <c r="L227" s="241"/>
      <c r="M227" s="242"/>
      <c r="N227" s="243"/>
      <c r="O227" s="243"/>
      <c r="P227" s="243"/>
      <c r="Q227" s="243"/>
      <c r="R227" s="243"/>
      <c r="S227" s="243"/>
      <c r="T227" s="244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T227" s="245" t="s">
        <v>156</v>
      </c>
      <c r="AU227" s="245" t="s">
        <v>84</v>
      </c>
      <c r="AV227" s="14" t="s">
        <v>140</v>
      </c>
      <c r="AW227" s="14" t="s">
        <v>35</v>
      </c>
      <c r="AX227" s="14" t="s">
        <v>82</v>
      </c>
      <c r="AY227" s="245" t="s">
        <v>133</v>
      </c>
    </row>
    <row r="228" spans="1:65" s="2" customFormat="1" ht="16.5" customHeight="1">
      <c r="A228" s="40"/>
      <c r="B228" s="41"/>
      <c r="C228" s="256" t="s">
        <v>329</v>
      </c>
      <c r="D228" s="256" t="s">
        <v>206</v>
      </c>
      <c r="E228" s="257" t="s">
        <v>330</v>
      </c>
      <c r="F228" s="258" t="s">
        <v>331</v>
      </c>
      <c r="G228" s="259" t="s">
        <v>149</v>
      </c>
      <c r="H228" s="260">
        <v>1115.478</v>
      </c>
      <c r="I228" s="261"/>
      <c r="J228" s="262">
        <f>ROUND(I228*H228,2)</f>
        <v>0</v>
      </c>
      <c r="K228" s="258" t="s">
        <v>332</v>
      </c>
      <c r="L228" s="263"/>
      <c r="M228" s="264" t="s">
        <v>19</v>
      </c>
      <c r="N228" s="265" t="s">
        <v>45</v>
      </c>
      <c r="O228" s="86"/>
      <c r="P228" s="215">
        <f>O228*H228</f>
        <v>0</v>
      </c>
      <c r="Q228" s="215">
        <v>0.161</v>
      </c>
      <c r="R228" s="215">
        <f>Q228*H228</f>
        <v>179.591958</v>
      </c>
      <c r="S228" s="215">
        <v>0</v>
      </c>
      <c r="T228" s="216">
        <f>S228*H228</f>
        <v>0</v>
      </c>
      <c r="U228" s="40"/>
      <c r="V228" s="40"/>
      <c r="W228" s="40"/>
      <c r="X228" s="40"/>
      <c r="Y228" s="40"/>
      <c r="Z228" s="40"/>
      <c r="AA228" s="40"/>
      <c r="AB228" s="40"/>
      <c r="AC228" s="40"/>
      <c r="AD228" s="40"/>
      <c r="AE228" s="40"/>
      <c r="AR228" s="217" t="s">
        <v>187</v>
      </c>
      <c r="AT228" s="217" t="s">
        <v>206</v>
      </c>
      <c r="AU228" s="217" t="s">
        <v>84</v>
      </c>
      <c r="AY228" s="19" t="s">
        <v>133</v>
      </c>
      <c r="BE228" s="218">
        <f>IF(N228="základní",J228,0)</f>
        <v>0</v>
      </c>
      <c r="BF228" s="218">
        <f>IF(N228="snížená",J228,0)</f>
        <v>0</v>
      </c>
      <c r="BG228" s="218">
        <f>IF(N228="zákl. přenesená",J228,0)</f>
        <v>0</v>
      </c>
      <c r="BH228" s="218">
        <f>IF(N228="sníž. přenesená",J228,0)</f>
        <v>0</v>
      </c>
      <c r="BI228" s="218">
        <f>IF(N228="nulová",J228,0)</f>
        <v>0</v>
      </c>
      <c r="BJ228" s="19" t="s">
        <v>82</v>
      </c>
      <c r="BK228" s="218">
        <f>ROUND(I228*H228,2)</f>
        <v>0</v>
      </c>
      <c r="BL228" s="19" t="s">
        <v>140</v>
      </c>
      <c r="BM228" s="217" t="s">
        <v>333</v>
      </c>
    </row>
    <row r="229" spans="1:47" s="2" customFormat="1" ht="12">
      <c r="A229" s="40"/>
      <c r="B229" s="41"/>
      <c r="C229" s="42"/>
      <c r="D229" s="219" t="s">
        <v>142</v>
      </c>
      <c r="E229" s="42"/>
      <c r="F229" s="220" t="s">
        <v>334</v>
      </c>
      <c r="G229" s="42"/>
      <c r="H229" s="42"/>
      <c r="I229" s="221"/>
      <c r="J229" s="42"/>
      <c r="K229" s="42"/>
      <c r="L229" s="46"/>
      <c r="M229" s="222"/>
      <c r="N229" s="223"/>
      <c r="O229" s="86"/>
      <c r="P229" s="86"/>
      <c r="Q229" s="86"/>
      <c r="R229" s="86"/>
      <c r="S229" s="86"/>
      <c r="T229" s="87"/>
      <c r="U229" s="40"/>
      <c r="V229" s="40"/>
      <c r="W229" s="40"/>
      <c r="X229" s="40"/>
      <c r="Y229" s="40"/>
      <c r="Z229" s="40"/>
      <c r="AA229" s="40"/>
      <c r="AB229" s="40"/>
      <c r="AC229" s="40"/>
      <c r="AD229" s="40"/>
      <c r="AE229" s="40"/>
      <c r="AT229" s="19" t="s">
        <v>142</v>
      </c>
      <c r="AU229" s="19" t="s">
        <v>84</v>
      </c>
    </row>
    <row r="230" spans="1:47" s="2" customFormat="1" ht="12">
      <c r="A230" s="40"/>
      <c r="B230" s="41"/>
      <c r="C230" s="42"/>
      <c r="D230" s="219" t="s">
        <v>321</v>
      </c>
      <c r="E230" s="42"/>
      <c r="F230" s="277" t="s">
        <v>322</v>
      </c>
      <c r="G230" s="42"/>
      <c r="H230" s="42"/>
      <c r="I230" s="221"/>
      <c r="J230" s="42"/>
      <c r="K230" s="42"/>
      <c r="L230" s="46"/>
      <c r="M230" s="222"/>
      <c r="N230" s="223"/>
      <c r="O230" s="86"/>
      <c r="P230" s="86"/>
      <c r="Q230" s="86"/>
      <c r="R230" s="86"/>
      <c r="S230" s="86"/>
      <c r="T230" s="87"/>
      <c r="U230" s="40"/>
      <c r="V230" s="40"/>
      <c r="W230" s="40"/>
      <c r="X230" s="40"/>
      <c r="Y230" s="40"/>
      <c r="Z230" s="40"/>
      <c r="AA230" s="40"/>
      <c r="AB230" s="40"/>
      <c r="AC230" s="40"/>
      <c r="AD230" s="40"/>
      <c r="AE230" s="40"/>
      <c r="AT230" s="19" t="s">
        <v>321</v>
      </c>
      <c r="AU230" s="19" t="s">
        <v>84</v>
      </c>
    </row>
    <row r="231" spans="1:51" s="13" customFormat="1" ht="12">
      <c r="A231" s="13"/>
      <c r="B231" s="224"/>
      <c r="C231" s="225"/>
      <c r="D231" s="219" t="s">
        <v>156</v>
      </c>
      <c r="E231" s="226" t="s">
        <v>19</v>
      </c>
      <c r="F231" s="227" t="s">
        <v>335</v>
      </c>
      <c r="G231" s="225"/>
      <c r="H231" s="228">
        <v>97.63</v>
      </c>
      <c r="I231" s="229"/>
      <c r="J231" s="225"/>
      <c r="K231" s="225"/>
      <c r="L231" s="230"/>
      <c r="M231" s="231"/>
      <c r="N231" s="232"/>
      <c r="O231" s="232"/>
      <c r="P231" s="232"/>
      <c r="Q231" s="232"/>
      <c r="R231" s="232"/>
      <c r="S231" s="232"/>
      <c r="T231" s="23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34" t="s">
        <v>156</v>
      </c>
      <c r="AU231" s="234" t="s">
        <v>84</v>
      </c>
      <c r="AV231" s="13" t="s">
        <v>84</v>
      </c>
      <c r="AW231" s="13" t="s">
        <v>35</v>
      </c>
      <c r="AX231" s="13" t="s">
        <v>74</v>
      </c>
      <c r="AY231" s="234" t="s">
        <v>133</v>
      </c>
    </row>
    <row r="232" spans="1:51" s="13" customFormat="1" ht="12">
      <c r="A232" s="13"/>
      <c r="B232" s="224"/>
      <c r="C232" s="225"/>
      <c r="D232" s="219" t="s">
        <v>156</v>
      </c>
      <c r="E232" s="226" t="s">
        <v>19</v>
      </c>
      <c r="F232" s="227" t="s">
        <v>336</v>
      </c>
      <c r="G232" s="225"/>
      <c r="H232" s="228">
        <v>60.033</v>
      </c>
      <c r="I232" s="229"/>
      <c r="J232" s="225"/>
      <c r="K232" s="225"/>
      <c r="L232" s="230"/>
      <c r="M232" s="231"/>
      <c r="N232" s="232"/>
      <c r="O232" s="232"/>
      <c r="P232" s="232"/>
      <c r="Q232" s="232"/>
      <c r="R232" s="232"/>
      <c r="S232" s="232"/>
      <c r="T232" s="23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234" t="s">
        <v>156</v>
      </c>
      <c r="AU232" s="234" t="s">
        <v>84</v>
      </c>
      <c r="AV232" s="13" t="s">
        <v>84</v>
      </c>
      <c r="AW232" s="13" t="s">
        <v>35</v>
      </c>
      <c r="AX232" s="13" t="s">
        <v>74</v>
      </c>
      <c r="AY232" s="234" t="s">
        <v>133</v>
      </c>
    </row>
    <row r="233" spans="1:51" s="13" customFormat="1" ht="12">
      <c r="A233" s="13"/>
      <c r="B233" s="224"/>
      <c r="C233" s="225"/>
      <c r="D233" s="219" t="s">
        <v>156</v>
      </c>
      <c r="E233" s="226" t="s">
        <v>19</v>
      </c>
      <c r="F233" s="227" t="s">
        <v>337</v>
      </c>
      <c r="G233" s="225"/>
      <c r="H233" s="228">
        <v>31</v>
      </c>
      <c r="I233" s="229"/>
      <c r="J233" s="225"/>
      <c r="K233" s="225"/>
      <c r="L233" s="230"/>
      <c r="M233" s="231"/>
      <c r="N233" s="232"/>
      <c r="O233" s="232"/>
      <c r="P233" s="232"/>
      <c r="Q233" s="232"/>
      <c r="R233" s="232"/>
      <c r="S233" s="232"/>
      <c r="T233" s="23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234" t="s">
        <v>156</v>
      </c>
      <c r="AU233" s="234" t="s">
        <v>84</v>
      </c>
      <c r="AV233" s="13" t="s">
        <v>84</v>
      </c>
      <c r="AW233" s="13" t="s">
        <v>35</v>
      </c>
      <c r="AX233" s="13" t="s">
        <v>74</v>
      </c>
      <c r="AY233" s="234" t="s">
        <v>133</v>
      </c>
    </row>
    <row r="234" spans="1:51" s="13" customFormat="1" ht="12">
      <c r="A234" s="13"/>
      <c r="B234" s="224"/>
      <c r="C234" s="225"/>
      <c r="D234" s="219" t="s">
        <v>156</v>
      </c>
      <c r="E234" s="226" t="s">
        <v>19</v>
      </c>
      <c r="F234" s="227" t="s">
        <v>338</v>
      </c>
      <c r="G234" s="225"/>
      <c r="H234" s="228">
        <v>18.45</v>
      </c>
      <c r="I234" s="229"/>
      <c r="J234" s="225"/>
      <c r="K234" s="225"/>
      <c r="L234" s="230"/>
      <c r="M234" s="231"/>
      <c r="N234" s="232"/>
      <c r="O234" s="232"/>
      <c r="P234" s="232"/>
      <c r="Q234" s="232"/>
      <c r="R234" s="232"/>
      <c r="S234" s="232"/>
      <c r="T234" s="233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34" t="s">
        <v>156</v>
      </c>
      <c r="AU234" s="234" t="s">
        <v>84</v>
      </c>
      <c r="AV234" s="13" t="s">
        <v>84</v>
      </c>
      <c r="AW234" s="13" t="s">
        <v>35</v>
      </c>
      <c r="AX234" s="13" t="s">
        <v>74</v>
      </c>
      <c r="AY234" s="234" t="s">
        <v>133</v>
      </c>
    </row>
    <row r="235" spans="1:51" s="13" customFormat="1" ht="12">
      <c r="A235" s="13"/>
      <c r="B235" s="224"/>
      <c r="C235" s="225"/>
      <c r="D235" s="219" t="s">
        <v>156</v>
      </c>
      <c r="E235" s="226" t="s">
        <v>19</v>
      </c>
      <c r="F235" s="227" t="s">
        <v>339</v>
      </c>
      <c r="G235" s="225"/>
      <c r="H235" s="228">
        <v>75.735</v>
      </c>
      <c r="I235" s="229"/>
      <c r="J235" s="225"/>
      <c r="K235" s="225"/>
      <c r="L235" s="230"/>
      <c r="M235" s="231"/>
      <c r="N235" s="232"/>
      <c r="O235" s="232"/>
      <c r="P235" s="232"/>
      <c r="Q235" s="232"/>
      <c r="R235" s="232"/>
      <c r="S235" s="232"/>
      <c r="T235" s="233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34" t="s">
        <v>156</v>
      </c>
      <c r="AU235" s="234" t="s">
        <v>84</v>
      </c>
      <c r="AV235" s="13" t="s">
        <v>84</v>
      </c>
      <c r="AW235" s="13" t="s">
        <v>35</v>
      </c>
      <c r="AX235" s="13" t="s">
        <v>74</v>
      </c>
      <c r="AY235" s="234" t="s">
        <v>133</v>
      </c>
    </row>
    <row r="236" spans="1:51" s="13" customFormat="1" ht="12">
      <c r="A236" s="13"/>
      <c r="B236" s="224"/>
      <c r="C236" s="225"/>
      <c r="D236" s="219" t="s">
        <v>156</v>
      </c>
      <c r="E236" s="226" t="s">
        <v>19</v>
      </c>
      <c r="F236" s="227" t="s">
        <v>340</v>
      </c>
      <c r="G236" s="225"/>
      <c r="H236" s="228">
        <v>84.42</v>
      </c>
      <c r="I236" s="229"/>
      <c r="J236" s="225"/>
      <c r="K236" s="225"/>
      <c r="L236" s="230"/>
      <c r="M236" s="231"/>
      <c r="N236" s="232"/>
      <c r="O236" s="232"/>
      <c r="P236" s="232"/>
      <c r="Q236" s="232"/>
      <c r="R236" s="232"/>
      <c r="S236" s="232"/>
      <c r="T236" s="233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234" t="s">
        <v>156</v>
      </c>
      <c r="AU236" s="234" t="s">
        <v>84</v>
      </c>
      <c r="AV236" s="13" t="s">
        <v>84</v>
      </c>
      <c r="AW236" s="13" t="s">
        <v>35</v>
      </c>
      <c r="AX236" s="13" t="s">
        <v>74</v>
      </c>
      <c r="AY236" s="234" t="s">
        <v>133</v>
      </c>
    </row>
    <row r="237" spans="1:51" s="13" customFormat="1" ht="12">
      <c r="A237" s="13"/>
      <c r="B237" s="224"/>
      <c r="C237" s="225"/>
      <c r="D237" s="219" t="s">
        <v>156</v>
      </c>
      <c r="E237" s="226" t="s">
        <v>19</v>
      </c>
      <c r="F237" s="227" t="s">
        <v>341</v>
      </c>
      <c r="G237" s="225"/>
      <c r="H237" s="228">
        <v>148.2</v>
      </c>
      <c r="I237" s="229"/>
      <c r="J237" s="225"/>
      <c r="K237" s="225"/>
      <c r="L237" s="230"/>
      <c r="M237" s="231"/>
      <c r="N237" s="232"/>
      <c r="O237" s="232"/>
      <c r="P237" s="232"/>
      <c r="Q237" s="232"/>
      <c r="R237" s="232"/>
      <c r="S237" s="232"/>
      <c r="T237" s="233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234" t="s">
        <v>156</v>
      </c>
      <c r="AU237" s="234" t="s">
        <v>84</v>
      </c>
      <c r="AV237" s="13" t="s">
        <v>84</v>
      </c>
      <c r="AW237" s="13" t="s">
        <v>35</v>
      </c>
      <c r="AX237" s="13" t="s">
        <v>74</v>
      </c>
      <c r="AY237" s="234" t="s">
        <v>133</v>
      </c>
    </row>
    <row r="238" spans="1:51" s="13" customFormat="1" ht="12">
      <c r="A238" s="13"/>
      <c r="B238" s="224"/>
      <c r="C238" s="225"/>
      <c r="D238" s="219" t="s">
        <v>156</v>
      </c>
      <c r="E238" s="226" t="s">
        <v>19</v>
      </c>
      <c r="F238" s="227" t="s">
        <v>342</v>
      </c>
      <c r="G238" s="225"/>
      <c r="H238" s="228">
        <v>22</v>
      </c>
      <c r="I238" s="229"/>
      <c r="J238" s="225"/>
      <c r="K238" s="225"/>
      <c r="L238" s="230"/>
      <c r="M238" s="231"/>
      <c r="N238" s="232"/>
      <c r="O238" s="232"/>
      <c r="P238" s="232"/>
      <c r="Q238" s="232"/>
      <c r="R238" s="232"/>
      <c r="S238" s="232"/>
      <c r="T238" s="233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34" t="s">
        <v>156</v>
      </c>
      <c r="AU238" s="234" t="s">
        <v>84</v>
      </c>
      <c r="AV238" s="13" t="s">
        <v>84</v>
      </c>
      <c r="AW238" s="13" t="s">
        <v>35</v>
      </c>
      <c r="AX238" s="13" t="s">
        <v>74</v>
      </c>
      <c r="AY238" s="234" t="s">
        <v>133</v>
      </c>
    </row>
    <row r="239" spans="1:51" s="13" customFormat="1" ht="12">
      <c r="A239" s="13"/>
      <c r="B239" s="224"/>
      <c r="C239" s="225"/>
      <c r="D239" s="219" t="s">
        <v>156</v>
      </c>
      <c r="E239" s="226" t="s">
        <v>19</v>
      </c>
      <c r="F239" s="227" t="s">
        <v>343</v>
      </c>
      <c r="G239" s="225"/>
      <c r="H239" s="228">
        <v>22.5</v>
      </c>
      <c r="I239" s="229"/>
      <c r="J239" s="225"/>
      <c r="K239" s="225"/>
      <c r="L239" s="230"/>
      <c r="M239" s="231"/>
      <c r="N239" s="232"/>
      <c r="O239" s="232"/>
      <c r="P239" s="232"/>
      <c r="Q239" s="232"/>
      <c r="R239" s="232"/>
      <c r="S239" s="232"/>
      <c r="T239" s="233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T239" s="234" t="s">
        <v>156</v>
      </c>
      <c r="AU239" s="234" t="s">
        <v>84</v>
      </c>
      <c r="AV239" s="13" t="s">
        <v>84</v>
      </c>
      <c r="AW239" s="13" t="s">
        <v>35</v>
      </c>
      <c r="AX239" s="13" t="s">
        <v>74</v>
      </c>
      <c r="AY239" s="234" t="s">
        <v>133</v>
      </c>
    </row>
    <row r="240" spans="1:51" s="13" customFormat="1" ht="12">
      <c r="A240" s="13"/>
      <c r="B240" s="224"/>
      <c r="C240" s="225"/>
      <c r="D240" s="219" t="s">
        <v>156</v>
      </c>
      <c r="E240" s="226" t="s">
        <v>19</v>
      </c>
      <c r="F240" s="227" t="s">
        <v>344</v>
      </c>
      <c r="G240" s="225"/>
      <c r="H240" s="228">
        <v>-40.74</v>
      </c>
      <c r="I240" s="229"/>
      <c r="J240" s="225"/>
      <c r="K240" s="225"/>
      <c r="L240" s="230"/>
      <c r="M240" s="231"/>
      <c r="N240" s="232"/>
      <c r="O240" s="232"/>
      <c r="P240" s="232"/>
      <c r="Q240" s="232"/>
      <c r="R240" s="232"/>
      <c r="S240" s="232"/>
      <c r="T240" s="233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234" t="s">
        <v>156</v>
      </c>
      <c r="AU240" s="234" t="s">
        <v>84</v>
      </c>
      <c r="AV240" s="13" t="s">
        <v>84</v>
      </c>
      <c r="AW240" s="13" t="s">
        <v>35</v>
      </c>
      <c r="AX240" s="13" t="s">
        <v>74</v>
      </c>
      <c r="AY240" s="234" t="s">
        <v>133</v>
      </c>
    </row>
    <row r="241" spans="1:51" s="13" customFormat="1" ht="12">
      <c r="A241" s="13"/>
      <c r="B241" s="224"/>
      <c r="C241" s="225"/>
      <c r="D241" s="219" t="s">
        <v>156</v>
      </c>
      <c r="E241" s="226" t="s">
        <v>19</v>
      </c>
      <c r="F241" s="227" t="s">
        <v>345</v>
      </c>
      <c r="G241" s="225"/>
      <c r="H241" s="228">
        <v>740.2</v>
      </c>
      <c r="I241" s="229"/>
      <c r="J241" s="225"/>
      <c r="K241" s="225"/>
      <c r="L241" s="230"/>
      <c r="M241" s="231"/>
      <c r="N241" s="232"/>
      <c r="O241" s="232"/>
      <c r="P241" s="232"/>
      <c r="Q241" s="232"/>
      <c r="R241" s="232"/>
      <c r="S241" s="232"/>
      <c r="T241" s="233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34" t="s">
        <v>156</v>
      </c>
      <c r="AU241" s="234" t="s">
        <v>84</v>
      </c>
      <c r="AV241" s="13" t="s">
        <v>84</v>
      </c>
      <c r="AW241" s="13" t="s">
        <v>35</v>
      </c>
      <c r="AX241" s="13" t="s">
        <v>74</v>
      </c>
      <c r="AY241" s="234" t="s">
        <v>133</v>
      </c>
    </row>
    <row r="242" spans="1:51" s="13" customFormat="1" ht="12">
      <c r="A242" s="13"/>
      <c r="B242" s="224"/>
      <c r="C242" s="225"/>
      <c r="D242" s="219" t="s">
        <v>156</v>
      </c>
      <c r="E242" s="226" t="s">
        <v>19</v>
      </c>
      <c r="F242" s="227" t="s">
        <v>346</v>
      </c>
      <c r="G242" s="225"/>
      <c r="H242" s="228">
        <v>4</v>
      </c>
      <c r="I242" s="229"/>
      <c r="J242" s="225"/>
      <c r="K242" s="225"/>
      <c r="L242" s="230"/>
      <c r="M242" s="231"/>
      <c r="N242" s="232"/>
      <c r="O242" s="232"/>
      <c r="P242" s="232"/>
      <c r="Q242" s="232"/>
      <c r="R242" s="232"/>
      <c r="S242" s="232"/>
      <c r="T242" s="233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T242" s="234" t="s">
        <v>156</v>
      </c>
      <c r="AU242" s="234" t="s">
        <v>84</v>
      </c>
      <c r="AV242" s="13" t="s">
        <v>84</v>
      </c>
      <c r="AW242" s="13" t="s">
        <v>35</v>
      </c>
      <c r="AX242" s="13" t="s">
        <v>74</v>
      </c>
      <c r="AY242" s="234" t="s">
        <v>133</v>
      </c>
    </row>
    <row r="243" spans="1:51" s="13" customFormat="1" ht="12">
      <c r="A243" s="13"/>
      <c r="B243" s="224"/>
      <c r="C243" s="225"/>
      <c r="D243" s="219" t="s">
        <v>156</v>
      </c>
      <c r="E243" s="226" t="s">
        <v>19</v>
      </c>
      <c r="F243" s="227" t="s">
        <v>347</v>
      </c>
      <c r="G243" s="225"/>
      <c r="H243" s="228">
        <v>3</v>
      </c>
      <c r="I243" s="229"/>
      <c r="J243" s="225"/>
      <c r="K243" s="225"/>
      <c r="L243" s="230"/>
      <c r="M243" s="231"/>
      <c r="N243" s="232"/>
      <c r="O243" s="232"/>
      <c r="P243" s="232"/>
      <c r="Q243" s="232"/>
      <c r="R243" s="232"/>
      <c r="S243" s="232"/>
      <c r="T243" s="233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T243" s="234" t="s">
        <v>156</v>
      </c>
      <c r="AU243" s="234" t="s">
        <v>84</v>
      </c>
      <c r="AV243" s="13" t="s">
        <v>84</v>
      </c>
      <c r="AW243" s="13" t="s">
        <v>35</v>
      </c>
      <c r="AX243" s="13" t="s">
        <v>74</v>
      </c>
      <c r="AY243" s="234" t="s">
        <v>133</v>
      </c>
    </row>
    <row r="244" spans="1:51" s="13" customFormat="1" ht="12">
      <c r="A244" s="13"/>
      <c r="B244" s="224"/>
      <c r="C244" s="225"/>
      <c r="D244" s="219" t="s">
        <v>156</v>
      </c>
      <c r="E244" s="226" t="s">
        <v>19</v>
      </c>
      <c r="F244" s="227" t="s">
        <v>348</v>
      </c>
      <c r="G244" s="225"/>
      <c r="H244" s="228">
        <v>-150.95</v>
      </c>
      <c r="I244" s="229"/>
      <c r="J244" s="225"/>
      <c r="K244" s="225"/>
      <c r="L244" s="230"/>
      <c r="M244" s="231"/>
      <c r="N244" s="232"/>
      <c r="O244" s="232"/>
      <c r="P244" s="232"/>
      <c r="Q244" s="232"/>
      <c r="R244" s="232"/>
      <c r="S244" s="232"/>
      <c r="T244" s="233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T244" s="234" t="s">
        <v>156</v>
      </c>
      <c r="AU244" s="234" t="s">
        <v>84</v>
      </c>
      <c r="AV244" s="13" t="s">
        <v>84</v>
      </c>
      <c r="AW244" s="13" t="s">
        <v>35</v>
      </c>
      <c r="AX244" s="13" t="s">
        <v>74</v>
      </c>
      <c r="AY244" s="234" t="s">
        <v>133</v>
      </c>
    </row>
    <row r="245" spans="1:51" s="14" customFormat="1" ht="12">
      <c r="A245" s="14"/>
      <c r="B245" s="235"/>
      <c r="C245" s="236"/>
      <c r="D245" s="219" t="s">
        <v>156</v>
      </c>
      <c r="E245" s="237" t="s">
        <v>19</v>
      </c>
      <c r="F245" s="238" t="s">
        <v>164</v>
      </c>
      <c r="G245" s="236"/>
      <c r="H245" s="239">
        <v>1115.478</v>
      </c>
      <c r="I245" s="240"/>
      <c r="J245" s="236"/>
      <c r="K245" s="236"/>
      <c r="L245" s="241"/>
      <c r="M245" s="242"/>
      <c r="N245" s="243"/>
      <c r="O245" s="243"/>
      <c r="P245" s="243"/>
      <c r="Q245" s="243"/>
      <c r="R245" s="243"/>
      <c r="S245" s="243"/>
      <c r="T245" s="244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T245" s="245" t="s">
        <v>156</v>
      </c>
      <c r="AU245" s="245" t="s">
        <v>84</v>
      </c>
      <c r="AV245" s="14" t="s">
        <v>140</v>
      </c>
      <c r="AW245" s="14" t="s">
        <v>35</v>
      </c>
      <c r="AX245" s="14" t="s">
        <v>82</v>
      </c>
      <c r="AY245" s="245" t="s">
        <v>133</v>
      </c>
    </row>
    <row r="246" spans="1:65" s="2" customFormat="1" ht="16.5" customHeight="1">
      <c r="A246" s="40"/>
      <c r="B246" s="41"/>
      <c r="C246" s="256" t="s">
        <v>349</v>
      </c>
      <c r="D246" s="256" t="s">
        <v>206</v>
      </c>
      <c r="E246" s="257" t="s">
        <v>350</v>
      </c>
      <c r="F246" s="258" t="s">
        <v>351</v>
      </c>
      <c r="G246" s="259" t="s">
        <v>149</v>
      </c>
      <c r="H246" s="260">
        <v>40.74</v>
      </c>
      <c r="I246" s="261"/>
      <c r="J246" s="262">
        <f>ROUND(I246*H246,2)</f>
        <v>0</v>
      </c>
      <c r="K246" s="258" t="s">
        <v>318</v>
      </c>
      <c r="L246" s="263"/>
      <c r="M246" s="264" t="s">
        <v>19</v>
      </c>
      <c r="N246" s="265" t="s">
        <v>45</v>
      </c>
      <c r="O246" s="86"/>
      <c r="P246" s="215">
        <f>O246*H246</f>
        <v>0</v>
      </c>
      <c r="Q246" s="215">
        <v>0.175</v>
      </c>
      <c r="R246" s="215">
        <f>Q246*H246</f>
        <v>7.1295</v>
      </c>
      <c r="S246" s="215">
        <v>0</v>
      </c>
      <c r="T246" s="216">
        <f>S246*H246</f>
        <v>0</v>
      </c>
      <c r="U246" s="40"/>
      <c r="V246" s="40"/>
      <c r="W246" s="40"/>
      <c r="X246" s="40"/>
      <c r="Y246" s="40"/>
      <c r="Z246" s="40"/>
      <c r="AA246" s="40"/>
      <c r="AB246" s="40"/>
      <c r="AC246" s="40"/>
      <c r="AD246" s="40"/>
      <c r="AE246" s="40"/>
      <c r="AR246" s="217" t="s">
        <v>187</v>
      </c>
      <c r="AT246" s="217" t="s">
        <v>206</v>
      </c>
      <c r="AU246" s="217" t="s">
        <v>84</v>
      </c>
      <c r="AY246" s="19" t="s">
        <v>133</v>
      </c>
      <c r="BE246" s="218">
        <f>IF(N246="základní",J246,0)</f>
        <v>0</v>
      </c>
      <c r="BF246" s="218">
        <f>IF(N246="snížená",J246,0)</f>
        <v>0</v>
      </c>
      <c r="BG246" s="218">
        <f>IF(N246="zákl. přenesená",J246,0)</f>
        <v>0</v>
      </c>
      <c r="BH246" s="218">
        <f>IF(N246="sníž. přenesená",J246,0)</f>
        <v>0</v>
      </c>
      <c r="BI246" s="218">
        <f>IF(N246="nulová",J246,0)</f>
        <v>0</v>
      </c>
      <c r="BJ246" s="19" t="s">
        <v>82</v>
      </c>
      <c r="BK246" s="218">
        <f>ROUND(I246*H246,2)</f>
        <v>0</v>
      </c>
      <c r="BL246" s="19" t="s">
        <v>140</v>
      </c>
      <c r="BM246" s="217" t="s">
        <v>352</v>
      </c>
    </row>
    <row r="247" spans="1:47" s="2" customFormat="1" ht="12">
      <c r="A247" s="40"/>
      <c r="B247" s="41"/>
      <c r="C247" s="42"/>
      <c r="D247" s="219" t="s">
        <v>142</v>
      </c>
      <c r="E247" s="42"/>
      <c r="F247" s="220" t="s">
        <v>351</v>
      </c>
      <c r="G247" s="42"/>
      <c r="H247" s="42"/>
      <c r="I247" s="221"/>
      <c r="J247" s="42"/>
      <c r="K247" s="42"/>
      <c r="L247" s="46"/>
      <c r="M247" s="222"/>
      <c r="N247" s="223"/>
      <c r="O247" s="86"/>
      <c r="P247" s="86"/>
      <c r="Q247" s="86"/>
      <c r="R247" s="86"/>
      <c r="S247" s="86"/>
      <c r="T247" s="87"/>
      <c r="U247" s="40"/>
      <c r="V247" s="40"/>
      <c r="W247" s="40"/>
      <c r="X247" s="40"/>
      <c r="Y247" s="40"/>
      <c r="Z247" s="40"/>
      <c r="AA247" s="40"/>
      <c r="AB247" s="40"/>
      <c r="AC247" s="40"/>
      <c r="AD247" s="40"/>
      <c r="AE247" s="40"/>
      <c r="AT247" s="19" t="s">
        <v>142</v>
      </c>
      <c r="AU247" s="19" t="s">
        <v>84</v>
      </c>
    </row>
    <row r="248" spans="1:47" s="2" customFormat="1" ht="12">
      <c r="A248" s="40"/>
      <c r="B248" s="41"/>
      <c r="C248" s="42"/>
      <c r="D248" s="219" t="s">
        <v>321</v>
      </c>
      <c r="E248" s="42"/>
      <c r="F248" s="277" t="s">
        <v>322</v>
      </c>
      <c r="G248" s="42"/>
      <c r="H248" s="42"/>
      <c r="I248" s="221"/>
      <c r="J248" s="42"/>
      <c r="K248" s="42"/>
      <c r="L248" s="46"/>
      <c r="M248" s="222"/>
      <c r="N248" s="223"/>
      <c r="O248" s="86"/>
      <c r="P248" s="86"/>
      <c r="Q248" s="86"/>
      <c r="R248" s="86"/>
      <c r="S248" s="86"/>
      <c r="T248" s="87"/>
      <c r="U248" s="40"/>
      <c r="V248" s="40"/>
      <c r="W248" s="40"/>
      <c r="X248" s="40"/>
      <c r="Y248" s="40"/>
      <c r="Z248" s="40"/>
      <c r="AA248" s="40"/>
      <c r="AB248" s="40"/>
      <c r="AC248" s="40"/>
      <c r="AD248" s="40"/>
      <c r="AE248" s="40"/>
      <c r="AT248" s="19" t="s">
        <v>321</v>
      </c>
      <c r="AU248" s="19" t="s">
        <v>84</v>
      </c>
    </row>
    <row r="249" spans="1:51" s="13" customFormat="1" ht="12">
      <c r="A249" s="13"/>
      <c r="B249" s="224"/>
      <c r="C249" s="225"/>
      <c r="D249" s="219" t="s">
        <v>156</v>
      </c>
      <c r="E249" s="226" t="s">
        <v>19</v>
      </c>
      <c r="F249" s="227" t="s">
        <v>353</v>
      </c>
      <c r="G249" s="225"/>
      <c r="H249" s="228">
        <v>40.74</v>
      </c>
      <c r="I249" s="229"/>
      <c r="J249" s="225"/>
      <c r="K249" s="225"/>
      <c r="L249" s="230"/>
      <c r="M249" s="231"/>
      <c r="N249" s="232"/>
      <c r="O249" s="232"/>
      <c r="P249" s="232"/>
      <c r="Q249" s="232"/>
      <c r="R249" s="232"/>
      <c r="S249" s="232"/>
      <c r="T249" s="233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T249" s="234" t="s">
        <v>156</v>
      </c>
      <c r="AU249" s="234" t="s">
        <v>84</v>
      </c>
      <c r="AV249" s="13" t="s">
        <v>84</v>
      </c>
      <c r="AW249" s="13" t="s">
        <v>35</v>
      </c>
      <c r="AX249" s="13" t="s">
        <v>74</v>
      </c>
      <c r="AY249" s="234" t="s">
        <v>133</v>
      </c>
    </row>
    <row r="250" spans="1:51" s="14" customFormat="1" ht="12">
      <c r="A250" s="14"/>
      <c r="B250" s="235"/>
      <c r="C250" s="236"/>
      <c r="D250" s="219" t="s">
        <v>156</v>
      </c>
      <c r="E250" s="237" t="s">
        <v>19</v>
      </c>
      <c r="F250" s="238" t="s">
        <v>164</v>
      </c>
      <c r="G250" s="236"/>
      <c r="H250" s="239">
        <v>40.74</v>
      </c>
      <c r="I250" s="240"/>
      <c r="J250" s="236"/>
      <c r="K250" s="236"/>
      <c r="L250" s="241"/>
      <c r="M250" s="242"/>
      <c r="N250" s="243"/>
      <c r="O250" s="243"/>
      <c r="P250" s="243"/>
      <c r="Q250" s="243"/>
      <c r="R250" s="243"/>
      <c r="S250" s="243"/>
      <c r="T250" s="244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T250" s="245" t="s">
        <v>156</v>
      </c>
      <c r="AU250" s="245" t="s">
        <v>84</v>
      </c>
      <c r="AV250" s="14" t="s">
        <v>140</v>
      </c>
      <c r="AW250" s="14" t="s">
        <v>35</v>
      </c>
      <c r="AX250" s="14" t="s">
        <v>82</v>
      </c>
      <c r="AY250" s="245" t="s">
        <v>133</v>
      </c>
    </row>
    <row r="251" spans="1:63" s="12" customFormat="1" ht="22.8" customHeight="1">
      <c r="A251" s="12"/>
      <c r="B251" s="190"/>
      <c r="C251" s="191"/>
      <c r="D251" s="192" t="s">
        <v>73</v>
      </c>
      <c r="E251" s="204" t="s">
        <v>195</v>
      </c>
      <c r="F251" s="204" t="s">
        <v>354</v>
      </c>
      <c r="G251" s="191"/>
      <c r="H251" s="191"/>
      <c r="I251" s="194"/>
      <c r="J251" s="205">
        <f>BK251</f>
        <v>0</v>
      </c>
      <c r="K251" s="191"/>
      <c r="L251" s="196"/>
      <c r="M251" s="197"/>
      <c r="N251" s="198"/>
      <c r="O251" s="198"/>
      <c r="P251" s="199">
        <f>SUM(P252:P332)</f>
        <v>0</v>
      </c>
      <c r="Q251" s="198"/>
      <c r="R251" s="199">
        <f>SUM(R252:R332)</f>
        <v>345.2019675</v>
      </c>
      <c r="S251" s="198"/>
      <c r="T251" s="200">
        <f>SUM(T252:T332)</f>
        <v>0</v>
      </c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R251" s="201" t="s">
        <v>82</v>
      </c>
      <c r="AT251" s="202" t="s">
        <v>73</v>
      </c>
      <c r="AU251" s="202" t="s">
        <v>82</v>
      </c>
      <c r="AY251" s="201" t="s">
        <v>133</v>
      </c>
      <c r="BK251" s="203">
        <f>SUM(BK252:BK332)</f>
        <v>0</v>
      </c>
    </row>
    <row r="252" spans="1:65" s="2" customFormat="1" ht="21.75" customHeight="1">
      <c r="A252" s="40"/>
      <c r="B252" s="41"/>
      <c r="C252" s="206" t="s">
        <v>355</v>
      </c>
      <c r="D252" s="206" t="s">
        <v>135</v>
      </c>
      <c r="E252" s="207" t="s">
        <v>356</v>
      </c>
      <c r="F252" s="208" t="s">
        <v>357</v>
      </c>
      <c r="G252" s="209" t="s">
        <v>138</v>
      </c>
      <c r="H252" s="210">
        <v>26</v>
      </c>
      <c r="I252" s="211"/>
      <c r="J252" s="212">
        <f>ROUND(I252*H252,2)</f>
        <v>0</v>
      </c>
      <c r="K252" s="208" t="s">
        <v>139</v>
      </c>
      <c r="L252" s="46"/>
      <c r="M252" s="213" t="s">
        <v>19</v>
      </c>
      <c r="N252" s="214" t="s">
        <v>45</v>
      </c>
      <c r="O252" s="86"/>
      <c r="P252" s="215">
        <f>O252*H252</f>
        <v>0</v>
      </c>
      <c r="Q252" s="215">
        <v>0</v>
      </c>
      <c r="R252" s="215">
        <f>Q252*H252</f>
        <v>0</v>
      </c>
      <c r="S252" s="215">
        <v>0</v>
      </c>
      <c r="T252" s="216">
        <f>S252*H252</f>
        <v>0</v>
      </c>
      <c r="U252" s="40"/>
      <c r="V252" s="40"/>
      <c r="W252" s="40"/>
      <c r="X252" s="40"/>
      <c r="Y252" s="40"/>
      <c r="Z252" s="40"/>
      <c r="AA252" s="40"/>
      <c r="AB252" s="40"/>
      <c r="AC252" s="40"/>
      <c r="AD252" s="40"/>
      <c r="AE252" s="40"/>
      <c r="AR252" s="217" t="s">
        <v>140</v>
      </c>
      <c r="AT252" s="217" t="s">
        <v>135</v>
      </c>
      <c r="AU252" s="217" t="s">
        <v>84</v>
      </c>
      <c r="AY252" s="19" t="s">
        <v>133</v>
      </c>
      <c r="BE252" s="218">
        <f>IF(N252="základní",J252,0)</f>
        <v>0</v>
      </c>
      <c r="BF252" s="218">
        <f>IF(N252="snížená",J252,0)</f>
        <v>0</v>
      </c>
      <c r="BG252" s="218">
        <f>IF(N252="zákl. přenesená",J252,0)</f>
        <v>0</v>
      </c>
      <c r="BH252" s="218">
        <f>IF(N252="sníž. přenesená",J252,0)</f>
        <v>0</v>
      </c>
      <c r="BI252" s="218">
        <f>IF(N252="nulová",J252,0)</f>
        <v>0</v>
      </c>
      <c r="BJ252" s="19" t="s">
        <v>82</v>
      </c>
      <c r="BK252" s="218">
        <f>ROUND(I252*H252,2)</f>
        <v>0</v>
      </c>
      <c r="BL252" s="19" t="s">
        <v>140</v>
      </c>
      <c r="BM252" s="217" t="s">
        <v>358</v>
      </c>
    </row>
    <row r="253" spans="1:47" s="2" customFormat="1" ht="12">
      <c r="A253" s="40"/>
      <c r="B253" s="41"/>
      <c r="C253" s="42"/>
      <c r="D253" s="219" t="s">
        <v>142</v>
      </c>
      <c r="E253" s="42"/>
      <c r="F253" s="220" t="s">
        <v>357</v>
      </c>
      <c r="G253" s="42"/>
      <c r="H253" s="42"/>
      <c r="I253" s="221"/>
      <c r="J253" s="42"/>
      <c r="K253" s="42"/>
      <c r="L253" s="46"/>
      <c r="M253" s="222"/>
      <c r="N253" s="223"/>
      <c r="O253" s="86"/>
      <c r="P253" s="86"/>
      <c r="Q253" s="86"/>
      <c r="R253" s="86"/>
      <c r="S253" s="86"/>
      <c r="T253" s="87"/>
      <c r="U253" s="40"/>
      <c r="V253" s="40"/>
      <c r="W253" s="40"/>
      <c r="X253" s="40"/>
      <c r="Y253" s="40"/>
      <c r="Z253" s="40"/>
      <c r="AA253" s="40"/>
      <c r="AB253" s="40"/>
      <c r="AC253" s="40"/>
      <c r="AD253" s="40"/>
      <c r="AE253" s="40"/>
      <c r="AT253" s="19" t="s">
        <v>142</v>
      </c>
      <c r="AU253" s="19" t="s">
        <v>84</v>
      </c>
    </row>
    <row r="254" spans="1:65" s="2" customFormat="1" ht="12">
      <c r="A254" s="40"/>
      <c r="B254" s="41"/>
      <c r="C254" s="206" t="s">
        <v>359</v>
      </c>
      <c r="D254" s="206" t="s">
        <v>135</v>
      </c>
      <c r="E254" s="207" t="s">
        <v>360</v>
      </c>
      <c r="F254" s="208" t="s">
        <v>361</v>
      </c>
      <c r="G254" s="209" t="s">
        <v>138</v>
      </c>
      <c r="H254" s="210">
        <v>1560</v>
      </c>
      <c r="I254" s="211"/>
      <c r="J254" s="212">
        <f>ROUND(I254*H254,2)</f>
        <v>0</v>
      </c>
      <c r="K254" s="208" t="s">
        <v>139</v>
      </c>
      <c r="L254" s="46"/>
      <c r="M254" s="213" t="s">
        <v>19</v>
      </c>
      <c r="N254" s="214" t="s">
        <v>45</v>
      </c>
      <c r="O254" s="86"/>
      <c r="P254" s="215">
        <f>O254*H254</f>
        <v>0</v>
      </c>
      <c r="Q254" s="215">
        <v>0</v>
      </c>
      <c r="R254" s="215">
        <f>Q254*H254</f>
        <v>0</v>
      </c>
      <c r="S254" s="215">
        <v>0</v>
      </c>
      <c r="T254" s="216">
        <f>S254*H254</f>
        <v>0</v>
      </c>
      <c r="U254" s="40"/>
      <c r="V254" s="40"/>
      <c r="W254" s="40"/>
      <c r="X254" s="40"/>
      <c r="Y254" s="40"/>
      <c r="Z254" s="40"/>
      <c r="AA254" s="40"/>
      <c r="AB254" s="40"/>
      <c r="AC254" s="40"/>
      <c r="AD254" s="40"/>
      <c r="AE254" s="40"/>
      <c r="AR254" s="217" t="s">
        <v>140</v>
      </c>
      <c r="AT254" s="217" t="s">
        <v>135</v>
      </c>
      <c r="AU254" s="217" t="s">
        <v>84</v>
      </c>
      <c r="AY254" s="19" t="s">
        <v>133</v>
      </c>
      <c r="BE254" s="218">
        <f>IF(N254="základní",J254,0)</f>
        <v>0</v>
      </c>
      <c r="BF254" s="218">
        <f>IF(N254="snížená",J254,0)</f>
        <v>0</v>
      </c>
      <c r="BG254" s="218">
        <f>IF(N254="zákl. přenesená",J254,0)</f>
        <v>0</v>
      </c>
      <c r="BH254" s="218">
        <f>IF(N254="sníž. přenesená",J254,0)</f>
        <v>0</v>
      </c>
      <c r="BI254" s="218">
        <f>IF(N254="nulová",J254,0)</f>
        <v>0</v>
      </c>
      <c r="BJ254" s="19" t="s">
        <v>82</v>
      </c>
      <c r="BK254" s="218">
        <f>ROUND(I254*H254,2)</f>
        <v>0</v>
      </c>
      <c r="BL254" s="19" t="s">
        <v>140</v>
      </c>
      <c r="BM254" s="217" t="s">
        <v>362</v>
      </c>
    </row>
    <row r="255" spans="1:47" s="2" customFormat="1" ht="12">
      <c r="A255" s="40"/>
      <c r="B255" s="41"/>
      <c r="C255" s="42"/>
      <c r="D255" s="219" t="s">
        <v>142</v>
      </c>
      <c r="E255" s="42"/>
      <c r="F255" s="220" t="s">
        <v>361</v>
      </c>
      <c r="G255" s="42"/>
      <c r="H255" s="42"/>
      <c r="I255" s="221"/>
      <c r="J255" s="42"/>
      <c r="K255" s="42"/>
      <c r="L255" s="46"/>
      <c r="M255" s="222"/>
      <c r="N255" s="223"/>
      <c r="O255" s="86"/>
      <c r="P255" s="86"/>
      <c r="Q255" s="86"/>
      <c r="R255" s="86"/>
      <c r="S255" s="86"/>
      <c r="T255" s="87"/>
      <c r="U255" s="40"/>
      <c r="V255" s="40"/>
      <c r="W255" s="40"/>
      <c r="X255" s="40"/>
      <c r="Y255" s="40"/>
      <c r="Z255" s="40"/>
      <c r="AA255" s="40"/>
      <c r="AB255" s="40"/>
      <c r="AC255" s="40"/>
      <c r="AD255" s="40"/>
      <c r="AE255" s="40"/>
      <c r="AT255" s="19" t="s">
        <v>142</v>
      </c>
      <c r="AU255" s="19" t="s">
        <v>84</v>
      </c>
    </row>
    <row r="256" spans="1:51" s="13" customFormat="1" ht="12">
      <c r="A256" s="13"/>
      <c r="B256" s="224"/>
      <c r="C256" s="225"/>
      <c r="D256" s="219" t="s">
        <v>156</v>
      </c>
      <c r="E256" s="226" t="s">
        <v>19</v>
      </c>
      <c r="F256" s="227" t="s">
        <v>363</v>
      </c>
      <c r="G256" s="225"/>
      <c r="H256" s="228">
        <v>1560</v>
      </c>
      <c r="I256" s="229"/>
      <c r="J256" s="225"/>
      <c r="K256" s="225"/>
      <c r="L256" s="230"/>
      <c r="M256" s="231"/>
      <c r="N256" s="232"/>
      <c r="O256" s="232"/>
      <c r="P256" s="232"/>
      <c r="Q256" s="232"/>
      <c r="R256" s="232"/>
      <c r="S256" s="232"/>
      <c r="T256" s="233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T256" s="234" t="s">
        <v>156</v>
      </c>
      <c r="AU256" s="234" t="s">
        <v>84</v>
      </c>
      <c r="AV256" s="13" t="s">
        <v>84</v>
      </c>
      <c r="AW256" s="13" t="s">
        <v>35</v>
      </c>
      <c r="AX256" s="13" t="s">
        <v>74</v>
      </c>
      <c r="AY256" s="234" t="s">
        <v>133</v>
      </c>
    </row>
    <row r="257" spans="1:51" s="14" customFormat="1" ht="12">
      <c r="A257" s="14"/>
      <c r="B257" s="235"/>
      <c r="C257" s="236"/>
      <c r="D257" s="219" t="s">
        <v>156</v>
      </c>
      <c r="E257" s="237" t="s">
        <v>19</v>
      </c>
      <c r="F257" s="238" t="s">
        <v>164</v>
      </c>
      <c r="G257" s="236"/>
      <c r="H257" s="239">
        <v>1560</v>
      </c>
      <c r="I257" s="240"/>
      <c r="J257" s="236"/>
      <c r="K257" s="236"/>
      <c r="L257" s="241"/>
      <c r="M257" s="242"/>
      <c r="N257" s="243"/>
      <c r="O257" s="243"/>
      <c r="P257" s="243"/>
      <c r="Q257" s="243"/>
      <c r="R257" s="243"/>
      <c r="S257" s="243"/>
      <c r="T257" s="244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  <c r="AT257" s="245" t="s">
        <v>156</v>
      </c>
      <c r="AU257" s="245" t="s">
        <v>84</v>
      </c>
      <c r="AV257" s="14" t="s">
        <v>140</v>
      </c>
      <c r="AW257" s="14" t="s">
        <v>35</v>
      </c>
      <c r="AX257" s="14" t="s">
        <v>82</v>
      </c>
      <c r="AY257" s="245" t="s">
        <v>133</v>
      </c>
    </row>
    <row r="258" spans="1:65" s="2" customFormat="1" ht="16.5" customHeight="1">
      <c r="A258" s="40"/>
      <c r="B258" s="41"/>
      <c r="C258" s="206" t="s">
        <v>364</v>
      </c>
      <c r="D258" s="206" t="s">
        <v>135</v>
      </c>
      <c r="E258" s="207" t="s">
        <v>365</v>
      </c>
      <c r="F258" s="208" t="s">
        <v>366</v>
      </c>
      <c r="G258" s="209" t="s">
        <v>138</v>
      </c>
      <c r="H258" s="210">
        <v>20</v>
      </c>
      <c r="I258" s="211"/>
      <c r="J258" s="212">
        <f>ROUND(I258*H258,2)</f>
        <v>0</v>
      </c>
      <c r="K258" s="208" t="s">
        <v>139</v>
      </c>
      <c r="L258" s="46"/>
      <c r="M258" s="213" t="s">
        <v>19</v>
      </c>
      <c r="N258" s="214" t="s">
        <v>45</v>
      </c>
      <c r="O258" s="86"/>
      <c r="P258" s="215">
        <f>O258*H258</f>
        <v>0</v>
      </c>
      <c r="Q258" s="215">
        <v>0</v>
      </c>
      <c r="R258" s="215">
        <f>Q258*H258</f>
        <v>0</v>
      </c>
      <c r="S258" s="215">
        <v>0</v>
      </c>
      <c r="T258" s="216">
        <f>S258*H258</f>
        <v>0</v>
      </c>
      <c r="U258" s="40"/>
      <c r="V258" s="40"/>
      <c r="W258" s="40"/>
      <c r="X258" s="40"/>
      <c r="Y258" s="40"/>
      <c r="Z258" s="40"/>
      <c r="AA258" s="40"/>
      <c r="AB258" s="40"/>
      <c r="AC258" s="40"/>
      <c r="AD258" s="40"/>
      <c r="AE258" s="40"/>
      <c r="AR258" s="217" t="s">
        <v>140</v>
      </c>
      <c r="AT258" s="217" t="s">
        <v>135</v>
      </c>
      <c r="AU258" s="217" t="s">
        <v>84</v>
      </c>
      <c r="AY258" s="19" t="s">
        <v>133</v>
      </c>
      <c r="BE258" s="218">
        <f>IF(N258="základní",J258,0)</f>
        <v>0</v>
      </c>
      <c r="BF258" s="218">
        <f>IF(N258="snížená",J258,0)</f>
        <v>0</v>
      </c>
      <c r="BG258" s="218">
        <f>IF(N258="zákl. přenesená",J258,0)</f>
        <v>0</v>
      </c>
      <c r="BH258" s="218">
        <f>IF(N258="sníž. přenesená",J258,0)</f>
        <v>0</v>
      </c>
      <c r="BI258" s="218">
        <f>IF(N258="nulová",J258,0)</f>
        <v>0</v>
      </c>
      <c r="BJ258" s="19" t="s">
        <v>82</v>
      </c>
      <c r="BK258" s="218">
        <f>ROUND(I258*H258,2)</f>
        <v>0</v>
      </c>
      <c r="BL258" s="19" t="s">
        <v>140</v>
      </c>
      <c r="BM258" s="217" t="s">
        <v>367</v>
      </c>
    </row>
    <row r="259" spans="1:47" s="2" customFormat="1" ht="12">
      <c r="A259" s="40"/>
      <c r="B259" s="41"/>
      <c r="C259" s="42"/>
      <c r="D259" s="219" t="s">
        <v>142</v>
      </c>
      <c r="E259" s="42"/>
      <c r="F259" s="220" t="s">
        <v>366</v>
      </c>
      <c r="G259" s="42"/>
      <c r="H259" s="42"/>
      <c r="I259" s="221"/>
      <c r="J259" s="42"/>
      <c r="K259" s="42"/>
      <c r="L259" s="46"/>
      <c r="M259" s="222"/>
      <c r="N259" s="223"/>
      <c r="O259" s="86"/>
      <c r="P259" s="86"/>
      <c r="Q259" s="86"/>
      <c r="R259" s="86"/>
      <c r="S259" s="86"/>
      <c r="T259" s="87"/>
      <c r="U259" s="40"/>
      <c r="V259" s="40"/>
      <c r="W259" s="40"/>
      <c r="X259" s="40"/>
      <c r="Y259" s="40"/>
      <c r="Z259" s="40"/>
      <c r="AA259" s="40"/>
      <c r="AB259" s="40"/>
      <c r="AC259" s="40"/>
      <c r="AD259" s="40"/>
      <c r="AE259" s="40"/>
      <c r="AT259" s="19" t="s">
        <v>142</v>
      </c>
      <c r="AU259" s="19" t="s">
        <v>84</v>
      </c>
    </row>
    <row r="260" spans="1:65" s="2" customFormat="1" ht="12">
      <c r="A260" s="40"/>
      <c r="B260" s="41"/>
      <c r="C260" s="206" t="s">
        <v>368</v>
      </c>
      <c r="D260" s="206" t="s">
        <v>135</v>
      </c>
      <c r="E260" s="207" t="s">
        <v>369</v>
      </c>
      <c r="F260" s="208" t="s">
        <v>370</v>
      </c>
      <c r="G260" s="209" t="s">
        <v>138</v>
      </c>
      <c r="H260" s="210">
        <v>1200</v>
      </c>
      <c r="I260" s="211"/>
      <c r="J260" s="212">
        <f>ROUND(I260*H260,2)</f>
        <v>0</v>
      </c>
      <c r="K260" s="208" t="s">
        <v>139</v>
      </c>
      <c r="L260" s="46"/>
      <c r="M260" s="213" t="s">
        <v>19</v>
      </c>
      <c r="N260" s="214" t="s">
        <v>45</v>
      </c>
      <c r="O260" s="86"/>
      <c r="P260" s="215">
        <f>O260*H260</f>
        <v>0</v>
      </c>
      <c r="Q260" s="215">
        <v>0</v>
      </c>
      <c r="R260" s="215">
        <f>Q260*H260</f>
        <v>0</v>
      </c>
      <c r="S260" s="215">
        <v>0</v>
      </c>
      <c r="T260" s="216">
        <f>S260*H260</f>
        <v>0</v>
      </c>
      <c r="U260" s="40"/>
      <c r="V260" s="40"/>
      <c r="W260" s="40"/>
      <c r="X260" s="40"/>
      <c r="Y260" s="40"/>
      <c r="Z260" s="40"/>
      <c r="AA260" s="40"/>
      <c r="AB260" s="40"/>
      <c r="AC260" s="40"/>
      <c r="AD260" s="40"/>
      <c r="AE260" s="40"/>
      <c r="AR260" s="217" t="s">
        <v>140</v>
      </c>
      <c r="AT260" s="217" t="s">
        <v>135</v>
      </c>
      <c r="AU260" s="217" t="s">
        <v>84</v>
      </c>
      <c r="AY260" s="19" t="s">
        <v>133</v>
      </c>
      <c r="BE260" s="218">
        <f>IF(N260="základní",J260,0)</f>
        <v>0</v>
      </c>
      <c r="BF260" s="218">
        <f>IF(N260="snížená",J260,0)</f>
        <v>0</v>
      </c>
      <c r="BG260" s="218">
        <f>IF(N260="zákl. přenesená",J260,0)</f>
        <v>0</v>
      </c>
      <c r="BH260" s="218">
        <f>IF(N260="sníž. přenesená",J260,0)</f>
        <v>0</v>
      </c>
      <c r="BI260" s="218">
        <f>IF(N260="nulová",J260,0)</f>
        <v>0</v>
      </c>
      <c r="BJ260" s="19" t="s">
        <v>82</v>
      </c>
      <c r="BK260" s="218">
        <f>ROUND(I260*H260,2)</f>
        <v>0</v>
      </c>
      <c r="BL260" s="19" t="s">
        <v>140</v>
      </c>
      <c r="BM260" s="217" t="s">
        <v>371</v>
      </c>
    </row>
    <row r="261" spans="1:47" s="2" customFormat="1" ht="12">
      <c r="A261" s="40"/>
      <c r="B261" s="41"/>
      <c r="C261" s="42"/>
      <c r="D261" s="219" t="s">
        <v>142</v>
      </c>
      <c r="E261" s="42"/>
      <c r="F261" s="220" t="s">
        <v>370</v>
      </c>
      <c r="G261" s="42"/>
      <c r="H261" s="42"/>
      <c r="I261" s="221"/>
      <c r="J261" s="42"/>
      <c r="K261" s="42"/>
      <c r="L261" s="46"/>
      <c r="M261" s="222"/>
      <c r="N261" s="223"/>
      <c r="O261" s="86"/>
      <c r="P261" s="86"/>
      <c r="Q261" s="86"/>
      <c r="R261" s="86"/>
      <c r="S261" s="86"/>
      <c r="T261" s="87"/>
      <c r="U261" s="40"/>
      <c r="V261" s="40"/>
      <c r="W261" s="40"/>
      <c r="X261" s="40"/>
      <c r="Y261" s="40"/>
      <c r="Z261" s="40"/>
      <c r="AA261" s="40"/>
      <c r="AB261" s="40"/>
      <c r="AC261" s="40"/>
      <c r="AD261" s="40"/>
      <c r="AE261" s="40"/>
      <c r="AT261" s="19" t="s">
        <v>142</v>
      </c>
      <c r="AU261" s="19" t="s">
        <v>84</v>
      </c>
    </row>
    <row r="262" spans="1:51" s="13" customFormat="1" ht="12">
      <c r="A262" s="13"/>
      <c r="B262" s="224"/>
      <c r="C262" s="225"/>
      <c r="D262" s="219" t="s">
        <v>156</v>
      </c>
      <c r="E262" s="226" t="s">
        <v>19</v>
      </c>
      <c r="F262" s="227" t="s">
        <v>372</v>
      </c>
      <c r="G262" s="225"/>
      <c r="H262" s="228">
        <v>1200</v>
      </c>
      <c r="I262" s="229"/>
      <c r="J262" s="225"/>
      <c r="K262" s="225"/>
      <c r="L262" s="230"/>
      <c r="M262" s="231"/>
      <c r="N262" s="232"/>
      <c r="O262" s="232"/>
      <c r="P262" s="232"/>
      <c r="Q262" s="232"/>
      <c r="R262" s="232"/>
      <c r="S262" s="232"/>
      <c r="T262" s="233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T262" s="234" t="s">
        <v>156</v>
      </c>
      <c r="AU262" s="234" t="s">
        <v>84</v>
      </c>
      <c r="AV262" s="13" t="s">
        <v>84</v>
      </c>
      <c r="AW262" s="13" t="s">
        <v>35</v>
      </c>
      <c r="AX262" s="13" t="s">
        <v>74</v>
      </c>
      <c r="AY262" s="234" t="s">
        <v>133</v>
      </c>
    </row>
    <row r="263" spans="1:51" s="14" customFormat="1" ht="12">
      <c r="A263" s="14"/>
      <c r="B263" s="235"/>
      <c r="C263" s="236"/>
      <c r="D263" s="219" t="s">
        <v>156</v>
      </c>
      <c r="E263" s="237" t="s">
        <v>19</v>
      </c>
      <c r="F263" s="238" t="s">
        <v>164</v>
      </c>
      <c r="G263" s="236"/>
      <c r="H263" s="239">
        <v>1200</v>
      </c>
      <c r="I263" s="240"/>
      <c r="J263" s="236"/>
      <c r="K263" s="236"/>
      <c r="L263" s="241"/>
      <c r="M263" s="242"/>
      <c r="N263" s="243"/>
      <c r="O263" s="243"/>
      <c r="P263" s="243"/>
      <c r="Q263" s="243"/>
      <c r="R263" s="243"/>
      <c r="S263" s="243"/>
      <c r="T263" s="244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T263" s="245" t="s">
        <v>156</v>
      </c>
      <c r="AU263" s="245" t="s">
        <v>84</v>
      </c>
      <c r="AV263" s="14" t="s">
        <v>140</v>
      </c>
      <c r="AW263" s="14" t="s">
        <v>35</v>
      </c>
      <c r="AX263" s="14" t="s">
        <v>82</v>
      </c>
      <c r="AY263" s="245" t="s">
        <v>133</v>
      </c>
    </row>
    <row r="264" spans="1:65" s="2" customFormat="1" ht="16.5" customHeight="1">
      <c r="A264" s="40"/>
      <c r="B264" s="41"/>
      <c r="C264" s="206" t="s">
        <v>373</v>
      </c>
      <c r="D264" s="206" t="s">
        <v>135</v>
      </c>
      <c r="E264" s="207" t="s">
        <v>374</v>
      </c>
      <c r="F264" s="208" t="s">
        <v>375</v>
      </c>
      <c r="G264" s="209" t="s">
        <v>138</v>
      </c>
      <c r="H264" s="210">
        <v>17</v>
      </c>
      <c r="I264" s="211"/>
      <c r="J264" s="212">
        <f>ROUND(I264*H264,2)</f>
        <v>0</v>
      </c>
      <c r="K264" s="208" t="s">
        <v>139</v>
      </c>
      <c r="L264" s="46"/>
      <c r="M264" s="213" t="s">
        <v>19</v>
      </c>
      <c r="N264" s="214" t="s">
        <v>45</v>
      </c>
      <c r="O264" s="86"/>
      <c r="P264" s="215">
        <f>O264*H264</f>
        <v>0</v>
      </c>
      <c r="Q264" s="215">
        <v>0.0007</v>
      </c>
      <c r="R264" s="215">
        <f>Q264*H264</f>
        <v>0.011899999999999999</v>
      </c>
      <c r="S264" s="215">
        <v>0</v>
      </c>
      <c r="T264" s="216">
        <f>S264*H264</f>
        <v>0</v>
      </c>
      <c r="U264" s="40"/>
      <c r="V264" s="40"/>
      <c r="W264" s="40"/>
      <c r="X264" s="40"/>
      <c r="Y264" s="40"/>
      <c r="Z264" s="40"/>
      <c r="AA264" s="40"/>
      <c r="AB264" s="40"/>
      <c r="AC264" s="40"/>
      <c r="AD264" s="40"/>
      <c r="AE264" s="40"/>
      <c r="AR264" s="217" t="s">
        <v>140</v>
      </c>
      <c r="AT264" s="217" t="s">
        <v>135</v>
      </c>
      <c r="AU264" s="217" t="s">
        <v>84</v>
      </c>
      <c r="AY264" s="19" t="s">
        <v>133</v>
      </c>
      <c r="BE264" s="218">
        <f>IF(N264="základní",J264,0)</f>
        <v>0</v>
      </c>
      <c r="BF264" s="218">
        <f>IF(N264="snížená",J264,0)</f>
        <v>0</v>
      </c>
      <c r="BG264" s="218">
        <f>IF(N264="zákl. přenesená",J264,0)</f>
        <v>0</v>
      </c>
      <c r="BH264" s="218">
        <f>IF(N264="sníž. přenesená",J264,0)</f>
        <v>0</v>
      </c>
      <c r="BI264" s="218">
        <f>IF(N264="nulová",J264,0)</f>
        <v>0</v>
      </c>
      <c r="BJ264" s="19" t="s">
        <v>82</v>
      </c>
      <c r="BK264" s="218">
        <f>ROUND(I264*H264,2)</f>
        <v>0</v>
      </c>
      <c r="BL264" s="19" t="s">
        <v>140</v>
      </c>
      <c r="BM264" s="217" t="s">
        <v>376</v>
      </c>
    </row>
    <row r="265" spans="1:47" s="2" customFormat="1" ht="12">
      <c r="A265" s="40"/>
      <c r="B265" s="41"/>
      <c r="C265" s="42"/>
      <c r="D265" s="219" t="s">
        <v>142</v>
      </c>
      <c r="E265" s="42"/>
      <c r="F265" s="220" t="s">
        <v>375</v>
      </c>
      <c r="G265" s="42"/>
      <c r="H265" s="42"/>
      <c r="I265" s="221"/>
      <c r="J265" s="42"/>
      <c r="K265" s="42"/>
      <c r="L265" s="46"/>
      <c r="M265" s="222"/>
      <c r="N265" s="223"/>
      <c r="O265" s="86"/>
      <c r="P265" s="86"/>
      <c r="Q265" s="86"/>
      <c r="R265" s="86"/>
      <c r="S265" s="86"/>
      <c r="T265" s="87"/>
      <c r="U265" s="40"/>
      <c r="V265" s="40"/>
      <c r="W265" s="40"/>
      <c r="X265" s="40"/>
      <c r="Y265" s="40"/>
      <c r="Z265" s="40"/>
      <c r="AA265" s="40"/>
      <c r="AB265" s="40"/>
      <c r="AC265" s="40"/>
      <c r="AD265" s="40"/>
      <c r="AE265" s="40"/>
      <c r="AT265" s="19" t="s">
        <v>142</v>
      </c>
      <c r="AU265" s="19" t="s">
        <v>84</v>
      </c>
    </row>
    <row r="266" spans="1:65" s="2" customFormat="1" ht="16.5" customHeight="1">
      <c r="A266" s="40"/>
      <c r="B266" s="41"/>
      <c r="C266" s="256" t="s">
        <v>377</v>
      </c>
      <c r="D266" s="256" t="s">
        <v>206</v>
      </c>
      <c r="E266" s="257" t="s">
        <v>378</v>
      </c>
      <c r="F266" s="258" t="s">
        <v>379</v>
      </c>
      <c r="G266" s="259" t="s">
        <v>138</v>
      </c>
      <c r="H266" s="260">
        <v>2</v>
      </c>
      <c r="I266" s="261"/>
      <c r="J266" s="262">
        <f>ROUND(I266*H266,2)</f>
        <v>0</v>
      </c>
      <c r="K266" s="258" t="s">
        <v>139</v>
      </c>
      <c r="L266" s="263"/>
      <c r="M266" s="264" t="s">
        <v>19</v>
      </c>
      <c r="N266" s="265" t="s">
        <v>45</v>
      </c>
      <c r="O266" s="86"/>
      <c r="P266" s="215">
        <f>O266*H266</f>
        <v>0</v>
      </c>
      <c r="Q266" s="215">
        <v>0.004</v>
      </c>
      <c r="R266" s="215">
        <f>Q266*H266</f>
        <v>0.008</v>
      </c>
      <c r="S266" s="215">
        <v>0</v>
      </c>
      <c r="T266" s="216">
        <f>S266*H266</f>
        <v>0</v>
      </c>
      <c r="U266" s="40"/>
      <c r="V266" s="40"/>
      <c r="W266" s="40"/>
      <c r="X266" s="40"/>
      <c r="Y266" s="40"/>
      <c r="Z266" s="40"/>
      <c r="AA266" s="40"/>
      <c r="AB266" s="40"/>
      <c r="AC266" s="40"/>
      <c r="AD266" s="40"/>
      <c r="AE266" s="40"/>
      <c r="AR266" s="217" t="s">
        <v>187</v>
      </c>
      <c r="AT266" s="217" t="s">
        <v>206</v>
      </c>
      <c r="AU266" s="217" t="s">
        <v>84</v>
      </c>
      <c r="AY266" s="19" t="s">
        <v>133</v>
      </c>
      <c r="BE266" s="218">
        <f>IF(N266="základní",J266,0)</f>
        <v>0</v>
      </c>
      <c r="BF266" s="218">
        <f>IF(N266="snížená",J266,0)</f>
        <v>0</v>
      </c>
      <c r="BG266" s="218">
        <f>IF(N266="zákl. přenesená",J266,0)</f>
        <v>0</v>
      </c>
      <c r="BH266" s="218">
        <f>IF(N266="sníž. přenesená",J266,0)</f>
        <v>0</v>
      </c>
      <c r="BI266" s="218">
        <f>IF(N266="nulová",J266,0)</f>
        <v>0</v>
      </c>
      <c r="BJ266" s="19" t="s">
        <v>82</v>
      </c>
      <c r="BK266" s="218">
        <f>ROUND(I266*H266,2)</f>
        <v>0</v>
      </c>
      <c r="BL266" s="19" t="s">
        <v>140</v>
      </c>
      <c r="BM266" s="217" t="s">
        <v>380</v>
      </c>
    </row>
    <row r="267" spans="1:47" s="2" customFormat="1" ht="12">
      <c r="A267" s="40"/>
      <c r="B267" s="41"/>
      <c r="C267" s="42"/>
      <c r="D267" s="219" t="s">
        <v>142</v>
      </c>
      <c r="E267" s="42"/>
      <c r="F267" s="220" t="s">
        <v>379</v>
      </c>
      <c r="G267" s="42"/>
      <c r="H267" s="42"/>
      <c r="I267" s="221"/>
      <c r="J267" s="42"/>
      <c r="K267" s="42"/>
      <c r="L267" s="46"/>
      <c r="M267" s="222"/>
      <c r="N267" s="223"/>
      <c r="O267" s="86"/>
      <c r="P267" s="86"/>
      <c r="Q267" s="86"/>
      <c r="R267" s="86"/>
      <c r="S267" s="86"/>
      <c r="T267" s="87"/>
      <c r="U267" s="40"/>
      <c r="V267" s="40"/>
      <c r="W267" s="40"/>
      <c r="X267" s="40"/>
      <c r="Y267" s="40"/>
      <c r="Z267" s="40"/>
      <c r="AA267" s="40"/>
      <c r="AB267" s="40"/>
      <c r="AC267" s="40"/>
      <c r="AD267" s="40"/>
      <c r="AE267" s="40"/>
      <c r="AT267" s="19" t="s">
        <v>142</v>
      </c>
      <c r="AU267" s="19" t="s">
        <v>84</v>
      </c>
    </row>
    <row r="268" spans="1:65" s="2" customFormat="1" ht="16.5" customHeight="1">
      <c r="A268" s="40"/>
      <c r="B268" s="41"/>
      <c r="C268" s="256" t="s">
        <v>381</v>
      </c>
      <c r="D268" s="256" t="s">
        <v>206</v>
      </c>
      <c r="E268" s="257" t="s">
        <v>382</v>
      </c>
      <c r="F268" s="258" t="s">
        <v>383</v>
      </c>
      <c r="G268" s="259" t="s">
        <v>138</v>
      </c>
      <c r="H268" s="260">
        <v>2</v>
      </c>
      <c r="I268" s="261"/>
      <c r="J268" s="262">
        <f>ROUND(I268*H268,2)</f>
        <v>0</v>
      </c>
      <c r="K268" s="258" t="s">
        <v>139</v>
      </c>
      <c r="L268" s="263"/>
      <c r="M268" s="264" t="s">
        <v>19</v>
      </c>
      <c r="N268" s="265" t="s">
        <v>45</v>
      </c>
      <c r="O268" s="86"/>
      <c r="P268" s="215">
        <f>O268*H268</f>
        <v>0</v>
      </c>
      <c r="Q268" s="215">
        <v>0.0035</v>
      </c>
      <c r="R268" s="215">
        <f>Q268*H268</f>
        <v>0.007</v>
      </c>
      <c r="S268" s="215">
        <v>0</v>
      </c>
      <c r="T268" s="216">
        <f>S268*H268</f>
        <v>0</v>
      </c>
      <c r="U268" s="40"/>
      <c r="V268" s="40"/>
      <c r="W268" s="40"/>
      <c r="X268" s="40"/>
      <c r="Y268" s="40"/>
      <c r="Z268" s="40"/>
      <c r="AA268" s="40"/>
      <c r="AB268" s="40"/>
      <c r="AC268" s="40"/>
      <c r="AD268" s="40"/>
      <c r="AE268" s="40"/>
      <c r="AR268" s="217" t="s">
        <v>187</v>
      </c>
      <c r="AT268" s="217" t="s">
        <v>206</v>
      </c>
      <c r="AU268" s="217" t="s">
        <v>84</v>
      </c>
      <c r="AY268" s="19" t="s">
        <v>133</v>
      </c>
      <c r="BE268" s="218">
        <f>IF(N268="základní",J268,0)</f>
        <v>0</v>
      </c>
      <c r="BF268" s="218">
        <f>IF(N268="snížená",J268,0)</f>
        <v>0</v>
      </c>
      <c r="BG268" s="218">
        <f>IF(N268="zákl. přenesená",J268,0)</f>
        <v>0</v>
      </c>
      <c r="BH268" s="218">
        <f>IF(N268="sníž. přenesená",J268,0)</f>
        <v>0</v>
      </c>
      <c r="BI268" s="218">
        <f>IF(N268="nulová",J268,0)</f>
        <v>0</v>
      </c>
      <c r="BJ268" s="19" t="s">
        <v>82</v>
      </c>
      <c r="BK268" s="218">
        <f>ROUND(I268*H268,2)</f>
        <v>0</v>
      </c>
      <c r="BL268" s="19" t="s">
        <v>140</v>
      </c>
      <c r="BM268" s="217" t="s">
        <v>384</v>
      </c>
    </row>
    <row r="269" spans="1:47" s="2" customFormat="1" ht="12">
      <c r="A269" s="40"/>
      <c r="B269" s="41"/>
      <c r="C269" s="42"/>
      <c r="D269" s="219" t="s">
        <v>142</v>
      </c>
      <c r="E269" s="42"/>
      <c r="F269" s="220" t="s">
        <v>383</v>
      </c>
      <c r="G269" s="42"/>
      <c r="H269" s="42"/>
      <c r="I269" s="221"/>
      <c r="J269" s="42"/>
      <c r="K269" s="42"/>
      <c r="L269" s="46"/>
      <c r="M269" s="222"/>
      <c r="N269" s="223"/>
      <c r="O269" s="86"/>
      <c r="P269" s="86"/>
      <c r="Q269" s="86"/>
      <c r="R269" s="86"/>
      <c r="S269" s="86"/>
      <c r="T269" s="87"/>
      <c r="U269" s="40"/>
      <c r="V269" s="40"/>
      <c r="W269" s="40"/>
      <c r="X269" s="40"/>
      <c r="Y269" s="40"/>
      <c r="Z269" s="40"/>
      <c r="AA269" s="40"/>
      <c r="AB269" s="40"/>
      <c r="AC269" s="40"/>
      <c r="AD269" s="40"/>
      <c r="AE269" s="40"/>
      <c r="AT269" s="19" t="s">
        <v>142</v>
      </c>
      <c r="AU269" s="19" t="s">
        <v>84</v>
      </c>
    </row>
    <row r="270" spans="1:65" s="2" customFormat="1" ht="16.5" customHeight="1">
      <c r="A270" s="40"/>
      <c r="B270" s="41"/>
      <c r="C270" s="256" t="s">
        <v>385</v>
      </c>
      <c r="D270" s="256" t="s">
        <v>206</v>
      </c>
      <c r="E270" s="257" t="s">
        <v>386</v>
      </c>
      <c r="F270" s="258" t="s">
        <v>387</v>
      </c>
      <c r="G270" s="259" t="s">
        <v>138</v>
      </c>
      <c r="H270" s="260">
        <v>4</v>
      </c>
      <c r="I270" s="261"/>
      <c r="J270" s="262">
        <f>ROUND(I270*H270,2)</f>
        <v>0</v>
      </c>
      <c r="K270" s="258" t="s">
        <v>139</v>
      </c>
      <c r="L270" s="263"/>
      <c r="M270" s="264" t="s">
        <v>19</v>
      </c>
      <c r="N270" s="265" t="s">
        <v>45</v>
      </c>
      <c r="O270" s="86"/>
      <c r="P270" s="215">
        <f>O270*H270</f>
        <v>0</v>
      </c>
      <c r="Q270" s="215">
        <v>0.005</v>
      </c>
      <c r="R270" s="215">
        <f>Q270*H270</f>
        <v>0.02</v>
      </c>
      <c r="S270" s="215">
        <v>0</v>
      </c>
      <c r="T270" s="216">
        <f>S270*H270</f>
        <v>0</v>
      </c>
      <c r="U270" s="40"/>
      <c r="V270" s="40"/>
      <c r="W270" s="40"/>
      <c r="X270" s="40"/>
      <c r="Y270" s="40"/>
      <c r="Z270" s="40"/>
      <c r="AA270" s="40"/>
      <c r="AB270" s="40"/>
      <c r="AC270" s="40"/>
      <c r="AD270" s="40"/>
      <c r="AE270" s="40"/>
      <c r="AR270" s="217" t="s">
        <v>187</v>
      </c>
      <c r="AT270" s="217" t="s">
        <v>206</v>
      </c>
      <c r="AU270" s="217" t="s">
        <v>84</v>
      </c>
      <c r="AY270" s="19" t="s">
        <v>133</v>
      </c>
      <c r="BE270" s="218">
        <f>IF(N270="základní",J270,0)</f>
        <v>0</v>
      </c>
      <c r="BF270" s="218">
        <f>IF(N270="snížená",J270,0)</f>
        <v>0</v>
      </c>
      <c r="BG270" s="218">
        <f>IF(N270="zákl. přenesená",J270,0)</f>
        <v>0</v>
      </c>
      <c r="BH270" s="218">
        <f>IF(N270="sníž. přenesená",J270,0)</f>
        <v>0</v>
      </c>
      <c r="BI270" s="218">
        <f>IF(N270="nulová",J270,0)</f>
        <v>0</v>
      </c>
      <c r="BJ270" s="19" t="s">
        <v>82</v>
      </c>
      <c r="BK270" s="218">
        <f>ROUND(I270*H270,2)</f>
        <v>0</v>
      </c>
      <c r="BL270" s="19" t="s">
        <v>140</v>
      </c>
      <c r="BM270" s="217" t="s">
        <v>388</v>
      </c>
    </row>
    <row r="271" spans="1:47" s="2" customFormat="1" ht="12">
      <c r="A271" s="40"/>
      <c r="B271" s="41"/>
      <c r="C271" s="42"/>
      <c r="D271" s="219" t="s">
        <v>142</v>
      </c>
      <c r="E271" s="42"/>
      <c r="F271" s="220" t="s">
        <v>387</v>
      </c>
      <c r="G271" s="42"/>
      <c r="H271" s="42"/>
      <c r="I271" s="221"/>
      <c r="J271" s="42"/>
      <c r="K271" s="42"/>
      <c r="L271" s="46"/>
      <c r="M271" s="222"/>
      <c r="N271" s="223"/>
      <c r="O271" s="86"/>
      <c r="P271" s="86"/>
      <c r="Q271" s="86"/>
      <c r="R271" s="86"/>
      <c r="S271" s="86"/>
      <c r="T271" s="87"/>
      <c r="U271" s="40"/>
      <c r="V271" s="40"/>
      <c r="W271" s="40"/>
      <c r="X271" s="40"/>
      <c r="Y271" s="40"/>
      <c r="Z271" s="40"/>
      <c r="AA271" s="40"/>
      <c r="AB271" s="40"/>
      <c r="AC271" s="40"/>
      <c r="AD271" s="40"/>
      <c r="AE271" s="40"/>
      <c r="AT271" s="19" t="s">
        <v>142</v>
      </c>
      <c r="AU271" s="19" t="s">
        <v>84</v>
      </c>
    </row>
    <row r="272" spans="1:65" s="2" customFormat="1" ht="16.5" customHeight="1">
      <c r="A272" s="40"/>
      <c r="B272" s="41"/>
      <c r="C272" s="256" t="s">
        <v>389</v>
      </c>
      <c r="D272" s="256" t="s">
        <v>206</v>
      </c>
      <c r="E272" s="257" t="s">
        <v>390</v>
      </c>
      <c r="F272" s="258" t="s">
        <v>391</v>
      </c>
      <c r="G272" s="259" t="s">
        <v>138</v>
      </c>
      <c r="H272" s="260">
        <v>5</v>
      </c>
      <c r="I272" s="261"/>
      <c r="J272" s="262">
        <f>ROUND(I272*H272,2)</f>
        <v>0</v>
      </c>
      <c r="K272" s="258" t="s">
        <v>139</v>
      </c>
      <c r="L272" s="263"/>
      <c r="M272" s="264" t="s">
        <v>19</v>
      </c>
      <c r="N272" s="265" t="s">
        <v>45</v>
      </c>
      <c r="O272" s="86"/>
      <c r="P272" s="215">
        <f>O272*H272</f>
        <v>0</v>
      </c>
      <c r="Q272" s="215">
        <v>0.0035</v>
      </c>
      <c r="R272" s="215">
        <f>Q272*H272</f>
        <v>0.0175</v>
      </c>
      <c r="S272" s="215">
        <v>0</v>
      </c>
      <c r="T272" s="216">
        <f>S272*H272</f>
        <v>0</v>
      </c>
      <c r="U272" s="40"/>
      <c r="V272" s="40"/>
      <c r="W272" s="40"/>
      <c r="X272" s="40"/>
      <c r="Y272" s="40"/>
      <c r="Z272" s="40"/>
      <c r="AA272" s="40"/>
      <c r="AB272" s="40"/>
      <c r="AC272" s="40"/>
      <c r="AD272" s="40"/>
      <c r="AE272" s="40"/>
      <c r="AR272" s="217" t="s">
        <v>187</v>
      </c>
      <c r="AT272" s="217" t="s">
        <v>206</v>
      </c>
      <c r="AU272" s="217" t="s">
        <v>84</v>
      </c>
      <c r="AY272" s="19" t="s">
        <v>133</v>
      </c>
      <c r="BE272" s="218">
        <f>IF(N272="základní",J272,0)</f>
        <v>0</v>
      </c>
      <c r="BF272" s="218">
        <f>IF(N272="snížená",J272,0)</f>
        <v>0</v>
      </c>
      <c r="BG272" s="218">
        <f>IF(N272="zákl. přenesená",J272,0)</f>
        <v>0</v>
      </c>
      <c r="BH272" s="218">
        <f>IF(N272="sníž. přenesená",J272,0)</f>
        <v>0</v>
      </c>
      <c r="BI272" s="218">
        <f>IF(N272="nulová",J272,0)</f>
        <v>0</v>
      </c>
      <c r="BJ272" s="19" t="s">
        <v>82</v>
      </c>
      <c r="BK272" s="218">
        <f>ROUND(I272*H272,2)</f>
        <v>0</v>
      </c>
      <c r="BL272" s="19" t="s">
        <v>140</v>
      </c>
      <c r="BM272" s="217" t="s">
        <v>392</v>
      </c>
    </row>
    <row r="273" spans="1:47" s="2" customFormat="1" ht="12">
      <c r="A273" s="40"/>
      <c r="B273" s="41"/>
      <c r="C273" s="42"/>
      <c r="D273" s="219" t="s">
        <v>142</v>
      </c>
      <c r="E273" s="42"/>
      <c r="F273" s="220" t="s">
        <v>391</v>
      </c>
      <c r="G273" s="42"/>
      <c r="H273" s="42"/>
      <c r="I273" s="221"/>
      <c r="J273" s="42"/>
      <c r="K273" s="42"/>
      <c r="L273" s="46"/>
      <c r="M273" s="222"/>
      <c r="N273" s="223"/>
      <c r="O273" s="86"/>
      <c r="P273" s="86"/>
      <c r="Q273" s="86"/>
      <c r="R273" s="86"/>
      <c r="S273" s="86"/>
      <c r="T273" s="87"/>
      <c r="U273" s="40"/>
      <c r="V273" s="40"/>
      <c r="W273" s="40"/>
      <c r="X273" s="40"/>
      <c r="Y273" s="40"/>
      <c r="Z273" s="40"/>
      <c r="AA273" s="40"/>
      <c r="AB273" s="40"/>
      <c r="AC273" s="40"/>
      <c r="AD273" s="40"/>
      <c r="AE273" s="40"/>
      <c r="AT273" s="19" t="s">
        <v>142</v>
      </c>
      <c r="AU273" s="19" t="s">
        <v>84</v>
      </c>
    </row>
    <row r="274" spans="1:65" s="2" customFormat="1" ht="16.5" customHeight="1">
      <c r="A274" s="40"/>
      <c r="B274" s="41"/>
      <c r="C274" s="256" t="s">
        <v>393</v>
      </c>
      <c r="D274" s="256" t="s">
        <v>206</v>
      </c>
      <c r="E274" s="257" t="s">
        <v>394</v>
      </c>
      <c r="F274" s="258" t="s">
        <v>395</v>
      </c>
      <c r="G274" s="259" t="s">
        <v>138</v>
      </c>
      <c r="H274" s="260">
        <v>2</v>
      </c>
      <c r="I274" s="261"/>
      <c r="J274" s="262">
        <f>ROUND(I274*H274,2)</f>
        <v>0</v>
      </c>
      <c r="K274" s="258" t="s">
        <v>139</v>
      </c>
      <c r="L274" s="263"/>
      <c r="M274" s="264" t="s">
        <v>19</v>
      </c>
      <c r="N274" s="265" t="s">
        <v>45</v>
      </c>
      <c r="O274" s="86"/>
      <c r="P274" s="215">
        <f>O274*H274</f>
        <v>0</v>
      </c>
      <c r="Q274" s="215">
        <v>0.0017</v>
      </c>
      <c r="R274" s="215">
        <f>Q274*H274</f>
        <v>0.0034</v>
      </c>
      <c r="S274" s="215">
        <v>0</v>
      </c>
      <c r="T274" s="216">
        <f>S274*H274</f>
        <v>0</v>
      </c>
      <c r="U274" s="40"/>
      <c r="V274" s="40"/>
      <c r="W274" s="40"/>
      <c r="X274" s="40"/>
      <c r="Y274" s="40"/>
      <c r="Z274" s="40"/>
      <c r="AA274" s="40"/>
      <c r="AB274" s="40"/>
      <c r="AC274" s="40"/>
      <c r="AD274" s="40"/>
      <c r="AE274" s="40"/>
      <c r="AR274" s="217" t="s">
        <v>187</v>
      </c>
      <c r="AT274" s="217" t="s">
        <v>206</v>
      </c>
      <c r="AU274" s="217" t="s">
        <v>84</v>
      </c>
      <c r="AY274" s="19" t="s">
        <v>133</v>
      </c>
      <c r="BE274" s="218">
        <f>IF(N274="základní",J274,0)</f>
        <v>0</v>
      </c>
      <c r="BF274" s="218">
        <f>IF(N274="snížená",J274,0)</f>
        <v>0</v>
      </c>
      <c r="BG274" s="218">
        <f>IF(N274="zákl. přenesená",J274,0)</f>
        <v>0</v>
      </c>
      <c r="BH274" s="218">
        <f>IF(N274="sníž. přenesená",J274,0)</f>
        <v>0</v>
      </c>
      <c r="BI274" s="218">
        <f>IF(N274="nulová",J274,0)</f>
        <v>0</v>
      </c>
      <c r="BJ274" s="19" t="s">
        <v>82</v>
      </c>
      <c r="BK274" s="218">
        <f>ROUND(I274*H274,2)</f>
        <v>0</v>
      </c>
      <c r="BL274" s="19" t="s">
        <v>140</v>
      </c>
      <c r="BM274" s="217" t="s">
        <v>396</v>
      </c>
    </row>
    <row r="275" spans="1:47" s="2" customFormat="1" ht="12">
      <c r="A275" s="40"/>
      <c r="B275" s="41"/>
      <c r="C275" s="42"/>
      <c r="D275" s="219" t="s">
        <v>142</v>
      </c>
      <c r="E275" s="42"/>
      <c r="F275" s="220" t="s">
        <v>395</v>
      </c>
      <c r="G275" s="42"/>
      <c r="H275" s="42"/>
      <c r="I275" s="221"/>
      <c r="J275" s="42"/>
      <c r="K275" s="42"/>
      <c r="L275" s="46"/>
      <c r="M275" s="222"/>
      <c r="N275" s="223"/>
      <c r="O275" s="86"/>
      <c r="P275" s="86"/>
      <c r="Q275" s="86"/>
      <c r="R275" s="86"/>
      <c r="S275" s="86"/>
      <c r="T275" s="87"/>
      <c r="U275" s="40"/>
      <c r="V275" s="40"/>
      <c r="W275" s="40"/>
      <c r="X275" s="40"/>
      <c r="Y275" s="40"/>
      <c r="Z275" s="40"/>
      <c r="AA275" s="40"/>
      <c r="AB275" s="40"/>
      <c r="AC275" s="40"/>
      <c r="AD275" s="40"/>
      <c r="AE275" s="40"/>
      <c r="AT275" s="19" t="s">
        <v>142</v>
      </c>
      <c r="AU275" s="19" t="s">
        <v>84</v>
      </c>
    </row>
    <row r="276" spans="1:65" s="2" customFormat="1" ht="16.5" customHeight="1">
      <c r="A276" s="40"/>
      <c r="B276" s="41"/>
      <c r="C276" s="256" t="s">
        <v>397</v>
      </c>
      <c r="D276" s="256" t="s">
        <v>206</v>
      </c>
      <c r="E276" s="257" t="s">
        <v>398</v>
      </c>
      <c r="F276" s="258" t="s">
        <v>399</v>
      </c>
      <c r="G276" s="259" t="s">
        <v>138</v>
      </c>
      <c r="H276" s="260">
        <v>2</v>
      </c>
      <c r="I276" s="261"/>
      <c r="J276" s="262">
        <f>ROUND(I276*H276,2)</f>
        <v>0</v>
      </c>
      <c r="K276" s="258" t="s">
        <v>139</v>
      </c>
      <c r="L276" s="263"/>
      <c r="M276" s="264" t="s">
        <v>19</v>
      </c>
      <c r="N276" s="265" t="s">
        <v>45</v>
      </c>
      <c r="O276" s="86"/>
      <c r="P276" s="215">
        <f>O276*H276</f>
        <v>0</v>
      </c>
      <c r="Q276" s="215">
        <v>0.0009</v>
      </c>
      <c r="R276" s="215">
        <f>Q276*H276</f>
        <v>0.0018</v>
      </c>
      <c r="S276" s="215">
        <v>0</v>
      </c>
      <c r="T276" s="216">
        <f>S276*H276</f>
        <v>0</v>
      </c>
      <c r="U276" s="40"/>
      <c r="V276" s="40"/>
      <c r="W276" s="40"/>
      <c r="X276" s="40"/>
      <c r="Y276" s="40"/>
      <c r="Z276" s="40"/>
      <c r="AA276" s="40"/>
      <c r="AB276" s="40"/>
      <c r="AC276" s="40"/>
      <c r="AD276" s="40"/>
      <c r="AE276" s="40"/>
      <c r="AR276" s="217" t="s">
        <v>187</v>
      </c>
      <c r="AT276" s="217" t="s">
        <v>206</v>
      </c>
      <c r="AU276" s="217" t="s">
        <v>84</v>
      </c>
      <c r="AY276" s="19" t="s">
        <v>133</v>
      </c>
      <c r="BE276" s="218">
        <f>IF(N276="základní",J276,0)</f>
        <v>0</v>
      </c>
      <c r="BF276" s="218">
        <f>IF(N276="snížená",J276,0)</f>
        <v>0</v>
      </c>
      <c r="BG276" s="218">
        <f>IF(N276="zákl. přenesená",J276,0)</f>
        <v>0</v>
      </c>
      <c r="BH276" s="218">
        <f>IF(N276="sníž. přenesená",J276,0)</f>
        <v>0</v>
      </c>
      <c r="BI276" s="218">
        <f>IF(N276="nulová",J276,0)</f>
        <v>0</v>
      </c>
      <c r="BJ276" s="19" t="s">
        <v>82</v>
      </c>
      <c r="BK276" s="218">
        <f>ROUND(I276*H276,2)</f>
        <v>0</v>
      </c>
      <c r="BL276" s="19" t="s">
        <v>140</v>
      </c>
      <c r="BM276" s="217" t="s">
        <v>400</v>
      </c>
    </row>
    <row r="277" spans="1:47" s="2" customFormat="1" ht="12">
      <c r="A277" s="40"/>
      <c r="B277" s="41"/>
      <c r="C277" s="42"/>
      <c r="D277" s="219" t="s">
        <v>142</v>
      </c>
      <c r="E277" s="42"/>
      <c r="F277" s="220" t="s">
        <v>399</v>
      </c>
      <c r="G277" s="42"/>
      <c r="H277" s="42"/>
      <c r="I277" s="221"/>
      <c r="J277" s="42"/>
      <c r="K277" s="42"/>
      <c r="L277" s="46"/>
      <c r="M277" s="222"/>
      <c r="N277" s="223"/>
      <c r="O277" s="86"/>
      <c r="P277" s="86"/>
      <c r="Q277" s="86"/>
      <c r="R277" s="86"/>
      <c r="S277" s="86"/>
      <c r="T277" s="87"/>
      <c r="U277" s="40"/>
      <c r="V277" s="40"/>
      <c r="W277" s="40"/>
      <c r="X277" s="40"/>
      <c r="Y277" s="40"/>
      <c r="Z277" s="40"/>
      <c r="AA277" s="40"/>
      <c r="AB277" s="40"/>
      <c r="AC277" s="40"/>
      <c r="AD277" s="40"/>
      <c r="AE277" s="40"/>
      <c r="AT277" s="19" t="s">
        <v>142</v>
      </c>
      <c r="AU277" s="19" t="s">
        <v>84</v>
      </c>
    </row>
    <row r="278" spans="1:65" s="2" customFormat="1" ht="16.5" customHeight="1">
      <c r="A278" s="40"/>
      <c r="B278" s="41"/>
      <c r="C278" s="206" t="s">
        <v>401</v>
      </c>
      <c r="D278" s="206" t="s">
        <v>135</v>
      </c>
      <c r="E278" s="207" t="s">
        <v>402</v>
      </c>
      <c r="F278" s="208" t="s">
        <v>403</v>
      </c>
      <c r="G278" s="209" t="s">
        <v>138</v>
      </c>
      <c r="H278" s="210">
        <v>13</v>
      </c>
      <c r="I278" s="211"/>
      <c r="J278" s="212">
        <f>ROUND(I278*H278,2)</f>
        <v>0</v>
      </c>
      <c r="K278" s="208" t="s">
        <v>139</v>
      </c>
      <c r="L278" s="46"/>
      <c r="M278" s="213" t="s">
        <v>19</v>
      </c>
      <c r="N278" s="214" t="s">
        <v>45</v>
      </c>
      <c r="O278" s="86"/>
      <c r="P278" s="215">
        <f>O278*H278</f>
        <v>0</v>
      </c>
      <c r="Q278" s="215">
        <v>0.10941</v>
      </c>
      <c r="R278" s="215">
        <f>Q278*H278</f>
        <v>1.4223299999999999</v>
      </c>
      <c r="S278" s="215">
        <v>0</v>
      </c>
      <c r="T278" s="216">
        <f>S278*H278</f>
        <v>0</v>
      </c>
      <c r="U278" s="40"/>
      <c r="V278" s="40"/>
      <c r="W278" s="40"/>
      <c r="X278" s="40"/>
      <c r="Y278" s="40"/>
      <c r="Z278" s="40"/>
      <c r="AA278" s="40"/>
      <c r="AB278" s="40"/>
      <c r="AC278" s="40"/>
      <c r="AD278" s="40"/>
      <c r="AE278" s="40"/>
      <c r="AR278" s="217" t="s">
        <v>140</v>
      </c>
      <c r="AT278" s="217" t="s">
        <v>135</v>
      </c>
      <c r="AU278" s="217" t="s">
        <v>84</v>
      </c>
      <c r="AY278" s="19" t="s">
        <v>133</v>
      </c>
      <c r="BE278" s="218">
        <f>IF(N278="základní",J278,0)</f>
        <v>0</v>
      </c>
      <c r="BF278" s="218">
        <f>IF(N278="snížená",J278,0)</f>
        <v>0</v>
      </c>
      <c r="BG278" s="218">
        <f>IF(N278="zákl. přenesená",J278,0)</f>
        <v>0</v>
      </c>
      <c r="BH278" s="218">
        <f>IF(N278="sníž. přenesená",J278,0)</f>
        <v>0</v>
      </c>
      <c r="BI278" s="218">
        <f>IF(N278="nulová",J278,0)</f>
        <v>0</v>
      </c>
      <c r="BJ278" s="19" t="s">
        <v>82</v>
      </c>
      <c r="BK278" s="218">
        <f>ROUND(I278*H278,2)</f>
        <v>0</v>
      </c>
      <c r="BL278" s="19" t="s">
        <v>140</v>
      </c>
      <c r="BM278" s="217" t="s">
        <v>404</v>
      </c>
    </row>
    <row r="279" spans="1:47" s="2" customFormat="1" ht="12">
      <c r="A279" s="40"/>
      <c r="B279" s="41"/>
      <c r="C279" s="42"/>
      <c r="D279" s="219" t="s">
        <v>142</v>
      </c>
      <c r="E279" s="42"/>
      <c r="F279" s="220" t="s">
        <v>403</v>
      </c>
      <c r="G279" s="42"/>
      <c r="H279" s="42"/>
      <c r="I279" s="221"/>
      <c r="J279" s="42"/>
      <c r="K279" s="42"/>
      <c r="L279" s="46"/>
      <c r="M279" s="222"/>
      <c r="N279" s="223"/>
      <c r="O279" s="86"/>
      <c r="P279" s="86"/>
      <c r="Q279" s="86"/>
      <c r="R279" s="86"/>
      <c r="S279" s="86"/>
      <c r="T279" s="87"/>
      <c r="U279" s="40"/>
      <c r="V279" s="40"/>
      <c r="W279" s="40"/>
      <c r="X279" s="40"/>
      <c r="Y279" s="40"/>
      <c r="Z279" s="40"/>
      <c r="AA279" s="40"/>
      <c r="AB279" s="40"/>
      <c r="AC279" s="40"/>
      <c r="AD279" s="40"/>
      <c r="AE279" s="40"/>
      <c r="AT279" s="19" t="s">
        <v>142</v>
      </c>
      <c r="AU279" s="19" t="s">
        <v>84</v>
      </c>
    </row>
    <row r="280" spans="1:65" s="2" customFormat="1" ht="16.5" customHeight="1">
      <c r="A280" s="40"/>
      <c r="B280" s="41"/>
      <c r="C280" s="256" t="s">
        <v>405</v>
      </c>
      <c r="D280" s="256" t="s">
        <v>206</v>
      </c>
      <c r="E280" s="257" t="s">
        <v>406</v>
      </c>
      <c r="F280" s="258" t="s">
        <v>407</v>
      </c>
      <c r="G280" s="259" t="s">
        <v>138</v>
      </c>
      <c r="H280" s="260">
        <v>13</v>
      </c>
      <c r="I280" s="261"/>
      <c r="J280" s="262">
        <f>ROUND(I280*H280,2)</f>
        <v>0</v>
      </c>
      <c r="K280" s="258" t="s">
        <v>139</v>
      </c>
      <c r="L280" s="263"/>
      <c r="M280" s="264" t="s">
        <v>19</v>
      </c>
      <c r="N280" s="265" t="s">
        <v>45</v>
      </c>
      <c r="O280" s="86"/>
      <c r="P280" s="215">
        <f>O280*H280</f>
        <v>0</v>
      </c>
      <c r="Q280" s="215">
        <v>0.0025</v>
      </c>
      <c r="R280" s="215">
        <f>Q280*H280</f>
        <v>0.0325</v>
      </c>
      <c r="S280" s="215">
        <v>0</v>
      </c>
      <c r="T280" s="216">
        <f>S280*H280</f>
        <v>0</v>
      </c>
      <c r="U280" s="40"/>
      <c r="V280" s="40"/>
      <c r="W280" s="40"/>
      <c r="X280" s="40"/>
      <c r="Y280" s="40"/>
      <c r="Z280" s="40"/>
      <c r="AA280" s="40"/>
      <c r="AB280" s="40"/>
      <c r="AC280" s="40"/>
      <c r="AD280" s="40"/>
      <c r="AE280" s="40"/>
      <c r="AR280" s="217" t="s">
        <v>187</v>
      </c>
      <c r="AT280" s="217" t="s">
        <v>206</v>
      </c>
      <c r="AU280" s="217" t="s">
        <v>84</v>
      </c>
      <c r="AY280" s="19" t="s">
        <v>133</v>
      </c>
      <c r="BE280" s="218">
        <f>IF(N280="základní",J280,0)</f>
        <v>0</v>
      </c>
      <c r="BF280" s="218">
        <f>IF(N280="snížená",J280,0)</f>
        <v>0</v>
      </c>
      <c r="BG280" s="218">
        <f>IF(N280="zákl. přenesená",J280,0)</f>
        <v>0</v>
      </c>
      <c r="BH280" s="218">
        <f>IF(N280="sníž. přenesená",J280,0)</f>
        <v>0</v>
      </c>
      <c r="BI280" s="218">
        <f>IF(N280="nulová",J280,0)</f>
        <v>0</v>
      </c>
      <c r="BJ280" s="19" t="s">
        <v>82</v>
      </c>
      <c r="BK280" s="218">
        <f>ROUND(I280*H280,2)</f>
        <v>0</v>
      </c>
      <c r="BL280" s="19" t="s">
        <v>140</v>
      </c>
      <c r="BM280" s="217" t="s">
        <v>408</v>
      </c>
    </row>
    <row r="281" spans="1:47" s="2" customFormat="1" ht="12">
      <c r="A281" s="40"/>
      <c r="B281" s="41"/>
      <c r="C281" s="42"/>
      <c r="D281" s="219" t="s">
        <v>142</v>
      </c>
      <c r="E281" s="42"/>
      <c r="F281" s="220" t="s">
        <v>407</v>
      </c>
      <c r="G281" s="42"/>
      <c r="H281" s="42"/>
      <c r="I281" s="221"/>
      <c r="J281" s="42"/>
      <c r="K281" s="42"/>
      <c r="L281" s="46"/>
      <c r="M281" s="222"/>
      <c r="N281" s="223"/>
      <c r="O281" s="86"/>
      <c r="P281" s="86"/>
      <c r="Q281" s="86"/>
      <c r="R281" s="86"/>
      <c r="S281" s="86"/>
      <c r="T281" s="87"/>
      <c r="U281" s="40"/>
      <c r="V281" s="40"/>
      <c r="W281" s="40"/>
      <c r="X281" s="40"/>
      <c r="Y281" s="40"/>
      <c r="Z281" s="40"/>
      <c r="AA281" s="40"/>
      <c r="AB281" s="40"/>
      <c r="AC281" s="40"/>
      <c r="AD281" s="40"/>
      <c r="AE281" s="40"/>
      <c r="AT281" s="19" t="s">
        <v>142</v>
      </c>
      <c r="AU281" s="19" t="s">
        <v>84</v>
      </c>
    </row>
    <row r="282" spans="1:65" s="2" customFormat="1" ht="16.5" customHeight="1">
      <c r="A282" s="40"/>
      <c r="B282" s="41"/>
      <c r="C282" s="206" t="s">
        <v>409</v>
      </c>
      <c r="D282" s="206" t="s">
        <v>135</v>
      </c>
      <c r="E282" s="207" t="s">
        <v>410</v>
      </c>
      <c r="F282" s="208" t="s">
        <v>411</v>
      </c>
      <c r="G282" s="209" t="s">
        <v>174</v>
      </c>
      <c r="H282" s="210">
        <v>1298</v>
      </c>
      <c r="I282" s="211"/>
      <c r="J282" s="212">
        <f>ROUND(I282*H282,2)</f>
        <v>0</v>
      </c>
      <c r="K282" s="208" t="s">
        <v>139</v>
      </c>
      <c r="L282" s="46"/>
      <c r="M282" s="213" t="s">
        <v>19</v>
      </c>
      <c r="N282" s="214" t="s">
        <v>45</v>
      </c>
      <c r="O282" s="86"/>
      <c r="P282" s="215">
        <f>O282*H282</f>
        <v>0</v>
      </c>
      <c r="Q282" s="215">
        <v>8E-05</v>
      </c>
      <c r="R282" s="215">
        <f>Q282*H282</f>
        <v>0.10384</v>
      </c>
      <c r="S282" s="215">
        <v>0</v>
      </c>
      <c r="T282" s="216">
        <f>S282*H282</f>
        <v>0</v>
      </c>
      <c r="U282" s="40"/>
      <c r="V282" s="40"/>
      <c r="W282" s="40"/>
      <c r="X282" s="40"/>
      <c r="Y282" s="40"/>
      <c r="Z282" s="40"/>
      <c r="AA282" s="40"/>
      <c r="AB282" s="40"/>
      <c r="AC282" s="40"/>
      <c r="AD282" s="40"/>
      <c r="AE282" s="40"/>
      <c r="AR282" s="217" t="s">
        <v>140</v>
      </c>
      <c r="AT282" s="217" t="s">
        <v>135</v>
      </c>
      <c r="AU282" s="217" t="s">
        <v>84</v>
      </c>
      <c r="AY282" s="19" t="s">
        <v>133</v>
      </c>
      <c r="BE282" s="218">
        <f>IF(N282="základní",J282,0)</f>
        <v>0</v>
      </c>
      <c r="BF282" s="218">
        <f>IF(N282="snížená",J282,0)</f>
        <v>0</v>
      </c>
      <c r="BG282" s="218">
        <f>IF(N282="zákl. přenesená",J282,0)</f>
        <v>0</v>
      </c>
      <c r="BH282" s="218">
        <f>IF(N282="sníž. přenesená",J282,0)</f>
        <v>0</v>
      </c>
      <c r="BI282" s="218">
        <f>IF(N282="nulová",J282,0)</f>
        <v>0</v>
      </c>
      <c r="BJ282" s="19" t="s">
        <v>82</v>
      </c>
      <c r="BK282" s="218">
        <f>ROUND(I282*H282,2)</f>
        <v>0</v>
      </c>
      <c r="BL282" s="19" t="s">
        <v>140</v>
      </c>
      <c r="BM282" s="217" t="s">
        <v>412</v>
      </c>
    </row>
    <row r="283" spans="1:47" s="2" customFormat="1" ht="12">
      <c r="A283" s="40"/>
      <c r="B283" s="41"/>
      <c r="C283" s="42"/>
      <c r="D283" s="219" t="s">
        <v>142</v>
      </c>
      <c r="E283" s="42"/>
      <c r="F283" s="220" t="s">
        <v>413</v>
      </c>
      <c r="G283" s="42"/>
      <c r="H283" s="42"/>
      <c r="I283" s="221"/>
      <c r="J283" s="42"/>
      <c r="K283" s="42"/>
      <c r="L283" s="46"/>
      <c r="M283" s="222"/>
      <c r="N283" s="223"/>
      <c r="O283" s="86"/>
      <c r="P283" s="86"/>
      <c r="Q283" s="86"/>
      <c r="R283" s="86"/>
      <c r="S283" s="86"/>
      <c r="T283" s="87"/>
      <c r="U283" s="40"/>
      <c r="V283" s="40"/>
      <c r="W283" s="40"/>
      <c r="X283" s="40"/>
      <c r="Y283" s="40"/>
      <c r="Z283" s="40"/>
      <c r="AA283" s="40"/>
      <c r="AB283" s="40"/>
      <c r="AC283" s="40"/>
      <c r="AD283" s="40"/>
      <c r="AE283" s="40"/>
      <c r="AT283" s="19" t="s">
        <v>142</v>
      </c>
      <c r="AU283" s="19" t="s">
        <v>84</v>
      </c>
    </row>
    <row r="284" spans="1:51" s="13" customFormat="1" ht="12">
      <c r="A284" s="13"/>
      <c r="B284" s="224"/>
      <c r="C284" s="225"/>
      <c r="D284" s="219" t="s">
        <v>156</v>
      </c>
      <c r="E284" s="226" t="s">
        <v>19</v>
      </c>
      <c r="F284" s="227" t="s">
        <v>414</v>
      </c>
      <c r="G284" s="225"/>
      <c r="H284" s="228">
        <v>1298</v>
      </c>
      <c r="I284" s="229"/>
      <c r="J284" s="225"/>
      <c r="K284" s="225"/>
      <c r="L284" s="230"/>
      <c r="M284" s="231"/>
      <c r="N284" s="232"/>
      <c r="O284" s="232"/>
      <c r="P284" s="232"/>
      <c r="Q284" s="232"/>
      <c r="R284" s="232"/>
      <c r="S284" s="232"/>
      <c r="T284" s="233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T284" s="234" t="s">
        <v>156</v>
      </c>
      <c r="AU284" s="234" t="s">
        <v>84</v>
      </c>
      <c r="AV284" s="13" t="s">
        <v>84</v>
      </c>
      <c r="AW284" s="13" t="s">
        <v>35</v>
      </c>
      <c r="AX284" s="13" t="s">
        <v>82</v>
      </c>
      <c r="AY284" s="234" t="s">
        <v>133</v>
      </c>
    </row>
    <row r="285" spans="1:65" s="2" customFormat="1" ht="16.5" customHeight="1">
      <c r="A285" s="40"/>
      <c r="B285" s="41"/>
      <c r="C285" s="206" t="s">
        <v>415</v>
      </c>
      <c r="D285" s="206" t="s">
        <v>135</v>
      </c>
      <c r="E285" s="207" t="s">
        <v>416</v>
      </c>
      <c r="F285" s="208" t="s">
        <v>417</v>
      </c>
      <c r="G285" s="209" t="s">
        <v>174</v>
      </c>
      <c r="H285" s="210">
        <v>649</v>
      </c>
      <c r="I285" s="211"/>
      <c r="J285" s="212">
        <f>ROUND(I285*H285,2)</f>
        <v>0</v>
      </c>
      <c r="K285" s="208" t="s">
        <v>139</v>
      </c>
      <c r="L285" s="46"/>
      <c r="M285" s="213" t="s">
        <v>19</v>
      </c>
      <c r="N285" s="214" t="s">
        <v>45</v>
      </c>
      <c r="O285" s="86"/>
      <c r="P285" s="215">
        <f>O285*H285</f>
        <v>0</v>
      </c>
      <c r="Q285" s="215">
        <v>3E-05</v>
      </c>
      <c r="R285" s="215">
        <f>Q285*H285</f>
        <v>0.01947</v>
      </c>
      <c r="S285" s="215">
        <v>0</v>
      </c>
      <c r="T285" s="216">
        <f>S285*H285</f>
        <v>0</v>
      </c>
      <c r="U285" s="40"/>
      <c r="V285" s="40"/>
      <c r="W285" s="40"/>
      <c r="X285" s="40"/>
      <c r="Y285" s="40"/>
      <c r="Z285" s="40"/>
      <c r="AA285" s="40"/>
      <c r="AB285" s="40"/>
      <c r="AC285" s="40"/>
      <c r="AD285" s="40"/>
      <c r="AE285" s="40"/>
      <c r="AR285" s="217" t="s">
        <v>140</v>
      </c>
      <c r="AT285" s="217" t="s">
        <v>135</v>
      </c>
      <c r="AU285" s="217" t="s">
        <v>84</v>
      </c>
      <c r="AY285" s="19" t="s">
        <v>133</v>
      </c>
      <c r="BE285" s="218">
        <f>IF(N285="základní",J285,0)</f>
        <v>0</v>
      </c>
      <c r="BF285" s="218">
        <f>IF(N285="snížená",J285,0)</f>
        <v>0</v>
      </c>
      <c r="BG285" s="218">
        <f>IF(N285="zákl. přenesená",J285,0)</f>
        <v>0</v>
      </c>
      <c r="BH285" s="218">
        <f>IF(N285="sníž. přenesená",J285,0)</f>
        <v>0</v>
      </c>
      <c r="BI285" s="218">
        <f>IF(N285="nulová",J285,0)</f>
        <v>0</v>
      </c>
      <c r="BJ285" s="19" t="s">
        <v>82</v>
      </c>
      <c r="BK285" s="218">
        <f>ROUND(I285*H285,2)</f>
        <v>0</v>
      </c>
      <c r="BL285" s="19" t="s">
        <v>140</v>
      </c>
      <c r="BM285" s="217" t="s">
        <v>418</v>
      </c>
    </row>
    <row r="286" spans="1:47" s="2" customFormat="1" ht="12">
      <c r="A286" s="40"/>
      <c r="B286" s="41"/>
      <c r="C286" s="42"/>
      <c r="D286" s="219" t="s">
        <v>142</v>
      </c>
      <c r="E286" s="42"/>
      <c r="F286" s="220" t="s">
        <v>419</v>
      </c>
      <c r="G286" s="42"/>
      <c r="H286" s="42"/>
      <c r="I286" s="221"/>
      <c r="J286" s="42"/>
      <c r="K286" s="42"/>
      <c r="L286" s="46"/>
      <c r="M286" s="222"/>
      <c r="N286" s="223"/>
      <c r="O286" s="86"/>
      <c r="P286" s="86"/>
      <c r="Q286" s="86"/>
      <c r="R286" s="86"/>
      <c r="S286" s="86"/>
      <c r="T286" s="87"/>
      <c r="U286" s="40"/>
      <c r="V286" s="40"/>
      <c r="W286" s="40"/>
      <c r="X286" s="40"/>
      <c r="Y286" s="40"/>
      <c r="Z286" s="40"/>
      <c r="AA286" s="40"/>
      <c r="AB286" s="40"/>
      <c r="AC286" s="40"/>
      <c r="AD286" s="40"/>
      <c r="AE286" s="40"/>
      <c r="AT286" s="19" t="s">
        <v>142</v>
      </c>
      <c r="AU286" s="19" t="s">
        <v>84</v>
      </c>
    </row>
    <row r="287" spans="1:51" s="13" customFormat="1" ht="12">
      <c r="A287" s="13"/>
      <c r="B287" s="224"/>
      <c r="C287" s="225"/>
      <c r="D287" s="219" t="s">
        <v>156</v>
      </c>
      <c r="E287" s="226" t="s">
        <v>19</v>
      </c>
      <c r="F287" s="227" t="s">
        <v>420</v>
      </c>
      <c r="G287" s="225"/>
      <c r="H287" s="228">
        <v>649</v>
      </c>
      <c r="I287" s="229"/>
      <c r="J287" s="225"/>
      <c r="K287" s="225"/>
      <c r="L287" s="230"/>
      <c r="M287" s="231"/>
      <c r="N287" s="232"/>
      <c r="O287" s="232"/>
      <c r="P287" s="232"/>
      <c r="Q287" s="232"/>
      <c r="R287" s="232"/>
      <c r="S287" s="232"/>
      <c r="T287" s="233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T287" s="234" t="s">
        <v>156</v>
      </c>
      <c r="AU287" s="234" t="s">
        <v>84</v>
      </c>
      <c r="AV287" s="13" t="s">
        <v>84</v>
      </c>
      <c r="AW287" s="13" t="s">
        <v>35</v>
      </c>
      <c r="AX287" s="13" t="s">
        <v>82</v>
      </c>
      <c r="AY287" s="234" t="s">
        <v>133</v>
      </c>
    </row>
    <row r="288" spans="1:65" s="2" customFormat="1" ht="16.5" customHeight="1">
      <c r="A288" s="40"/>
      <c r="B288" s="41"/>
      <c r="C288" s="206" t="s">
        <v>421</v>
      </c>
      <c r="D288" s="206" t="s">
        <v>135</v>
      </c>
      <c r="E288" s="207" t="s">
        <v>422</v>
      </c>
      <c r="F288" s="208" t="s">
        <v>423</v>
      </c>
      <c r="G288" s="209" t="s">
        <v>149</v>
      </c>
      <c r="H288" s="210">
        <v>96</v>
      </c>
      <c r="I288" s="211"/>
      <c r="J288" s="212">
        <f>ROUND(I288*H288,2)</f>
        <v>0</v>
      </c>
      <c r="K288" s="208" t="s">
        <v>139</v>
      </c>
      <c r="L288" s="46"/>
      <c r="M288" s="213" t="s">
        <v>19</v>
      </c>
      <c r="N288" s="214" t="s">
        <v>45</v>
      </c>
      <c r="O288" s="86"/>
      <c r="P288" s="215">
        <f>O288*H288</f>
        <v>0</v>
      </c>
      <c r="Q288" s="215">
        <v>0.0006</v>
      </c>
      <c r="R288" s="215">
        <f>Q288*H288</f>
        <v>0.0576</v>
      </c>
      <c r="S288" s="215">
        <v>0</v>
      </c>
      <c r="T288" s="216">
        <f>S288*H288</f>
        <v>0</v>
      </c>
      <c r="U288" s="40"/>
      <c r="V288" s="40"/>
      <c r="W288" s="40"/>
      <c r="X288" s="40"/>
      <c r="Y288" s="40"/>
      <c r="Z288" s="40"/>
      <c r="AA288" s="40"/>
      <c r="AB288" s="40"/>
      <c r="AC288" s="40"/>
      <c r="AD288" s="40"/>
      <c r="AE288" s="40"/>
      <c r="AR288" s="217" t="s">
        <v>140</v>
      </c>
      <c r="AT288" s="217" t="s">
        <v>135</v>
      </c>
      <c r="AU288" s="217" t="s">
        <v>84</v>
      </c>
      <c r="AY288" s="19" t="s">
        <v>133</v>
      </c>
      <c r="BE288" s="218">
        <f>IF(N288="základní",J288,0)</f>
        <v>0</v>
      </c>
      <c r="BF288" s="218">
        <f>IF(N288="snížená",J288,0)</f>
        <v>0</v>
      </c>
      <c r="BG288" s="218">
        <f>IF(N288="zákl. přenesená",J288,0)</f>
        <v>0</v>
      </c>
      <c r="BH288" s="218">
        <f>IF(N288="sníž. přenesená",J288,0)</f>
        <v>0</v>
      </c>
      <c r="BI288" s="218">
        <f>IF(N288="nulová",J288,0)</f>
        <v>0</v>
      </c>
      <c r="BJ288" s="19" t="s">
        <v>82</v>
      </c>
      <c r="BK288" s="218">
        <f>ROUND(I288*H288,2)</f>
        <v>0</v>
      </c>
      <c r="BL288" s="19" t="s">
        <v>140</v>
      </c>
      <c r="BM288" s="217" t="s">
        <v>424</v>
      </c>
    </row>
    <row r="289" spans="1:47" s="2" customFormat="1" ht="12">
      <c r="A289" s="40"/>
      <c r="B289" s="41"/>
      <c r="C289" s="42"/>
      <c r="D289" s="219" t="s">
        <v>142</v>
      </c>
      <c r="E289" s="42"/>
      <c r="F289" s="220" t="s">
        <v>425</v>
      </c>
      <c r="G289" s="42"/>
      <c r="H289" s="42"/>
      <c r="I289" s="221"/>
      <c r="J289" s="42"/>
      <c r="K289" s="42"/>
      <c r="L289" s="46"/>
      <c r="M289" s="222"/>
      <c r="N289" s="223"/>
      <c r="O289" s="86"/>
      <c r="P289" s="86"/>
      <c r="Q289" s="86"/>
      <c r="R289" s="86"/>
      <c r="S289" s="86"/>
      <c r="T289" s="87"/>
      <c r="U289" s="40"/>
      <c r="V289" s="40"/>
      <c r="W289" s="40"/>
      <c r="X289" s="40"/>
      <c r="Y289" s="40"/>
      <c r="Z289" s="40"/>
      <c r="AA289" s="40"/>
      <c r="AB289" s="40"/>
      <c r="AC289" s="40"/>
      <c r="AD289" s="40"/>
      <c r="AE289" s="40"/>
      <c r="AT289" s="19" t="s">
        <v>142</v>
      </c>
      <c r="AU289" s="19" t="s">
        <v>84</v>
      </c>
    </row>
    <row r="290" spans="1:51" s="13" customFormat="1" ht="12">
      <c r="A290" s="13"/>
      <c r="B290" s="224"/>
      <c r="C290" s="225"/>
      <c r="D290" s="219" t="s">
        <v>156</v>
      </c>
      <c r="E290" s="226" t="s">
        <v>19</v>
      </c>
      <c r="F290" s="227" t="s">
        <v>426</v>
      </c>
      <c r="G290" s="225"/>
      <c r="H290" s="228">
        <v>96</v>
      </c>
      <c r="I290" s="229"/>
      <c r="J290" s="225"/>
      <c r="K290" s="225"/>
      <c r="L290" s="230"/>
      <c r="M290" s="231"/>
      <c r="N290" s="232"/>
      <c r="O290" s="232"/>
      <c r="P290" s="232"/>
      <c r="Q290" s="232"/>
      <c r="R290" s="232"/>
      <c r="S290" s="232"/>
      <c r="T290" s="233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T290" s="234" t="s">
        <v>156</v>
      </c>
      <c r="AU290" s="234" t="s">
        <v>84</v>
      </c>
      <c r="AV290" s="13" t="s">
        <v>84</v>
      </c>
      <c r="AW290" s="13" t="s">
        <v>35</v>
      </c>
      <c r="AX290" s="13" t="s">
        <v>82</v>
      </c>
      <c r="AY290" s="234" t="s">
        <v>133</v>
      </c>
    </row>
    <row r="291" spans="1:65" s="2" customFormat="1" ht="16.5" customHeight="1">
      <c r="A291" s="40"/>
      <c r="B291" s="41"/>
      <c r="C291" s="206" t="s">
        <v>427</v>
      </c>
      <c r="D291" s="206" t="s">
        <v>135</v>
      </c>
      <c r="E291" s="207" t="s">
        <v>428</v>
      </c>
      <c r="F291" s="208" t="s">
        <v>429</v>
      </c>
      <c r="G291" s="209" t="s">
        <v>174</v>
      </c>
      <c r="H291" s="210">
        <v>100</v>
      </c>
      <c r="I291" s="211"/>
      <c r="J291" s="212">
        <f>ROUND(I291*H291,2)</f>
        <v>0</v>
      </c>
      <c r="K291" s="208" t="s">
        <v>139</v>
      </c>
      <c r="L291" s="46"/>
      <c r="M291" s="213" t="s">
        <v>19</v>
      </c>
      <c r="N291" s="214" t="s">
        <v>45</v>
      </c>
      <c r="O291" s="86"/>
      <c r="P291" s="215">
        <f>O291*H291</f>
        <v>0</v>
      </c>
      <c r="Q291" s="215">
        <v>0.00201</v>
      </c>
      <c r="R291" s="215">
        <f>Q291*H291</f>
        <v>0.201</v>
      </c>
      <c r="S291" s="215">
        <v>0</v>
      </c>
      <c r="T291" s="216">
        <f>S291*H291</f>
        <v>0</v>
      </c>
      <c r="U291" s="40"/>
      <c r="V291" s="40"/>
      <c r="W291" s="40"/>
      <c r="X291" s="40"/>
      <c r="Y291" s="40"/>
      <c r="Z291" s="40"/>
      <c r="AA291" s="40"/>
      <c r="AB291" s="40"/>
      <c r="AC291" s="40"/>
      <c r="AD291" s="40"/>
      <c r="AE291" s="40"/>
      <c r="AR291" s="217" t="s">
        <v>140</v>
      </c>
      <c r="AT291" s="217" t="s">
        <v>135</v>
      </c>
      <c r="AU291" s="217" t="s">
        <v>84</v>
      </c>
      <c r="AY291" s="19" t="s">
        <v>133</v>
      </c>
      <c r="BE291" s="218">
        <f>IF(N291="základní",J291,0)</f>
        <v>0</v>
      </c>
      <c r="BF291" s="218">
        <f>IF(N291="snížená",J291,0)</f>
        <v>0</v>
      </c>
      <c r="BG291" s="218">
        <f>IF(N291="zákl. přenesená",J291,0)</f>
        <v>0</v>
      </c>
      <c r="BH291" s="218">
        <f>IF(N291="sníž. přenesená",J291,0)</f>
        <v>0</v>
      </c>
      <c r="BI291" s="218">
        <f>IF(N291="nulová",J291,0)</f>
        <v>0</v>
      </c>
      <c r="BJ291" s="19" t="s">
        <v>82</v>
      </c>
      <c r="BK291" s="218">
        <f>ROUND(I291*H291,2)</f>
        <v>0</v>
      </c>
      <c r="BL291" s="19" t="s">
        <v>140</v>
      </c>
      <c r="BM291" s="217" t="s">
        <v>430</v>
      </c>
    </row>
    <row r="292" spans="1:47" s="2" customFormat="1" ht="12">
      <c r="A292" s="40"/>
      <c r="B292" s="41"/>
      <c r="C292" s="42"/>
      <c r="D292" s="219" t="s">
        <v>142</v>
      </c>
      <c r="E292" s="42"/>
      <c r="F292" s="220" t="s">
        <v>429</v>
      </c>
      <c r="G292" s="42"/>
      <c r="H292" s="42"/>
      <c r="I292" s="221"/>
      <c r="J292" s="42"/>
      <c r="K292" s="42"/>
      <c r="L292" s="46"/>
      <c r="M292" s="222"/>
      <c r="N292" s="223"/>
      <c r="O292" s="86"/>
      <c r="P292" s="86"/>
      <c r="Q292" s="86"/>
      <c r="R292" s="86"/>
      <c r="S292" s="86"/>
      <c r="T292" s="87"/>
      <c r="U292" s="40"/>
      <c r="V292" s="40"/>
      <c r="W292" s="40"/>
      <c r="X292" s="40"/>
      <c r="Y292" s="40"/>
      <c r="Z292" s="40"/>
      <c r="AA292" s="40"/>
      <c r="AB292" s="40"/>
      <c r="AC292" s="40"/>
      <c r="AD292" s="40"/>
      <c r="AE292" s="40"/>
      <c r="AT292" s="19" t="s">
        <v>142</v>
      </c>
      <c r="AU292" s="19" t="s">
        <v>84</v>
      </c>
    </row>
    <row r="293" spans="1:65" s="2" customFormat="1" ht="16.5" customHeight="1">
      <c r="A293" s="40"/>
      <c r="B293" s="41"/>
      <c r="C293" s="206" t="s">
        <v>431</v>
      </c>
      <c r="D293" s="206" t="s">
        <v>135</v>
      </c>
      <c r="E293" s="207" t="s">
        <v>432</v>
      </c>
      <c r="F293" s="208" t="s">
        <v>433</v>
      </c>
      <c r="G293" s="209" t="s">
        <v>174</v>
      </c>
      <c r="H293" s="210">
        <v>100</v>
      </c>
      <c r="I293" s="211"/>
      <c r="J293" s="212">
        <f>ROUND(I293*H293,2)</f>
        <v>0</v>
      </c>
      <c r="K293" s="208" t="s">
        <v>139</v>
      </c>
      <c r="L293" s="46"/>
      <c r="M293" s="213" t="s">
        <v>19</v>
      </c>
      <c r="N293" s="214" t="s">
        <v>45</v>
      </c>
      <c r="O293" s="86"/>
      <c r="P293" s="215">
        <f>O293*H293</f>
        <v>0</v>
      </c>
      <c r="Q293" s="215">
        <v>0</v>
      </c>
      <c r="R293" s="215">
        <f>Q293*H293</f>
        <v>0</v>
      </c>
      <c r="S293" s="215">
        <v>0</v>
      </c>
      <c r="T293" s="216">
        <f>S293*H293</f>
        <v>0</v>
      </c>
      <c r="U293" s="40"/>
      <c r="V293" s="40"/>
      <c r="W293" s="40"/>
      <c r="X293" s="40"/>
      <c r="Y293" s="40"/>
      <c r="Z293" s="40"/>
      <c r="AA293" s="40"/>
      <c r="AB293" s="40"/>
      <c r="AC293" s="40"/>
      <c r="AD293" s="40"/>
      <c r="AE293" s="40"/>
      <c r="AR293" s="217" t="s">
        <v>140</v>
      </c>
      <c r="AT293" s="217" t="s">
        <v>135</v>
      </c>
      <c r="AU293" s="217" t="s">
        <v>84</v>
      </c>
      <c r="AY293" s="19" t="s">
        <v>133</v>
      </c>
      <c r="BE293" s="218">
        <f>IF(N293="základní",J293,0)</f>
        <v>0</v>
      </c>
      <c r="BF293" s="218">
        <f>IF(N293="snížená",J293,0)</f>
        <v>0</v>
      </c>
      <c r="BG293" s="218">
        <f>IF(N293="zákl. přenesená",J293,0)</f>
        <v>0</v>
      </c>
      <c r="BH293" s="218">
        <f>IF(N293="sníž. přenesená",J293,0)</f>
        <v>0</v>
      </c>
      <c r="BI293" s="218">
        <f>IF(N293="nulová",J293,0)</f>
        <v>0</v>
      </c>
      <c r="BJ293" s="19" t="s">
        <v>82</v>
      </c>
      <c r="BK293" s="218">
        <f>ROUND(I293*H293,2)</f>
        <v>0</v>
      </c>
      <c r="BL293" s="19" t="s">
        <v>140</v>
      </c>
      <c r="BM293" s="217" t="s">
        <v>434</v>
      </c>
    </row>
    <row r="294" spans="1:47" s="2" customFormat="1" ht="12">
      <c r="A294" s="40"/>
      <c r="B294" s="41"/>
      <c r="C294" s="42"/>
      <c r="D294" s="219" t="s">
        <v>142</v>
      </c>
      <c r="E294" s="42"/>
      <c r="F294" s="220" t="s">
        <v>435</v>
      </c>
      <c r="G294" s="42"/>
      <c r="H294" s="42"/>
      <c r="I294" s="221"/>
      <c r="J294" s="42"/>
      <c r="K294" s="42"/>
      <c r="L294" s="46"/>
      <c r="M294" s="222"/>
      <c r="N294" s="223"/>
      <c r="O294" s="86"/>
      <c r="P294" s="86"/>
      <c r="Q294" s="86"/>
      <c r="R294" s="86"/>
      <c r="S294" s="86"/>
      <c r="T294" s="87"/>
      <c r="U294" s="40"/>
      <c r="V294" s="40"/>
      <c r="W294" s="40"/>
      <c r="X294" s="40"/>
      <c r="Y294" s="40"/>
      <c r="Z294" s="40"/>
      <c r="AA294" s="40"/>
      <c r="AB294" s="40"/>
      <c r="AC294" s="40"/>
      <c r="AD294" s="40"/>
      <c r="AE294" s="40"/>
      <c r="AT294" s="19" t="s">
        <v>142</v>
      </c>
      <c r="AU294" s="19" t="s">
        <v>84</v>
      </c>
    </row>
    <row r="295" spans="1:65" s="2" customFormat="1" ht="16.5" customHeight="1">
      <c r="A295" s="40"/>
      <c r="B295" s="41"/>
      <c r="C295" s="206" t="s">
        <v>436</v>
      </c>
      <c r="D295" s="206" t="s">
        <v>135</v>
      </c>
      <c r="E295" s="207" t="s">
        <v>437</v>
      </c>
      <c r="F295" s="208" t="s">
        <v>438</v>
      </c>
      <c r="G295" s="209" t="s">
        <v>138</v>
      </c>
      <c r="H295" s="210">
        <v>5</v>
      </c>
      <c r="I295" s="211"/>
      <c r="J295" s="212">
        <f>ROUND(I295*H295,2)</f>
        <v>0</v>
      </c>
      <c r="K295" s="208" t="s">
        <v>139</v>
      </c>
      <c r="L295" s="46"/>
      <c r="M295" s="213" t="s">
        <v>19</v>
      </c>
      <c r="N295" s="214" t="s">
        <v>45</v>
      </c>
      <c r="O295" s="86"/>
      <c r="P295" s="215">
        <f>O295*H295</f>
        <v>0</v>
      </c>
      <c r="Q295" s="215">
        <v>0.00054</v>
      </c>
      <c r="R295" s="215">
        <f>Q295*H295</f>
        <v>0.0027</v>
      </c>
      <c r="S295" s="215">
        <v>0</v>
      </c>
      <c r="T295" s="216">
        <f>S295*H295</f>
        <v>0</v>
      </c>
      <c r="U295" s="40"/>
      <c r="V295" s="40"/>
      <c r="W295" s="40"/>
      <c r="X295" s="40"/>
      <c r="Y295" s="40"/>
      <c r="Z295" s="40"/>
      <c r="AA295" s="40"/>
      <c r="AB295" s="40"/>
      <c r="AC295" s="40"/>
      <c r="AD295" s="40"/>
      <c r="AE295" s="40"/>
      <c r="AR295" s="217" t="s">
        <v>140</v>
      </c>
      <c r="AT295" s="217" t="s">
        <v>135</v>
      </c>
      <c r="AU295" s="217" t="s">
        <v>84</v>
      </c>
      <c r="AY295" s="19" t="s">
        <v>133</v>
      </c>
      <c r="BE295" s="218">
        <f>IF(N295="základní",J295,0)</f>
        <v>0</v>
      </c>
      <c r="BF295" s="218">
        <f>IF(N295="snížená",J295,0)</f>
        <v>0</v>
      </c>
      <c r="BG295" s="218">
        <f>IF(N295="zákl. přenesená",J295,0)</f>
        <v>0</v>
      </c>
      <c r="BH295" s="218">
        <f>IF(N295="sníž. přenesená",J295,0)</f>
        <v>0</v>
      </c>
      <c r="BI295" s="218">
        <f>IF(N295="nulová",J295,0)</f>
        <v>0</v>
      </c>
      <c r="BJ295" s="19" t="s">
        <v>82</v>
      </c>
      <c r="BK295" s="218">
        <f>ROUND(I295*H295,2)</f>
        <v>0</v>
      </c>
      <c r="BL295" s="19" t="s">
        <v>140</v>
      </c>
      <c r="BM295" s="217" t="s">
        <v>439</v>
      </c>
    </row>
    <row r="296" spans="1:47" s="2" customFormat="1" ht="12">
      <c r="A296" s="40"/>
      <c r="B296" s="41"/>
      <c r="C296" s="42"/>
      <c r="D296" s="219" t="s">
        <v>142</v>
      </c>
      <c r="E296" s="42"/>
      <c r="F296" s="220" t="s">
        <v>440</v>
      </c>
      <c r="G296" s="42"/>
      <c r="H296" s="42"/>
      <c r="I296" s="221"/>
      <c r="J296" s="42"/>
      <c r="K296" s="42"/>
      <c r="L296" s="46"/>
      <c r="M296" s="222"/>
      <c r="N296" s="223"/>
      <c r="O296" s="86"/>
      <c r="P296" s="86"/>
      <c r="Q296" s="86"/>
      <c r="R296" s="86"/>
      <c r="S296" s="86"/>
      <c r="T296" s="87"/>
      <c r="U296" s="40"/>
      <c r="V296" s="40"/>
      <c r="W296" s="40"/>
      <c r="X296" s="40"/>
      <c r="Y296" s="40"/>
      <c r="Z296" s="40"/>
      <c r="AA296" s="40"/>
      <c r="AB296" s="40"/>
      <c r="AC296" s="40"/>
      <c r="AD296" s="40"/>
      <c r="AE296" s="40"/>
      <c r="AT296" s="19" t="s">
        <v>142</v>
      </c>
      <c r="AU296" s="19" t="s">
        <v>84</v>
      </c>
    </row>
    <row r="297" spans="1:65" s="2" customFormat="1" ht="16.5" customHeight="1">
      <c r="A297" s="40"/>
      <c r="B297" s="41"/>
      <c r="C297" s="206" t="s">
        <v>441</v>
      </c>
      <c r="D297" s="206" t="s">
        <v>135</v>
      </c>
      <c r="E297" s="207" t="s">
        <v>442</v>
      </c>
      <c r="F297" s="208" t="s">
        <v>443</v>
      </c>
      <c r="G297" s="209" t="s">
        <v>138</v>
      </c>
      <c r="H297" s="210">
        <v>3</v>
      </c>
      <c r="I297" s="211"/>
      <c r="J297" s="212">
        <f>ROUND(I297*H297,2)</f>
        <v>0</v>
      </c>
      <c r="K297" s="208" t="s">
        <v>139</v>
      </c>
      <c r="L297" s="46"/>
      <c r="M297" s="213" t="s">
        <v>19</v>
      </c>
      <c r="N297" s="214" t="s">
        <v>45</v>
      </c>
      <c r="O297" s="86"/>
      <c r="P297" s="215">
        <f>O297*H297</f>
        <v>0</v>
      </c>
      <c r="Q297" s="215">
        <v>0.00158</v>
      </c>
      <c r="R297" s="215">
        <f>Q297*H297</f>
        <v>0.00474</v>
      </c>
      <c r="S297" s="215">
        <v>0</v>
      </c>
      <c r="T297" s="216">
        <f>S297*H297</f>
        <v>0</v>
      </c>
      <c r="U297" s="40"/>
      <c r="V297" s="40"/>
      <c r="W297" s="40"/>
      <c r="X297" s="40"/>
      <c r="Y297" s="40"/>
      <c r="Z297" s="40"/>
      <c r="AA297" s="40"/>
      <c r="AB297" s="40"/>
      <c r="AC297" s="40"/>
      <c r="AD297" s="40"/>
      <c r="AE297" s="40"/>
      <c r="AR297" s="217" t="s">
        <v>140</v>
      </c>
      <c r="AT297" s="217" t="s">
        <v>135</v>
      </c>
      <c r="AU297" s="217" t="s">
        <v>84</v>
      </c>
      <c r="AY297" s="19" t="s">
        <v>133</v>
      </c>
      <c r="BE297" s="218">
        <f>IF(N297="základní",J297,0)</f>
        <v>0</v>
      </c>
      <c r="BF297" s="218">
        <f>IF(N297="snížená",J297,0)</f>
        <v>0</v>
      </c>
      <c r="BG297" s="218">
        <f>IF(N297="zákl. přenesená",J297,0)</f>
        <v>0</v>
      </c>
      <c r="BH297" s="218">
        <f>IF(N297="sníž. přenesená",J297,0)</f>
        <v>0</v>
      </c>
      <c r="BI297" s="218">
        <f>IF(N297="nulová",J297,0)</f>
        <v>0</v>
      </c>
      <c r="BJ297" s="19" t="s">
        <v>82</v>
      </c>
      <c r="BK297" s="218">
        <f>ROUND(I297*H297,2)</f>
        <v>0</v>
      </c>
      <c r="BL297" s="19" t="s">
        <v>140</v>
      </c>
      <c r="BM297" s="217" t="s">
        <v>444</v>
      </c>
    </row>
    <row r="298" spans="1:47" s="2" customFormat="1" ht="12">
      <c r="A298" s="40"/>
      <c r="B298" s="41"/>
      <c r="C298" s="42"/>
      <c r="D298" s="219" t="s">
        <v>142</v>
      </c>
      <c r="E298" s="42"/>
      <c r="F298" s="220" t="s">
        <v>445</v>
      </c>
      <c r="G298" s="42"/>
      <c r="H298" s="42"/>
      <c r="I298" s="221"/>
      <c r="J298" s="42"/>
      <c r="K298" s="42"/>
      <c r="L298" s="46"/>
      <c r="M298" s="222"/>
      <c r="N298" s="223"/>
      <c r="O298" s="86"/>
      <c r="P298" s="86"/>
      <c r="Q298" s="86"/>
      <c r="R298" s="86"/>
      <c r="S298" s="86"/>
      <c r="T298" s="87"/>
      <c r="U298" s="40"/>
      <c r="V298" s="40"/>
      <c r="W298" s="40"/>
      <c r="X298" s="40"/>
      <c r="Y298" s="40"/>
      <c r="Z298" s="40"/>
      <c r="AA298" s="40"/>
      <c r="AB298" s="40"/>
      <c r="AC298" s="40"/>
      <c r="AD298" s="40"/>
      <c r="AE298" s="40"/>
      <c r="AT298" s="19" t="s">
        <v>142</v>
      </c>
      <c r="AU298" s="19" t="s">
        <v>84</v>
      </c>
    </row>
    <row r="299" spans="1:65" s="2" customFormat="1" ht="12">
      <c r="A299" s="40"/>
      <c r="B299" s="41"/>
      <c r="C299" s="206" t="s">
        <v>446</v>
      </c>
      <c r="D299" s="206" t="s">
        <v>135</v>
      </c>
      <c r="E299" s="207" t="s">
        <v>447</v>
      </c>
      <c r="F299" s="208" t="s">
        <v>448</v>
      </c>
      <c r="G299" s="209" t="s">
        <v>174</v>
      </c>
      <c r="H299" s="210">
        <v>1009.8</v>
      </c>
      <c r="I299" s="211"/>
      <c r="J299" s="212">
        <f>ROUND(I299*H299,2)</f>
        <v>0</v>
      </c>
      <c r="K299" s="208" t="s">
        <v>139</v>
      </c>
      <c r="L299" s="46"/>
      <c r="M299" s="213" t="s">
        <v>19</v>
      </c>
      <c r="N299" s="214" t="s">
        <v>45</v>
      </c>
      <c r="O299" s="86"/>
      <c r="P299" s="215">
        <f>O299*H299</f>
        <v>0</v>
      </c>
      <c r="Q299" s="215">
        <v>0.14321</v>
      </c>
      <c r="R299" s="215">
        <f>Q299*H299</f>
        <v>144.613458</v>
      </c>
      <c r="S299" s="215">
        <v>0</v>
      </c>
      <c r="T299" s="216">
        <f>S299*H299</f>
        <v>0</v>
      </c>
      <c r="U299" s="40"/>
      <c r="V299" s="40"/>
      <c r="W299" s="40"/>
      <c r="X299" s="40"/>
      <c r="Y299" s="40"/>
      <c r="Z299" s="40"/>
      <c r="AA299" s="40"/>
      <c r="AB299" s="40"/>
      <c r="AC299" s="40"/>
      <c r="AD299" s="40"/>
      <c r="AE299" s="40"/>
      <c r="AR299" s="217" t="s">
        <v>140</v>
      </c>
      <c r="AT299" s="217" t="s">
        <v>135</v>
      </c>
      <c r="AU299" s="217" t="s">
        <v>84</v>
      </c>
      <c r="AY299" s="19" t="s">
        <v>133</v>
      </c>
      <c r="BE299" s="218">
        <f>IF(N299="základní",J299,0)</f>
        <v>0</v>
      </c>
      <c r="BF299" s="218">
        <f>IF(N299="snížená",J299,0)</f>
        <v>0</v>
      </c>
      <c r="BG299" s="218">
        <f>IF(N299="zákl. přenesená",J299,0)</f>
        <v>0</v>
      </c>
      <c r="BH299" s="218">
        <f>IF(N299="sníž. přenesená",J299,0)</f>
        <v>0</v>
      </c>
      <c r="BI299" s="218">
        <f>IF(N299="nulová",J299,0)</f>
        <v>0</v>
      </c>
      <c r="BJ299" s="19" t="s">
        <v>82</v>
      </c>
      <c r="BK299" s="218">
        <f>ROUND(I299*H299,2)</f>
        <v>0</v>
      </c>
      <c r="BL299" s="19" t="s">
        <v>140</v>
      </c>
      <c r="BM299" s="217" t="s">
        <v>449</v>
      </c>
    </row>
    <row r="300" spans="1:47" s="2" customFormat="1" ht="12">
      <c r="A300" s="40"/>
      <c r="B300" s="41"/>
      <c r="C300" s="42"/>
      <c r="D300" s="219" t="s">
        <v>142</v>
      </c>
      <c r="E300" s="42"/>
      <c r="F300" s="220" t="s">
        <v>448</v>
      </c>
      <c r="G300" s="42"/>
      <c r="H300" s="42"/>
      <c r="I300" s="221"/>
      <c r="J300" s="42"/>
      <c r="K300" s="42"/>
      <c r="L300" s="46"/>
      <c r="M300" s="222"/>
      <c r="N300" s="223"/>
      <c r="O300" s="86"/>
      <c r="P300" s="86"/>
      <c r="Q300" s="86"/>
      <c r="R300" s="86"/>
      <c r="S300" s="86"/>
      <c r="T300" s="87"/>
      <c r="U300" s="40"/>
      <c r="V300" s="40"/>
      <c r="W300" s="40"/>
      <c r="X300" s="40"/>
      <c r="Y300" s="40"/>
      <c r="Z300" s="40"/>
      <c r="AA300" s="40"/>
      <c r="AB300" s="40"/>
      <c r="AC300" s="40"/>
      <c r="AD300" s="40"/>
      <c r="AE300" s="40"/>
      <c r="AT300" s="19" t="s">
        <v>142</v>
      </c>
      <c r="AU300" s="19" t="s">
        <v>84</v>
      </c>
    </row>
    <row r="301" spans="1:65" s="2" customFormat="1" ht="16.5" customHeight="1">
      <c r="A301" s="40"/>
      <c r="B301" s="41"/>
      <c r="C301" s="256" t="s">
        <v>450</v>
      </c>
      <c r="D301" s="256" t="s">
        <v>206</v>
      </c>
      <c r="E301" s="257" t="s">
        <v>451</v>
      </c>
      <c r="F301" s="258" t="s">
        <v>452</v>
      </c>
      <c r="G301" s="259" t="s">
        <v>174</v>
      </c>
      <c r="H301" s="260">
        <v>639.7</v>
      </c>
      <c r="I301" s="261"/>
      <c r="J301" s="262">
        <f>ROUND(I301*H301,2)</f>
        <v>0</v>
      </c>
      <c r="K301" s="258" t="s">
        <v>139</v>
      </c>
      <c r="L301" s="263"/>
      <c r="M301" s="264" t="s">
        <v>19</v>
      </c>
      <c r="N301" s="265" t="s">
        <v>45</v>
      </c>
      <c r="O301" s="86"/>
      <c r="P301" s="215">
        <f>O301*H301</f>
        <v>0</v>
      </c>
      <c r="Q301" s="215">
        <v>0.08</v>
      </c>
      <c r="R301" s="215">
        <f>Q301*H301</f>
        <v>51.176</v>
      </c>
      <c r="S301" s="215">
        <v>0</v>
      </c>
      <c r="T301" s="216">
        <f>S301*H301</f>
        <v>0</v>
      </c>
      <c r="U301" s="40"/>
      <c r="V301" s="40"/>
      <c r="W301" s="40"/>
      <c r="X301" s="40"/>
      <c r="Y301" s="40"/>
      <c r="Z301" s="40"/>
      <c r="AA301" s="40"/>
      <c r="AB301" s="40"/>
      <c r="AC301" s="40"/>
      <c r="AD301" s="40"/>
      <c r="AE301" s="40"/>
      <c r="AR301" s="217" t="s">
        <v>187</v>
      </c>
      <c r="AT301" s="217" t="s">
        <v>206</v>
      </c>
      <c r="AU301" s="217" t="s">
        <v>84</v>
      </c>
      <c r="AY301" s="19" t="s">
        <v>133</v>
      </c>
      <c r="BE301" s="218">
        <f>IF(N301="základní",J301,0)</f>
        <v>0</v>
      </c>
      <c r="BF301" s="218">
        <f>IF(N301="snížená",J301,0)</f>
        <v>0</v>
      </c>
      <c r="BG301" s="218">
        <f>IF(N301="zákl. přenesená",J301,0)</f>
        <v>0</v>
      </c>
      <c r="BH301" s="218">
        <f>IF(N301="sníž. přenesená",J301,0)</f>
        <v>0</v>
      </c>
      <c r="BI301" s="218">
        <f>IF(N301="nulová",J301,0)</f>
        <v>0</v>
      </c>
      <c r="BJ301" s="19" t="s">
        <v>82</v>
      </c>
      <c r="BK301" s="218">
        <f>ROUND(I301*H301,2)</f>
        <v>0</v>
      </c>
      <c r="BL301" s="19" t="s">
        <v>140</v>
      </c>
      <c r="BM301" s="217" t="s">
        <v>453</v>
      </c>
    </row>
    <row r="302" spans="1:47" s="2" customFormat="1" ht="12">
      <c r="A302" s="40"/>
      <c r="B302" s="41"/>
      <c r="C302" s="42"/>
      <c r="D302" s="219" t="s">
        <v>142</v>
      </c>
      <c r="E302" s="42"/>
      <c r="F302" s="220" t="s">
        <v>452</v>
      </c>
      <c r="G302" s="42"/>
      <c r="H302" s="42"/>
      <c r="I302" s="221"/>
      <c r="J302" s="42"/>
      <c r="K302" s="42"/>
      <c r="L302" s="46"/>
      <c r="M302" s="222"/>
      <c r="N302" s="223"/>
      <c r="O302" s="86"/>
      <c r="P302" s="86"/>
      <c r="Q302" s="86"/>
      <c r="R302" s="86"/>
      <c r="S302" s="86"/>
      <c r="T302" s="87"/>
      <c r="U302" s="40"/>
      <c r="V302" s="40"/>
      <c r="W302" s="40"/>
      <c r="X302" s="40"/>
      <c r="Y302" s="40"/>
      <c r="Z302" s="40"/>
      <c r="AA302" s="40"/>
      <c r="AB302" s="40"/>
      <c r="AC302" s="40"/>
      <c r="AD302" s="40"/>
      <c r="AE302" s="40"/>
      <c r="AT302" s="19" t="s">
        <v>142</v>
      </c>
      <c r="AU302" s="19" t="s">
        <v>84</v>
      </c>
    </row>
    <row r="303" spans="1:51" s="13" customFormat="1" ht="12">
      <c r="A303" s="13"/>
      <c r="B303" s="224"/>
      <c r="C303" s="225"/>
      <c r="D303" s="219" t="s">
        <v>156</v>
      </c>
      <c r="E303" s="226" t="s">
        <v>19</v>
      </c>
      <c r="F303" s="227" t="s">
        <v>454</v>
      </c>
      <c r="G303" s="225"/>
      <c r="H303" s="228">
        <v>325</v>
      </c>
      <c r="I303" s="229"/>
      <c r="J303" s="225"/>
      <c r="K303" s="225"/>
      <c r="L303" s="230"/>
      <c r="M303" s="231"/>
      <c r="N303" s="232"/>
      <c r="O303" s="232"/>
      <c r="P303" s="232"/>
      <c r="Q303" s="232"/>
      <c r="R303" s="232"/>
      <c r="S303" s="232"/>
      <c r="T303" s="233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T303" s="234" t="s">
        <v>156</v>
      </c>
      <c r="AU303" s="234" t="s">
        <v>84</v>
      </c>
      <c r="AV303" s="13" t="s">
        <v>84</v>
      </c>
      <c r="AW303" s="13" t="s">
        <v>35</v>
      </c>
      <c r="AX303" s="13" t="s">
        <v>74</v>
      </c>
      <c r="AY303" s="234" t="s">
        <v>133</v>
      </c>
    </row>
    <row r="304" spans="1:51" s="13" customFormat="1" ht="12">
      <c r="A304" s="13"/>
      <c r="B304" s="224"/>
      <c r="C304" s="225"/>
      <c r="D304" s="219" t="s">
        <v>156</v>
      </c>
      <c r="E304" s="226" t="s">
        <v>19</v>
      </c>
      <c r="F304" s="227" t="s">
        <v>455</v>
      </c>
      <c r="G304" s="225"/>
      <c r="H304" s="228">
        <v>5.7</v>
      </c>
      <c r="I304" s="229"/>
      <c r="J304" s="225"/>
      <c r="K304" s="225"/>
      <c r="L304" s="230"/>
      <c r="M304" s="231"/>
      <c r="N304" s="232"/>
      <c r="O304" s="232"/>
      <c r="P304" s="232"/>
      <c r="Q304" s="232"/>
      <c r="R304" s="232"/>
      <c r="S304" s="232"/>
      <c r="T304" s="233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T304" s="234" t="s">
        <v>156</v>
      </c>
      <c r="AU304" s="234" t="s">
        <v>84</v>
      </c>
      <c r="AV304" s="13" t="s">
        <v>84</v>
      </c>
      <c r="AW304" s="13" t="s">
        <v>35</v>
      </c>
      <c r="AX304" s="13" t="s">
        <v>74</v>
      </c>
      <c r="AY304" s="234" t="s">
        <v>133</v>
      </c>
    </row>
    <row r="305" spans="1:51" s="13" customFormat="1" ht="12">
      <c r="A305" s="13"/>
      <c r="B305" s="224"/>
      <c r="C305" s="225"/>
      <c r="D305" s="219" t="s">
        <v>156</v>
      </c>
      <c r="E305" s="226" t="s">
        <v>19</v>
      </c>
      <c r="F305" s="227" t="s">
        <v>456</v>
      </c>
      <c r="G305" s="225"/>
      <c r="H305" s="228">
        <v>290</v>
      </c>
      <c r="I305" s="229"/>
      <c r="J305" s="225"/>
      <c r="K305" s="225"/>
      <c r="L305" s="230"/>
      <c r="M305" s="231"/>
      <c r="N305" s="232"/>
      <c r="O305" s="232"/>
      <c r="P305" s="232"/>
      <c r="Q305" s="232"/>
      <c r="R305" s="232"/>
      <c r="S305" s="232"/>
      <c r="T305" s="233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T305" s="234" t="s">
        <v>156</v>
      </c>
      <c r="AU305" s="234" t="s">
        <v>84</v>
      </c>
      <c r="AV305" s="13" t="s">
        <v>84</v>
      </c>
      <c r="AW305" s="13" t="s">
        <v>35</v>
      </c>
      <c r="AX305" s="13" t="s">
        <v>74</v>
      </c>
      <c r="AY305" s="234" t="s">
        <v>133</v>
      </c>
    </row>
    <row r="306" spans="1:51" s="13" customFormat="1" ht="12">
      <c r="A306" s="13"/>
      <c r="B306" s="224"/>
      <c r="C306" s="225"/>
      <c r="D306" s="219" t="s">
        <v>156</v>
      </c>
      <c r="E306" s="226" t="s">
        <v>19</v>
      </c>
      <c r="F306" s="227" t="s">
        <v>146</v>
      </c>
      <c r="G306" s="225"/>
      <c r="H306" s="228">
        <v>3</v>
      </c>
      <c r="I306" s="229"/>
      <c r="J306" s="225"/>
      <c r="K306" s="225"/>
      <c r="L306" s="230"/>
      <c r="M306" s="231"/>
      <c r="N306" s="232"/>
      <c r="O306" s="232"/>
      <c r="P306" s="232"/>
      <c r="Q306" s="232"/>
      <c r="R306" s="232"/>
      <c r="S306" s="232"/>
      <c r="T306" s="233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T306" s="234" t="s">
        <v>156</v>
      </c>
      <c r="AU306" s="234" t="s">
        <v>84</v>
      </c>
      <c r="AV306" s="13" t="s">
        <v>84</v>
      </c>
      <c r="AW306" s="13" t="s">
        <v>35</v>
      </c>
      <c r="AX306" s="13" t="s">
        <v>74</v>
      </c>
      <c r="AY306" s="234" t="s">
        <v>133</v>
      </c>
    </row>
    <row r="307" spans="1:51" s="13" customFormat="1" ht="12">
      <c r="A307" s="13"/>
      <c r="B307" s="224"/>
      <c r="C307" s="225"/>
      <c r="D307" s="219" t="s">
        <v>156</v>
      </c>
      <c r="E307" s="226" t="s">
        <v>19</v>
      </c>
      <c r="F307" s="227" t="s">
        <v>201</v>
      </c>
      <c r="G307" s="225"/>
      <c r="H307" s="228">
        <v>10</v>
      </c>
      <c r="I307" s="229"/>
      <c r="J307" s="225"/>
      <c r="K307" s="225"/>
      <c r="L307" s="230"/>
      <c r="M307" s="231"/>
      <c r="N307" s="232"/>
      <c r="O307" s="232"/>
      <c r="P307" s="232"/>
      <c r="Q307" s="232"/>
      <c r="R307" s="232"/>
      <c r="S307" s="232"/>
      <c r="T307" s="233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T307" s="234" t="s">
        <v>156</v>
      </c>
      <c r="AU307" s="234" t="s">
        <v>84</v>
      </c>
      <c r="AV307" s="13" t="s">
        <v>84</v>
      </c>
      <c r="AW307" s="13" t="s">
        <v>35</v>
      </c>
      <c r="AX307" s="13" t="s">
        <v>74</v>
      </c>
      <c r="AY307" s="234" t="s">
        <v>133</v>
      </c>
    </row>
    <row r="308" spans="1:51" s="13" customFormat="1" ht="12">
      <c r="A308" s="13"/>
      <c r="B308" s="224"/>
      <c r="C308" s="225"/>
      <c r="D308" s="219" t="s">
        <v>156</v>
      </c>
      <c r="E308" s="226" t="s">
        <v>19</v>
      </c>
      <c r="F308" s="227" t="s">
        <v>457</v>
      </c>
      <c r="G308" s="225"/>
      <c r="H308" s="228">
        <v>6</v>
      </c>
      <c r="I308" s="229"/>
      <c r="J308" s="225"/>
      <c r="K308" s="225"/>
      <c r="L308" s="230"/>
      <c r="M308" s="231"/>
      <c r="N308" s="232"/>
      <c r="O308" s="232"/>
      <c r="P308" s="232"/>
      <c r="Q308" s="232"/>
      <c r="R308" s="232"/>
      <c r="S308" s="232"/>
      <c r="T308" s="233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T308" s="234" t="s">
        <v>156</v>
      </c>
      <c r="AU308" s="234" t="s">
        <v>84</v>
      </c>
      <c r="AV308" s="13" t="s">
        <v>84</v>
      </c>
      <c r="AW308" s="13" t="s">
        <v>35</v>
      </c>
      <c r="AX308" s="13" t="s">
        <v>74</v>
      </c>
      <c r="AY308" s="234" t="s">
        <v>133</v>
      </c>
    </row>
    <row r="309" spans="1:51" s="14" customFormat="1" ht="12">
      <c r="A309" s="14"/>
      <c r="B309" s="235"/>
      <c r="C309" s="236"/>
      <c r="D309" s="219" t="s">
        <v>156</v>
      </c>
      <c r="E309" s="237" t="s">
        <v>19</v>
      </c>
      <c r="F309" s="238" t="s">
        <v>164</v>
      </c>
      <c r="G309" s="236"/>
      <c r="H309" s="239">
        <v>639.7</v>
      </c>
      <c r="I309" s="240"/>
      <c r="J309" s="236"/>
      <c r="K309" s="236"/>
      <c r="L309" s="241"/>
      <c r="M309" s="242"/>
      <c r="N309" s="243"/>
      <c r="O309" s="243"/>
      <c r="P309" s="243"/>
      <c r="Q309" s="243"/>
      <c r="R309" s="243"/>
      <c r="S309" s="243"/>
      <c r="T309" s="244"/>
      <c r="U309" s="14"/>
      <c r="V309" s="14"/>
      <c r="W309" s="14"/>
      <c r="X309" s="14"/>
      <c r="Y309" s="14"/>
      <c r="Z309" s="14"/>
      <c r="AA309" s="14"/>
      <c r="AB309" s="14"/>
      <c r="AC309" s="14"/>
      <c r="AD309" s="14"/>
      <c r="AE309" s="14"/>
      <c r="AT309" s="245" t="s">
        <v>156</v>
      </c>
      <c r="AU309" s="245" t="s">
        <v>84</v>
      </c>
      <c r="AV309" s="14" t="s">
        <v>140</v>
      </c>
      <c r="AW309" s="14" t="s">
        <v>35</v>
      </c>
      <c r="AX309" s="14" t="s">
        <v>82</v>
      </c>
      <c r="AY309" s="245" t="s">
        <v>133</v>
      </c>
    </row>
    <row r="310" spans="1:65" s="2" customFormat="1" ht="16.5" customHeight="1">
      <c r="A310" s="40"/>
      <c r="B310" s="41"/>
      <c r="C310" s="256" t="s">
        <v>458</v>
      </c>
      <c r="D310" s="256" t="s">
        <v>206</v>
      </c>
      <c r="E310" s="257" t="s">
        <v>459</v>
      </c>
      <c r="F310" s="258" t="s">
        <v>460</v>
      </c>
      <c r="G310" s="259" t="s">
        <v>174</v>
      </c>
      <c r="H310" s="260">
        <v>370.1</v>
      </c>
      <c r="I310" s="261"/>
      <c r="J310" s="262">
        <f>ROUND(I310*H310,2)</f>
        <v>0</v>
      </c>
      <c r="K310" s="258" t="s">
        <v>139</v>
      </c>
      <c r="L310" s="263"/>
      <c r="M310" s="264" t="s">
        <v>19</v>
      </c>
      <c r="N310" s="265" t="s">
        <v>45</v>
      </c>
      <c r="O310" s="86"/>
      <c r="P310" s="215">
        <f>O310*H310</f>
        <v>0</v>
      </c>
      <c r="Q310" s="215">
        <v>0.06567</v>
      </c>
      <c r="R310" s="215">
        <f>Q310*H310</f>
        <v>24.304467000000002</v>
      </c>
      <c r="S310" s="215">
        <v>0</v>
      </c>
      <c r="T310" s="216">
        <f>S310*H310</f>
        <v>0</v>
      </c>
      <c r="U310" s="40"/>
      <c r="V310" s="40"/>
      <c r="W310" s="40"/>
      <c r="X310" s="40"/>
      <c r="Y310" s="40"/>
      <c r="Z310" s="40"/>
      <c r="AA310" s="40"/>
      <c r="AB310" s="40"/>
      <c r="AC310" s="40"/>
      <c r="AD310" s="40"/>
      <c r="AE310" s="40"/>
      <c r="AR310" s="217" t="s">
        <v>187</v>
      </c>
      <c r="AT310" s="217" t="s">
        <v>206</v>
      </c>
      <c r="AU310" s="217" t="s">
        <v>84</v>
      </c>
      <c r="AY310" s="19" t="s">
        <v>133</v>
      </c>
      <c r="BE310" s="218">
        <f>IF(N310="základní",J310,0)</f>
        <v>0</v>
      </c>
      <c r="BF310" s="218">
        <f>IF(N310="snížená",J310,0)</f>
        <v>0</v>
      </c>
      <c r="BG310" s="218">
        <f>IF(N310="zákl. přenesená",J310,0)</f>
        <v>0</v>
      </c>
      <c r="BH310" s="218">
        <f>IF(N310="sníž. přenesená",J310,0)</f>
        <v>0</v>
      </c>
      <c r="BI310" s="218">
        <f>IF(N310="nulová",J310,0)</f>
        <v>0</v>
      </c>
      <c r="BJ310" s="19" t="s">
        <v>82</v>
      </c>
      <c r="BK310" s="218">
        <f>ROUND(I310*H310,2)</f>
        <v>0</v>
      </c>
      <c r="BL310" s="19" t="s">
        <v>140</v>
      </c>
      <c r="BM310" s="217" t="s">
        <v>461</v>
      </c>
    </row>
    <row r="311" spans="1:47" s="2" customFormat="1" ht="12">
      <c r="A311" s="40"/>
      <c r="B311" s="41"/>
      <c r="C311" s="42"/>
      <c r="D311" s="219" t="s">
        <v>142</v>
      </c>
      <c r="E311" s="42"/>
      <c r="F311" s="220" t="s">
        <v>460</v>
      </c>
      <c r="G311" s="42"/>
      <c r="H311" s="42"/>
      <c r="I311" s="221"/>
      <c r="J311" s="42"/>
      <c r="K311" s="42"/>
      <c r="L311" s="46"/>
      <c r="M311" s="222"/>
      <c r="N311" s="223"/>
      <c r="O311" s="86"/>
      <c r="P311" s="86"/>
      <c r="Q311" s="86"/>
      <c r="R311" s="86"/>
      <c r="S311" s="86"/>
      <c r="T311" s="87"/>
      <c r="U311" s="40"/>
      <c r="V311" s="40"/>
      <c r="W311" s="40"/>
      <c r="X311" s="40"/>
      <c r="Y311" s="40"/>
      <c r="Z311" s="40"/>
      <c r="AA311" s="40"/>
      <c r="AB311" s="40"/>
      <c r="AC311" s="40"/>
      <c r="AD311" s="40"/>
      <c r="AE311" s="40"/>
      <c r="AT311" s="19" t="s">
        <v>142</v>
      </c>
      <c r="AU311" s="19" t="s">
        <v>84</v>
      </c>
    </row>
    <row r="312" spans="1:51" s="13" customFormat="1" ht="12">
      <c r="A312" s="13"/>
      <c r="B312" s="224"/>
      <c r="C312" s="225"/>
      <c r="D312" s="219" t="s">
        <v>156</v>
      </c>
      <c r="E312" s="226" t="s">
        <v>19</v>
      </c>
      <c r="F312" s="227" t="s">
        <v>462</v>
      </c>
      <c r="G312" s="225"/>
      <c r="H312" s="228">
        <v>370.1</v>
      </c>
      <c r="I312" s="229"/>
      <c r="J312" s="225"/>
      <c r="K312" s="225"/>
      <c r="L312" s="230"/>
      <c r="M312" s="231"/>
      <c r="N312" s="232"/>
      <c r="O312" s="232"/>
      <c r="P312" s="232"/>
      <c r="Q312" s="232"/>
      <c r="R312" s="232"/>
      <c r="S312" s="232"/>
      <c r="T312" s="233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T312" s="234" t="s">
        <v>156</v>
      </c>
      <c r="AU312" s="234" t="s">
        <v>84</v>
      </c>
      <c r="AV312" s="13" t="s">
        <v>84</v>
      </c>
      <c r="AW312" s="13" t="s">
        <v>35</v>
      </c>
      <c r="AX312" s="13" t="s">
        <v>74</v>
      </c>
      <c r="AY312" s="234" t="s">
        <v>133</v>
      </c>
    </row>
    <row r="313" spans="1:51" s="14" customFormat="1" ht="12">
      <c r="A313" s="14"/>
      <c r="B313" s="235"/>
      <c r="C313" s="236"/>
      <c r="D313" s="219" t="s">
        <v>156</v>
      </c>
      <c r="E313" s="237" t="s">
        <v>19</v>
      </c>
      <c r="F313" s="238" t="s">
        <v>164</v>
      </c>
      <c r="G313" s="236"/>
      <c r="H313" s="239">
        <v>370.1</v>
      </c>
      <c r="I313" s="240"/>
      <c r="J313" s="236"/>
      <c r="K313" s="236"/>
      <c r="L313" s="241"/>
      <c r="M313" s="242"/>
      <c r="N313" s="243"/>
      <c r="O313" s="243"/>
      <c r="P313" s="243"/>
      <c r="Q313" s="243"/>
      <c r="R313" s="243"/>
      <c r="S313" s="243"/>
      <c r="T313" s="244"/>
      <c r="U313" s="14"/>
      <c r="V313" s="14"/>
      <c r="W313" s="14"/>
      <c r="X313" s="14"/>
      <c r="Y313" s="14"/>
      <c r="Z313" s="14"/>
      <c r="AA313" s="14"/>
      <c r="AB313" s="14"/>
      <c r="AC313" s="14"/>
      <c r="AD313" s="14"/>
      <c r="AE313" s="14"/>
      <c r="AT313" s="245" t="s">
        <v>156</v>
      </c>
      <c r="AU313" s="245" t="s">
        <v>84</v>
      </c>
      <c r="AV313" s="14" t="s">
        <v>140</v>
      </c>
      <c r="AW313" s="14" t="s">
        <v>35</v>
      </c>
      <c r="AX313" s="14" t="s">
        <v>82</v>
      </c>
      <c r="AY313" s="245" t="s">
        <v>133</v>
      </c>
    </row>
    <row r="314" spans="1:65" s="2" customFormat="1" ht="12">
      <c r="A314" s="40"/>
      <c r="B314" s="41"/>
      <c r="C314" s="206" t="s">
        <v>463</v>
      </c>
      <c r="D314" s="206" t="s">
        <v>135</v>
      </c>
      <c r="E314" s="207" t="s">
        <v>464</v>
      </c>
      <c r="F314" s="208" t="s">
        <v>465</v>
      </c>
      <c r="G314" s="209" t="s">
        <v>174</v>
      </c>
      <c r="H314" s="210">
        <v>955.05</v>
      </c>
      <c r="I314" s="211"/>
      <c r="J314" s="212">
        <f>ROUND(I314*H314,2)</f>
        <v>0</v>
      </c>
      <c r="K314" s="208" t="s">
        <v>139</v>
      </c>
      <c r="L314" s="46"/>
      <c r="M314" s="213" t="s">
        <v>19</v>
      </c>
      <c r="N314" s="214" t="s">
        <v>45</v>
      </c>
      <c r="O314" s="86"/>
      <c r="P314" s="215">
        <f>O314*H314</f>
        <v>0</v>
      </c>
      <c r="Q314" s="215">
        <v>0.10095</v>
      </c>
      <c r="R314" s="215">
        <f>Q314*H314</f>
        <v>96.4122975</v>
      </c>
      <c r="S314" s="215">
        <v>0</v>
      </c>
      <c r="T314" s="216">
        <f>S314*H314</f>
        <v>0</v>
      </c>
      <c r="U314" s="40"/>
      <c r="V314" s="40"/>
      <c r="W314" s="40"/>
      <c r="X314" s="40"/>
      <c r="Y314" s="40"/>
      <c r="Z314" s="40"/>
      <c r="AA314" s="40"/>
      <c r="AB314" s="40"/>
      <c r="AC314" s="40"/>
      <c r="AD314" s="40"/>
      <c r="AE314" s="40"/>
      <c r="AR314" s="217" t="s">
        <v>140</v>
      </c>
      <c r="AT314" s="217" t="s">
        <v>135</v>
      </c>
      <c r="AU314" s="217" t="s">
        <v>84</v>
      </c>
      <c r="AY314" s="19" t="s">
        <v>133</v>
      </c>
      <c r="BE314" s="218">
        <f>IF(N314="základní",J314,0)</f>
        <v>0</v>
      </c>
      <c r="BF314" s="218">
        <f>IF(N314="snížená",J314,0)</f>
        <v>0</v>
      </c>
      <c r="BG314" s="218">
        <f>IF(N314="zákl. přenesená",J314,0)</f>
        <v>0</v>
      </c>
      <c r="BH314" s="218">
        <f>IF(N314="sníž. přenesená",J314,0)</f>
        <v>0</v>
      </c>
      <c r="BI314" s="218">
        <f>IF(N314="nulová",J314,0)</f>
        <v>0</v>
      </c>
      <c r="BJ314" s="19" t="s">
        <v>82</v>
      </c>
      <c r="BK314" s="218">
        <f>ROUND(I314*H314,2)</f>
        <v>0</v>
      </c>
      <c r="BL314" s="19" t="s">
        <v>140</v>
      </c>
      <c r="BM314" s="217" t="s">
        <v>466</v>
      </c>
    </row>
    <row r="315" spans="1:47" s="2" customFormat="1" ht="12">
      <c r="A315" s="40"/>
      <c r="B315" s="41"/>
      <c r="C315" s="42"/>
      <c r="D315" s="219" t="s">
        <v>142</v>
      </c>
      <c r="E315" s="42"/>
      <c r="F315" s="220" t="s">
        <v>465</v>
      </c>
      <c r="G315" s="42"/>
      <c r="H315" s="42"/>
      <c r="I315" s="221"/>
      <c r="J315" s="42"/>
      <c r="K315" s="42"/>
      <c r="L315" s="46"/>
      <c r="M315" s="222"/>
      <c r="N315" s="223"/>
      <c r="O315" s="86"/>
      <c r="P315" s="86"/>
      <c r="Q315" s="86"/>
      <c r="R315" s="86"/>
      <c r="S315" s="86"/>
      <c r="T315" s="87"/>
      <c r="U315" s="40"/>
      <c r="V315" s="40"/>
      <c r="W315" s="40"/>
      <c r="X315" s="40"/>
      <c r="Y315" s="40"/>
      <c r="Z315" s="40"/>
      <c r="AA315" s="40"/>
      <c r="AB315" s="40"/>
      <c r="AC315" s="40"/>
      <c r="AD315" s="40"/>
      <c r="AE315" s="40"/>
      <c r="AT315" s="19" t="s">
        <v>142</v>
      </c>
      <c r="AU315" s="19" t="s">
        <v>84</v>
      </c>
    </row>
    <row r="316" spans="1:51" s="13" customFormat="1" ht="12">
      <c r="A316" s="13"/>
      <c r="B316" s="224"/>
      <c r="C316" s="225"/>
      <c r="D316" s="219" t="s">
        <v>156</v>
      </c>
      <c r="E316" s="226" t="s">
        <v>19</v>
      </c>
      <c r="F316" s="227" t="s">
        <v>467</v>
      </c>
      <c r="G316" s="225"/>
      <c r="H316" s="228">
        <v>255</v>
      </c>
      <c r="I316" s="229"/>
      <c r="J316" s="225"/>
      <c r="K316" s="225"/>
      <c r="L316" s="230"/>
      <c r="M316" s="231"/>
      <c r="N316" s="232"/>
      <c r="O316" s="232"/>
      <c r="P316" s="232"/>
      <c r="Q316" s="232"/>
      <c r="R316" s="232"/>
      <c r="S316" s="232"/>
      <c r="T316" s="233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T316" s="234" t="s">
        <v>156</v>
      </c>
      <c r="AU316" s="234" t="s">
        <v>84</v>
      </c>
      <c r="AV316" s="13" t="s">
        <v>84</v>
      </c>
      <c r="AW316" s="13" t="s">
        <v>35</v>
      </c>
      <c r="AX316" s="13" t="s">
        <v>74</v>
      </c>
      <c r="AY316" s="234" t="s">
        <v>133</v>
      </c>
    </row>
    <row r="317" spans="1:51" s="13" customFormat="1" ht="12">
      <c r="A317" s="13"/>
      <c r="B317" s="224"/>
      <c r="C317" s="225"/>
      <c r="D317" s="219" t="s">
        <v>156</v>
      </c>
      <c r="E317" s="226" t="s">
        <v>19</v>
      </c>
      <c r="F317" s="227" t="s">
        <v>456</v>
      </c>
      <c r="G317" s="225"/>
      <c r="H317" s="228">
        <v>290</v>
      </c>
      <c r="I317" s="229"/>
      <c r="J317" s="225"/>
      <c r="K317" s="225"/>
      <c r="L317" s="230"/>
      <c r="M317" s="231"/>
      <c r="N317" s="232"/>
      <c r="O317" s="232"/>
      <c r="P317" s="232"/>
      <c r="Q317" s="232"/>
      <c r="R317" s="232"/>
      <c r="S317" s="232"/>
      <c r="T317" s="233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T317" s="234" t="s">
        <v>156</v>
      </c>
      <c r="AU317" s="234" t="s">
        <v>84</v>
      </c>
      <c r="AV317" s="13" t="s">
        <v>84</v>
      </c>
      <c r="AW317" s="13" t="s">
        <v>35</v>
      </c>
      <c r="AX317" s="13" t="s">
        <v>74</v>
      </c>
      <c r="AY317" s="234" t="s">
        <v>133</v>
      </c>
    </row>
    <row r="318" spans="1:51" s="13" customFormat="1" ht="12">
      <c r="A318" s="13"/>
      <c r="B318" s="224"/>
      <c r="C318" s="225"/>
      <c r="D318" s="219" t="s">
        <v>156</v>
      </c>
      <c r="E318" s="226" t="s">
        <v>19</v>
      </c>
      <c r="F318" s="227" t="s">
        <v>468</v>
      </c>
      <c r="G318" s="225"/>
      <c r="H318" s="228">
        <v>28.55</v>
      </c>
      <c r="I318" s="229"/>
      <c r="J318" s="225"/>
      <c r="K318" s="225"/>
      <c r="L318" s="230"/>
      <c r="M318" s="231"/>
      <c r="N318" s="232"/>
      <c r="O318" s="232"/>
      <c r="P318" s="232"/>
      <c r="Q318" s="232"/>
      <c r="R318" s="232"/>
      <c r="S318" s="232"/>
      <c r="T318" s="233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T318" s="234" t="s">
        <v>156</v>
      </c>
      <c r="AU318" s="234" t="s">
        <v>84</v>
      </c>
      <c r="AV318" s="13" t="s">
        <v>84</v>
      </c>
      <c r="AW318" s="13" t="s">
        <v>35</v>
      </c>
      <c r="AX318" s="13" t="s">
        <v>74</v>
      </c>
      <c r="AY318" s="234" t="s">
        <v>133</v>
      </c>
    </row>
    <row r="319" spans="1:51" s="13" customFormat="1" ht="12">
      <c r="A319" s="13"/>
      <c r="B319" s="224"/>
      <c r="C319" s="225"/>
      <c r="D319" s="219" t="s">
        <v>156</v>
      </c>
      <c r="E319" s="226" t="s">
        <v>19</v>
      </c>
      <c r="F319" s="227" t="s">
        <v>212</v>
      </c>
      <c r="G319" s="225"/>
      <c r="H319" s="228">
        <v>12</v>
      </c>
      <c r="I319" s="229"/>
      <c r="J319" s="225"/>
      <c r="K319" s="225"/>
      <c r="L319" s="230"/>
      <c r="M319" s="231"/>
      <c r="N319" s="232"/>
      <c r="O319" s="232"/>
      <c r="P319" s="232"/>
      <c r="Q319" s="232"/>
      <c r="R319" s="232"/>
      <c r="S319" s="232"/>
      <c r="T319" s="233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T319" s="234" t="s">
        <v>156</v>
      </c>
      <c r="AU319" s="234" t="s">
        <v>84</v>
      </c>
      <c r="AV319" s="13" t="s">
        <v>84</v>
      </c>
      <c r="AW319" s="13" t="s">
        <v>35</v>
      </c>
      <c r="AX319" s="13" t="s">
        <v>74</v>
      </c>
      <c r="AY319" s="234" t="s">
        <v>133</v>
      </c>
    </row>
    <row r="320" spans="1:51" s="13" customFormat="1" ht="12">
      <c r="A320" s="13"/>
      <c r="B320" s="224"/>
      <c r="C320" s="225"/>
      <c r="D320" s="219" t="s">
        <v>156</v>
      </c>
      <c r="E320" s="226" t="s">
        <v>19</v>
      </c>
      <c r="F320" s="227" t="s">
        <v>195</v>
      </c>
      <c r="G320" s="225"/>
      <c r="H320" s="228">
        <v>9</v>
      </c>
      <c r="I320" s="229"/>
      <c r="J320" s="225"/>
      <c r="K320" s="225"/>
      <c r="L320" s="230"/>
      <c r="M320" s="231"/>
      <c r="N320" s="232"/>
      <c r="O320" s="232"/>
      <c r="P320" s="232"/>
      <c r="Q320" s="232"/>
      <c r="R320" s="232"/>
      <c r="S320" s="232"/>
      <c r="T320" s="233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T320" s="234" t="s">
        <v>156</v>
      </c>
      <c r="AU320" s="234" t="s">
        <v>84</v>
      </c>
      <c r="AV320" s="13" t="s">
        <v>84</v>
      </c>
      <c r="AW320" s="13" t="s">
        <v>35</v>
      </c>
      <c r="AX320" s="13" t="s">
        <v>74</v>
      </c>
      <c r="AY320" s="234" t="s">
        <v>133</v>
      </c>
    </row>
    <row r="321" spans="1:51" s="13" customFormat="1" ht="12">
      <c r="A321" s="13"/>
      <c r="B321" s="224"/>
      <c r="C321" s="225"/>
      <c r="D321" s="219" t="s">
        <v>156</v>
      </c>
      <c r="E321" s="226" t="s">
        <v>19</v>
      </c>
      <c r="F321" s="227" t="s">
        <v>469</v>
      </c>
      <c r="G321" s="225"/>
      <c r="H321" s="228">
        <v>360.5</v>
      </c>
      <c r="I321" s="229"/>
      <c r="J321" s="225"/>
      <c r="K321" s="225"/>
      <c r="L321" s="230"/>
      <c r="M321" s="231"/>
      <c r="N321" s="232"/>
      <c r="O321" s="232"/>
      <c r="P321" s="232"/>
      <c r="Q321" s="232"/>
      <c r="R321" s="232"/>
      <c r="S321" s="232"/>
      <c r="T321" s="233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T321" s="234" t="s">
        <v>156</v>
      </c>
      <c r="AU321" s="234" t="s">
        <v>84</v>
      </c>
      <c r="AV321" s="13" t="s">
        <v>84</v>
      </c>
      <c r="AW321" s="13" t="s">
        <v>35</v>
      </c>
      <c r="AX321" s="13" t="s">
        <v>74</v>
      </c>
      <c r="AY321" s="234" t="s">
        <v>133</v>
      </c>
    </row>
    <row r="322" spans="1:51" s="14" customFormat="1" ht="12">
      <c r="A322" s="14"/>
      <c r="B322" s="235"/>
      <c r="C322" s="236"/>
      <c r="D322" s="219" t="s">
        <v>156</v>
      </c>
      <c r="E322" s="237" t="s">
        <v>19</v>
      </c>
      <c r="F322" s="238" t="s">
        <v>164</v>
      </c>
      <c r="G322" s="236"/>
      <c r="H322" s="239">
        <v>955.05</v>
      </c>
      <c r="I322" s="240"/>
      <c r="J322" s="236"/>
      <c r="K322" s="236"/>
      <c r="L322" s="241"/>
      <c r="M322" s="242"/>
      <c r="N322" s="243"/>
      <c r="O322" s="243"/>
      <c r="P322" s="243"/>
      <c r="Q322" s="243"/>
      <c r="R322" s="243"/>
      <c r="S322" s="243"/>
      <c r="T322" s="244"/>
      <c r="U322" s="14"/>
      <c r="V322" s="14"/>
      <c r="W322" s="14"/>
      <c r="X322" s="14"/>
      <c r="Y322" s="14"/>
      <c r="Z322" s="14"/>
      <c r="AA322" s="14"/>
      <c r="AB322" s="14"/>
      <c r="AC322" s="14"/>
      <c r="AD322" s="14"/>
      <c r="AE322" s="14"/>
      <c r="AT322" s="245" t="s">
        <v>156</v>
      </c>
      <c r="AU322" s="245" t="s">
        <v>84</v>
      </c>
      <c r="AV322" s="14" t="s">
        <v>140</v>
      </c>
      <c r="AW322" s="14" t="s">
        <v>35</v>
      </c>
      <c r="AX322" s="14" t="s">
        <v>82</v>
      </c>
      <c r="AY322" s="245" t="s">
        <v>133</v>
      </c>
    </row>
    <row r="323" spans="1:65" s="2" customFormat="1" ht="16.5" customHeight="1">
      <c r="A323" s="40"/>
      <c r="B323" s="41"/>
      <c r="C323" s="256" t="s">
        <v>470</v>
      </c>
      <c r="D323" s="256" t="s">
        <v>206</v>
      </c>
      <c r="E323" s="257" t="s">
        <v>471</v>
      </c>
      <c r="F323" s="258" t="s">
        <v>472</v>
      </c>
      <c r="G323" s="259" t="s">
        <v>174</v>
      </c>
      <c r="H323" s="260">
        <v>955.05</v>
      </c>
      <c r="I323" s="261"/>
      <c r="J323" s="262">
        <f>ROUND(I323*H323,2)</f>
        <v>0</v>
      </c>
      <c r="K323" s="258" t="s">
        <v>139</v>
      </c>
      <c r="L323" s="263"/>
      <c r="M323" s="264" t="s">
        <v>19</v>
      </c>
      <c r="N323" s="265" t="s">
        <v>45</v>
      </c>
      <c r="O323" s="86"/>
      <c r="P323" s="215">
        <f>O323*H323</f>
        <v>0</v>
      </c>
      <c r="Q323" s="215">
        <v>0.028</v>
      </c>
      <c r="R323" s="215">
        <f>Q323*H323</f>
        <v>26.7414</v>
      </c>
      <c r="S323" s="215">
        <v>0</v>
      </c>
      <c r="T323" s="216">
        <f>S323*H323</f>
        <v>0</v>
      </c>
      <c r="U323" s="40"/>
      <c r="V323" s="40"/>
      <c r="W323" s="40"/>
      <c r="X323" s="40"/>
      <c r="Y323" s="40"/>
      <c r="Z323" s="40"/>
      <c r="AA323" s="40"/>
      <c r="AB323" s="40"/>
      <c r="AC323" s="40"/>
      <c r="AD323" s="40"/>
      <c r="AE323" s="40"/>
      <c r="AR323" s="217" t="s">
        <v>187</v>
      </c>
      <c r="AT323" s="217" t="s">
        <v>206</v>
      </c>
      <c r="AU323" s="217" t="s">
        <v>84</v>
      </c>
      <c r="AY323" s="19" t="s">
        <v>133</v>
      </c>
      <c r="BE323" s="218">
        <f>IF(N323="základní",J323,0)</f>
        <v>0</v>
      </c>
      <c r="BF323" s="218">
        <f>IF(N323="snížená",J323,0)</f>
        <v>0</v>
      </c>
      <c r="BG323" s="218">
        <f>IF(N323="zákl. přenesená",J323,0)</f>
        <v>0</v>
      </c>
      <c r="BH323" s="218">
        <f>IF(N323="sníž. přenesená",J323,0)</f>
        <v>0</v>
      </c>
      <c r="BI323" s="218">
        <f>IF(N323="nulová",J323,0)</f>
        <v>0</v>
      </c>
      <c r="BJ323" s="19" t="s">
        <v>82</v>
      </c>
      <c r="BK323" s="218">
        <f>ROUND(I323*H323,2)</f>
        <v>0</v>
      </c>
      <c r="BL323" s="19" t="s">
        <v>140</v>
      </c>
      <c r="BM323" s="217" t="s">
        <v>473</v>
      </c>
    </row>
    <row r="324" spans="1:47" s="2" customFormat="1" ht="12">
      <c r="A324" s="40"/>
      <c r="B324" s="41"/>
      <c r="C324" s="42"/>
      <c r="D324" s="219" t="s">
        <v>142</v>
      </c>
      <c r="E324" s="42"/>
      <c r="F324" s="220" t="s">
        <v>472</v>
      </c>
      <c r="G324" s="42"/>
      <c r="H324" s="42"/>
      <c r="I324" s="221"/>
      <c r="J324" s="42"/>
      <c r="K324" s="42"/>
      <c r="L324" s="46"/>
      <c r="M324" s="222"/>
      <c r="N324" s="223"/>
      <c r="O324" s="86"/>
      <c r="P324" s="86"/>
      <c r="Q324" s="86"/>
      <c r="R324" s="86"/>
      <c r="S324" s="86"/>
      <c r="T324" s="87"/>
      <c r="U324" s="40"/>
      <c r="V324" s="40"/>
      <c r="W324" s="40"/>
      <c r="X324" s="40"/>
      <c r="Y324" s="40"/>
      <c r="Z324" s="40"/>
      <c r="AA324" s="40"/>
      <c r="AB324" s="40"/>
      <c r="AC324" s="40"/>
      <c r="AD324" s="40"/>
      <c r="AE324" s="40"/>
      <c r="AT324" s="19" t="s">
        <v>142</v>
      </c>
      <c r="AU324" s="19" t="s">
        <v>84</v>
      </c>
    </row>
    <row r="325" spans="1:65" s="2" customFormat="1" ht="12">
      <c r="A325" s="40"/>
      <c r="B325" s="41"/>
      <c r="C325" s="206" t="s">
        <v>474</v>
      </c>
      <c r="D325" s="206" t="s">
        <v>135</v>
      </c>
      <c r="E325" s="207" t="s">
        <v>475</v>
      </c>
      <c r="F325" s="208" t="s">
        <v>476</v>
      </c>
      <c r="G325" s="209" t="s">
        <v>174</v>
      </c>
      <c r="H325" s="210">
        <v>66.5</v>
      </c>
      <c r="I325" s="211"/>
      <c r="J325" s="212">
        <f>ROUND(I325*H325,2)</f>
        <v>0</v>
      </c>
      <c r="K325" s="208" t="s">
        <v>139</v>
      </c>
      <c r="L325" s="46"/>
      <c r="M325" s="213" t="s">
        <v>19</v>
      </c>
      <c r="N325" s="214" t="s">
        <v>45</v>
      </c>
      <c r="O325" s="86"/>
      <c r="P325" s="215">
        <f>O325*H325</f>
        <v>0</v>
      </c>
      <c r="Q325" s="215">
        <v>0</v>
      </c>
      <c r="R325" s="215">
        <f>Q325*H325</f>
        <v>0</v>
      </c>
      <c r="S325" s="215">
        <v>0</v>
      </c>
      <c r="T325" s="216">
        <f>S325*H325</f>
        <v>0</v>
      </c>
      <c r="U325" s="40"/>
      <c r="V325" s="40"/>
      <c r="W325" s="40"/>
      <c r="X325" s="40"/>
      <c r="Y325" s="40"/>
      <c r="Z325" s="40"/>
      <c r="AA325" s="40"/>
      <c r="AB325" s="40"/>
      <c r="AC325" s="40"/>
      <c r="AD325" s="40"/>
      <c r="AE325" s="40"/>
      <c r="AR325" s="217" t="s">
        <v>140</v>
      </c>
      <c r="AT325" s="217" t="s">
        <v>135</v>
      </c>
      <c r="AU325" s="217" t="s">
        <v>84</v>
      </c>
      <c r="AY325" s="19" t="s">
        <v>133</v>
      </c>
      <c r="BE325" s="218">
        <f>IF(N325="základní",J325,0)</f>
        <v>0</v>
      </c>
      <c r="BF325" s="218">
        <f>IF(N325="snížená",J325,0)</f>
        <v>0</v>
      </c>
      <c r="BG325" s="218">
        <f>IF(N325="zákl. přenesená",J325,0)</f>
        <v>0</v>
      </c>
      <c r="BH325" s="218">
        <f>IF(N325="sníž. přenesená",J325,0)</f>
        <v>0</v>
      </c>
      <c r="BI325" s="218">
        <f>IF(N325="nulová",J325,0)</f>
        <v>0</v>
      </c>
      <c r="BJ325" s="19" t="s">
        <v>82</v>
      </c>
      <c r="BK325" s="218">
        <f>ROUND(I325*H325,2)</f>
        <v>0</v>
      </c>
      <c r="BL325" s="19" t="s">
        <v>140</v>
      </c>
      <c r="BM325" s="217" t="s">
        <v>477</v>
      </c>
    </row>
    <row r="326" spans="1:47" s="2" customFormat="1" ht="12">
      <c r="A326" s="40"/>
      <c r="B326" s="41"/>
      <c r="C326" s="42"/>
      <c r="D326" s="219" t="s">
        <v>142</v>
      </c>
      <c r="E326" s="42"/>
      <c r="F326" s="220" t="s">
        <v>476</v>
      </c>
      <c r="G326" s="42"/>
      <c r="H326" s="42"/>
      <c r="I326" s="221"/>
      <c r="J326" s="42"/>
      <c r="K326" s="42"/>
      <c r="L326" s="46"/>
      <c r="M326" s="222"/>
      <c r="N326" s="223"/>
      <c r="O326" s="86"/>
      <c r="P326" s="86"/>
      <c r="Q326" s="86"/>
      <c r="R326" s="86"/>
      <c r="S326" s="86"/>
      <c r="T326" s="87"/>
      <c r="U326" s="40"/>
      <c r="V326" s="40"/>
      <c r="W326" s="40"/>
      <c r="X326" s="40"/>
      <c r="Y326" s="40"/>
      <c r="Z326" s="40"/>
      <c r="AA326" s="40"/>
      <c r="AB326" s="40"/>
      <c r="AC326" s="40"/>
      <c r="AD326" s="40"/>
      <c r="AE326" s="40"/>
      <c r="AT326" s="19" t="s">
        <v>142</v>
      </c>
      <c r="AU326" s="19" t="s">
        <v>84</v>
      </c>
    </row>
    <row r="327" spans="1:51" s="13" customFormat="1" ht="12">
      <c r="A327" s="13"/>
      <c r="B327" s="224"/>
      <c r="C327" s="225"/>
      <c r="D327" s="219" t="s">
        <v>156</v>
      </c>
      <c r="E327" s="226" t="s">
        <v>19</v>
      </c>
      <c r="F327" s="227" t="s">
        <v>478</v>
      </c>
      <c r="G327" s="225"/>
      <c r="H327" s="228">
        <v>66.5</v>
      </c>
      <c r="I327" s="229"/>
      <c r="J327" s="225"/>
      <c r="K327" s="225"/>
      <c r="L327" s="230"/>
      <c r="M327" s="231"/>
      <c r="N327" s="232"/>
      <c r="O327" s="232"/>
      <c r="P327" s="232"/>
      <c r="Q327" s="232"/>
      <c r="R327" s="232"/>
      <c r="S327" s="232"/>
      <c r="T327" s="233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T327" s="234" t="s">
        <v>156</v>
      </c>
      <c r="AU327" s="234" t="s">
        <v>84</v>
      </c>
      <c r="AV327" s="13" t="s">
        <v>84</v>
      </c>
      <c r="AW327" s="13" t="s">
        <v>35</v>
      </c>
      <c r="AX327" s="13" t="s">
        <v>74</v>
      </c>
      <c r="AY327" s="234" t="s">
        <v>133</v>
      </c>
    </row>
    <row r="328" spans="1:51" s="14" customFormat="1" ht="12">
      <c r="A328" s="14"/>
      <c r="B328" s="235"/>
      <c r="C328" s="236"/>
      <c r="D328" s="219" t="s">
        <v>156</v>
      </c>
      <c r="E328" s="237" t="s">
        <v>19</v>
      </c>
      <c r="F328" s="238" t="s">
        <v>164</v>
      </c>
      <c r="G328" s="236"/>
      <c r="H328" s="239">
        <v>66.5</v>
      </c>
      <c r="I328" s="240"/>
      <c r="J328" s="236"/>
      <c r="K328" s="236"/>
      <c r="L328" s="241"/>
      <c r="M328" s="242"/>
      <c r="N328" s="243"/>
      <c r="O328" s="243"/>
      <c r="P328" s="243"/>
      <c r="Q328" s="243"/>
      <c r="R328" s="243"/>
      <c r="S328" s="243"/>
      <c r="T328" s="244"/>
      <c r="U328" s="14"/>
      <c r="V328" s="14"/>
      <c r="W328" s="14"/>
      <c r="X328" s="14"/>
      <c r="Y328" s="14"/>
      <c r="Z328" s="14"/>
      <c r="AA328" s="14"/>
      <c r="AB328" s="14"/>
      <c r="AC328" s="14"/>
      <c r="AD328" s="14"/>
      <c r="AE328" s="14"/>
      <c r="AT328" s="245" t="s">
        <v>156</v>
      </c>
      <c r="AU328" s="245" t="s">
        <v>84</v>
      </c>
      <c r="AV328" s="14" t="s">
        <v>140</v>
      </c>
      <c r="AW328" s="14" t="s">
        <v>35</v>
      </c>
      <c r="AX328" s="14" t="s">
        <v>82</v>
      </c>
      <c r="AY328" s="245" t="s">
        <v>133</v>
      </c>
    </row>
    <row r="329" spans="1:65" s="2" customFormat="1" ht="33" customHeight="1">
      <c r="A329" s="40"/>
      <c r="B329" s="41"/>
      <c r="C329" s="206" t="s">
        <v>479</v>
      </c>
      <c r="D329" s="206" t="s">
        <v>135</v>
      </c>
      <c r="E329" s="207" t="s">
        <v>480</v>
      </c>
      <c r="F329" s="208" t="s">
        <v>481</v>
      </c>
      <c r="G329" s="209" t="s">
        <v>174</v>
      </c>
      <c r="H329" s="210">
        <v>66.5</v>
      </c>
      <c r="I329" s="211"/>
      <c r="J329" s="212">
        <f>ROUND(I329*H329,2)</f>
        <v>0</v>
      </c>
      <c r="K329" s="208" t="s">
        <v>139</v>
      </c>
      <c r="L329" s="46"/>
      <c r="M329" s="213" t="s">
        <v>19</v>
      </c>
      <c r="N329" s="214" t="s">
        <v>45</v>
      </c>
      <c r="O329" s="86"/>
      <c r="P329" s="215">
        <f>O329*H329</f>
        <v>0</v>
      </c>
      <c r="Q329" s="215">
        <v>0.00061</v>
      </c>
      <c r="R329" s="215">
        <f>Q329*H329</f>
        <v>0.040565</v>
      </c>
      <c r="S329" s="215">
        <v>0</v>
      </c>
      <c r="T329" s="216">
        <f>S329*H329</f>
        <v>0</v>
      </c>
      <c r="U329" s="40"/>
      <c r="V329" s="40"/>
      <c r="W329" s="40"/>
      <c r="X329" s="40"/>
      <c r="Y329" s="40"/>
      <c r="Z329" s="40"/>
      <c r="AA329" s="40"/>
      <c r="AB329" s="40"/>
      <c r="AC329" s="40"/>
      <c r="AD329" s="40"/>
      <c r="AE329" s="40"/>
      <c r="AR329" s="217" t="s">
        <v>140</v>
      </c>
      <c r="AT329" s="217" t="s">
        <v>135</v>
      </c>
      <c r="AU329" s="217" t="s">
        <v>84</v>
      </c>
      <c r="AY329" s="19" t="s">
        <v>133</v>
      </c>
      <c r="BE329" s="218">
        <f>IF(N329="základní",J329,0)</f>
        <v>0</v>
      </c>
      <c r="BF329" s="218">
        <f>IF(N329="snížená",J329,0)</f>
        <v>0</v>
      </c>
      <c r="BG329" s="218">
        <f>IF(N329="zákl. přenesená",J329,0)</f>
        <v>0</v>
      </c>
      <c r="BH329" s="218">
        <f>IF(N329="sníž. přenesená",J329,0)</f>
        <v>0</v>
      </c>
      <c r="BI329" s="218">
        <f>IF(N329="nulová",J329,0)</f>
        <v>0</v>
      </c>
      <c r="BJ329" s="19" t="s">
        <v>82</v>
      </c>
      <c r="BK329" s="218">
        <f>ROUND(I329*H329,2)</f>
        <v>0</v>
      </c>
      <c r="BL329" s="19" t="s">
        <v>140</v>
      </c>
      <c r="BM329" s="217" t="s">
        <v>482</v>
      </c>
    </row>
    <row r="330" spans="1:47" s="2" customFormat="1" ht="12">
      <c r="A330" s="40"/>
      <c r="B330" s="41"/>
      <c r="C330" s="42"/>
      <c r="D330" s="219" t="s">
        <v>142</v>
      </c>
      <c r="E330" s="42"/>
      <c r="F330" s="220" t="s">
        <v>481</v>
      </c>
      <c r="G330" s="42"/>
      <c r="H330" s="42"/>
      <c r="I330" s="221"/>
      <c r="J330" s="42"/>
      <c r="K330" s="42"/>
      <c r="L330" s="46"/>
      <c r="M330" s="222"/>
      <c r="N330" s="223"/>
      <c r="O330" s="86"/>
      <c r="P330" s="86"/>
      <c r="Q330" s="86"/>
      <c r="R330" s="86"/>
      <c r="S330" s="86"/>
      <c r="T330" s="87"/>
      <c r="U330" s="40"/>
      <c r="V330" s="40"/>
      <c r="W330" s="40"/>
      <c r="X330" s="40"/>
      <c r="Y330" s="40"/>
      <c r="Z330" s="40"/>
      <c r="AA330" s="40"/>
      <c r="AB330" s="40"/>
      <c r="AC330" s="40"/>
      <c r="AD330" s="40"/>
      <c r="AE330" s="40"/>
      <c r="AT330" s="19" t="s">
        <v>142</v>
      </c>
      <c r="AU330" s="19" t="s">
        <v>84</v>
      </c>
    </row>
    <row r="331" spans="1:65" s="2" customFormat="1" ht="16.5" customHeight="1">
      <c r="A331" s="40"/>
      <c r="B331" s="41"/>
      <c r="C331" s="206" t="s">
        <v>483</v>
      </c>
      <c r="D331" s="206" t="s">
        <v>135</v>
      </c>
      <c r="E331" s="207" t="s">
        <v>484</v>
      </c>
      <c r="F331" s="208" t="s">
        <v>485</v>
      </c>
      <c r="G331" s="209" t="s">
        <v>174</v>
      </c>
      <c r="H331" s="210">
        <v>66.5</v>
      </c>
      <c r="I331" s="211"/>
      <c r="J331" s="212">
        <f>ROUND(I331*H331,2)</f>
        <v>0</v>
      </c>
      <c r="K331" s="208" t="s">
        <v>139</v>
      </c>
      <c r="L331" s="46"/>
      <c r="M331" s="213" t="s">
        <v>19</v>
      </c>
      <c r="N331" s="214" t="s">
        <v>45</v>
      </c>
      <c r="O331" s="86"/>
      <c r="P331" s="215">
        <f>O331*H331</f>
        <v>0</v>
      </c>
      <c r="Q331" s="215">
        <v>0</v>
      </c>
      <c r="R331" s="215">
        <f>Q331*H331</f>
        <v>0</v>
      </c>
      <c r="S331" s="215">
        <v>0</v>
      </c>
      <c r="T331" s="216">
        <f>S331*H331</f>
        <v>0</v>
      </c>
      <c r="U331" s="40"/>
      <c r="V331" s="40"/>
      <c r="W331" s="40"/>
      <c r="X331" s="40"/>
      <c r="Y331" s="40"/>
      <c r="Z331" s="40"/>
      <c r="AA331" s="40"/>
      <c r="AB331" s="40"/>
      <c r="AC331" s="40"/>
      <c r="AD331" s="40"/>
      <c r="AE331" s="40"/>
      <c r="AR331" s="217" t="s">
        <v>140</v>
      </c>
      <c r="AT331" s="217" t="s">
        <v>135</v>
      </c>
      <c r="AU331" s="217" t="s">
        <v>84</v>
      </c>
      <c r="AY331" s="19" t="s">
        <v>133</v>
      </c>
      <c r="BE331" s="218">
        <f>IF(N331="základní",J331,0)</f>
        <v>0</v>
      </c>
      <c r="BF331" s="218">
        <f>IF(N331="snížená",J331,0)</f>
        <v>0</v>
      </c>
      <c r="BG331" s="218">
        <f>IF(N331="zákl. přenesená",J331,0)</f>
        <v>0</v>
      </c>
      <c r="BH331" s="218">
        <f>IF(N331="sníž. přenesená",J331,0)</f>
        <v>0</v>
      </c>
      <c r="BI331" s="218">
        <f>IF(N331="nulová",J331,0)</f>
        <v>0</v>
      </c>
      <c r="BJ331" s="19" t="s">
        <v>82</v>
      </c>
      <c r="BK331" s="218">
        <f>ROUND(I331*H331,2)</f>
        <v>0</v>
      </c>
      <c r="BL331" s="19" t="s">
        <v>140</v>
      </c>
      <c r="BM331" s="217" t="s">
        <v>486</v>
      </c>
    </row>
    <row r="332" spans="1:47" s="2" customFormat="1" ht="12">
      <c r="A332" s="40"/>
      <c r="B332" s="41"/>
      <c r="C332" s="42"/>
      <c r="D332" s="219" t="s">
        <v>142</v>
      </c>
      <c r="E332" s="42"/>
      <c r="F332" s="220" t="s">
        <v>485</v>
      </c>
      <c r="G332" s="42"/>
      <c r="H332" s="42"/>
      <c r="I332" s="221"/>
      <c r="J332" s="42"/>
      <c r="K332" s="42"/>
      <c r="L332" s="46"/>
      <c r="M332" s="222"/>
      <c r="N332" s="223"/>
      <c r="O332" s="86"/>
      <c r="P332" s="86"/>
      <c r="Q332" s="86"/>
      <c r="R332" s="86"/>
      <c r="S332" s="86"/>
      <c r="T332" s="87"/>
      <c r="U332" s="40"/>
      <c r="V332" s="40"/>
      <c r="W332" s="40"/>
      <c r="X332" s="40"/>
      <c r="Y332" s="40"/>
      <c r="Z332" s="40"/>
      <c r="AA332" s="40"/>
      <c r="AB332" s="40"/>
      <c r="AC332" s="40"/>
      <c r="AD332" s="40"/>
      <c r="AE332" s="40"/>
      <c r="AT332" s="19" t="s">
        <v>142</v>
      </c>
      <c r="AU332" s="19" t="s">
        <v>84</v>
      </c>
    </row>
    <row r="333" spans="1:63" s="12" customFormat="1" ht="22.8" customHeight="1">
      <c r="A333" s="12"/>
      <c r="B333" s="190"/>
      <c r="C333" s="191"/>
      <c r="D333" s="192" t="s">
        <v>73</v>
      </c>
      <c r="E333" s="204" t="s">
        <v>487</v>
      </c>
      <c r="F333" s="204" t="s">
        <v>488</v>
      </c>
      <c r="G333" s="191"/>
      <c r="H333" s="191"/>
      <c r="I333" s="194"/>
      <c r="J333" s="205">
        <f>BK333</f>
        <v>0</v>
      </c>
      <c r="K333" s="191"/>
      <c r="L333" s="196"/>
      <c r="M333" s="197"/>
      <c r="N333" s="198"/>
      <c r="O333" s="198"/>
      <c r="P333" s="199">
        <f>SUM(P334:P367)</f>
        <v>0</v>
      </c>
      <c r="Q333" s="198"/>
      <c r="R333" s="199">
        <f>SUM(R334:R367)</f>
        <v>0</v>
      </c>
      <c r="S333" s="198"/>
      <c r="T333" s="200">
        <f>SUM(T334:T367)</f>
        <v>0</v>
      </c>
      <c r="U333" s="12"/>
      <c r="V333" s="12"/>
      <c r="W333" s="12"/>
      <c r="X333" s="12"/>
      <c r="Y333" s="12"/>
      <c r="Z333" s="12"/>
      <c r="AA333" s="12"/>
      <c r="AB333" s="12"/>
      <c r="AC333" s="12"/>
      <c r="AD333" s="12"/>
      <c r="AE333" s="12"/>
      <c r="AR333" s="201" t="s">
        <v>82</v>
      </c>
      <c r="AT333" s="202" t="s">
        <v>73</v>
      </c>
      <c r="AU333" s="202" t="s">
        <v>82</v>
      </c>
      <c r="AY333" s="201" t="s">
        <v>133</v>
      </c>
      <c r="BK333" s="203">
        <f>SUM(BK334:BK367)</f>
        <v>0</v>
      </c>
    </row>
    <row r="334" spans="1:65" s="2" customFormat="1" ht="21.75" customHeight="1">
      <c r="A334" s="40"/>
      <c r="B334" s="41"/>
      <c r="C334" s="206" t="s">
        <v>489</v>
      </c>
      <c r="D334" s="206" t="s">
        <v>135</v>
      </c>
      <c r="E334" s="207" t="s">
        <v>490</v>
      </c>
      <c r="F334" s="208" t="s">
        <v>491</v>
      </c>
      <c r="G334" s="209" t="s">
        <v>254</v>
      </c>
      <c r="H334" s="210">
        <v>1351.864</v>
      </c>
      <c r="I334" s="211"/>
      <c r="J334" s="212">
        <f>ROUND(I334*H334,2)</f>
        <v>0</v>
      </c>
      <c r="K334" s="208" t="s">
        <v>332</v>
      </c>
      <c r="L334" s="46"/>
      <c r="M334" s="213" t="s">
        <v>19</v>
      </c>
      <c r="N334" s="214" t="s">
        <v>45</v>
      </c>
      <c r="O334" s="86"/>
      <c r="P334" s="215">
        <f>O334*H334</f>
        <v>0</v>
      </c>
      <c r="Q334" s="215">
        <v>0</v>
      </c>
      <c r="R334" s="215">
        <f>Q334*H334</f>
        <v>0</v>
      </c>
      <c r="S334" s="215">
        <v>0</v>
      </c>
      <c r="T334" s="216">
        <f>S334*H334</f>
        <v>0</v>
      </c>
      <c r="U334" s="40"/>
      <c r="V334" s="40"/>
      <c r="W334" s="40"/>
      <c r="X334" s="40"/>
      <c r="Y334" s="40"/>
      <c r="Z334" s="40"/>
      <c r="AA334" s="40"/>
      <c r="AB334" s="40"/>
      <c r="AC334" s="40"/>
      <c r="AD334" s="40"/>
      <c r="AE334" s="40"/>
      <c r="AR334" s="217" t="s">
        <v>140</v>
      </c>
      <c r="AT334" s="217" t="s">
        <v>135</v>
      </c>
      <c r="AU334" s="217" t="s">
        <v>84</v>
      </c>
      <c r="AY334" s="19" t="s">
        <v>133</v>
      </c>
      <c r="BE334" s="218">
        <f>IF(N334="základní",J334,0)</f>
        <v>0</v>
      </c>
      <c r="BF334" s="218">
        <f>IF(N334="snížená",J334,0)</f>
        <v>0</v>
      </c>
      <c r="BG334" s="218">
        <f>IF(N334="zákl. přenesená",J334,0)</f>
        <v>0</v>
      </c>
      <c r="BH334" s="218">
        <f>IF(N334="sníž. přenesená",J334,0)</f>
        <v>0</v>
      </c>
      <c r="BI334" s="218">
        <f>IF(N334="nulová",J334,0)</f>
        <v>0</v>
      </c>
      <c r="BJ334" s="19" t="s">
        <v>82</v>
      </c>
      <c r="BK334" s="218">
        <f>ROUND(I334*H334,2)</f>
        <v>0</v>
      </c>
      <c r="BL334" s="19" t="s">
        <v>140</v>
      </c>
      <c r="BM334" s="217" t="s">
        <v>492</v>
      </c>
    </row>
    <row r="335" spans="1:47" s="2" customFormat="1" ht="12">
      <c r="A335" s="40"/>
      <c r="B335" s="41"/>
      <c r="C335" s="42"/>
      <c r="D335" s="219" t="s">
        <v>142</v>
      </c>
      <c r="E335" s="42"/>
      <c r="F335" s="220" t="s">
        <v>491</v>
      </c>
      <c r="G335" s="42"/>
      <c r="H335" s="42"/>
      <c r="I335" s="221"/>
      <c r="J335" s="42"/>
      <c r="K335" s="42"/>
      <c r="L335" s="46"/>
      <c r="M335" s="222"/>
      <c r="N335" s="223"/>
      <c r="O335" s="86"/>
      <c r="P335" s="86"/>
      <c r="Q335" s="86"/>
      <c r="R335" s="86"/>
      <c r="S335" s="86"/>
      <c r="T335" s="87"/>
      <c r="U335" s="40"/>
      <c r="V335" s="40"/>
      <c r="W335" s="40"/>
      <c r="X335" s="40"/>
      <c r="Y335" s="40"/>
      <c r="Z335" s="40"/>
      <c r="AA335" s="40"/>
      <c r="AB335" s="40"/>
      <c r="AC335" s="40"/>
      <c r="AD335" s="40"/>
      <c r="AE335" s="40"/>
      <c r="AT335" s="19" t="s">
        <v>142</v>
      </c>
      <c r="AU335" s="19" t="s">
        <v>84</v>
      </c>
    </row>
    <row r="336" spans="1:47" s="2" customFormat="1" ht="12">
      <c r="A336" s="40"/>
      <c r="B336" s="41"/>
      <c r="C336" s="42"/>
      <c r="D336" s="219" t="s">
        <v>321</v>
      </c>
      <c r="E336" s="42"/>
      <c r="F336" s="277" t="s">
        <v>493</v>
      </c>
      <c r="G336" s="42"/>
      <c r="H336" s="42"/>
      <c r="I336" s="221"/>
      <c r="J336" s="42"/>
      <c r="K336" s="42"/>
      <c r="L336" s="46"/>
      <c r="M336" s="222"/>
      <c r="N336" s="223"/>
      <c r="O336" s="86"/>
      <c r="P336" s="86"/>
      <c r="Q336" s="86"/>
      <c r="R336" s="86"/>
      <c r="S336" s="86"/>
      <c r="T336" s="87"/>
      <c r="U336" s="40"/>
      <c r="V336" s="40"/>
      <c r="W336" s="40"/>
      <c r="X336" s="40"/>
      <c r="Y336" s="40"/>
      <c r="Z336" s="40"/>
      <c r="AA336" s="40"/>
      <c r="AB336" s="40"/>
      <c r="AC336" s="40"/>
      <c r="AD336" s="40"/>
      <c r="AE336" s="40"/>
      <c r="AT336" s="19" t="s">
        <v>321</v>
      </c>
      <c r="AU336" s="19" t="s">
        <v>84</v>
      </c>
    </row>
    <row r="337" spans="1:51" s="13" customFormat="1" ht="12">
      <c r="A337" s="13"/>
      <c r="B337" s="224"/>
      <c r="C337" s="225"/>
      <c r="D337" s="219" t="s">
        <v>156</v>
      </c>
      <c r="E337" s="226" t="s">
        <v>19</v>
      </c>
      <c r="F337" s="227" t="s">
        <v>494</v>
      </c>
      <c r="G337" s="225"/>
      <c r="H337" s="228">
        <v>1351.864</v>
      </c>
      <c r="I337" s="229"/>
      <c r="J337" s="225"/>
      <c r="K337" s="225"/>
      <c r="L337" s="230"/>
      <c r="M337" s="231"/>
      <c r="N337" s="232"/>
      <c r="O337" s="232"/>
      <c r="P337" s="232"/>
      <c r="Q337" s="232"/>
      <c r="R337" s="232"/>
      <c r="S337" s="232"/>
      <c r="T337" s="233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T337" s="234" t="s">
        <v>156</v>
      </c>
      <c r="AU337" s="234" t="s">
        <v>84</v>
      </c>
      <c r="AV337" s="13" t="s">
        <v>84</v>
      </c>
      <c r="AW337" s="13" t="s">
        <v>35</v>
      </c>
      <c r="AX337" s="13" t="s">
        <v>74</v>
      </c>
      <c r="AY337" s="234" t="s">
        <v>133</v>
      </c>
    </row>
    <row r="338" spans="1:51" s="14" customFormat="1" ht="12">
      <c r="A338" s="14"/>
      <c r="B338" s="235"/>
      <c r="C338" s="236"/>
      <c r="D338" s="219" t="s">
        <v>156</v>
      </c>
      <c r="E338" s="237" t="s">
        <v>19</v>
      </c>
      <c r="F338" s="238" t="s">
        <v>164</v>
      </c>
      <c r="G338" s="236"/>
      <c r="H338" s="239">
        <v>1351.864</v>
      </c>
      <c r="I338" s="240"/>
      <c r="J338" s="236"/>
      <c r="K338" s="236"/>
      <c r="L338" s="241"/>
      <c r="M338" s="242"/>
      <c r="N338" s="243"/>
      <c r="O338" s="243"/>
      <c r="P338" s="243"/>
      <c r="Q338" s="243"/>
      <c r="R338" s="243"/>
      <c r="S338" s="243"/>
      <c r="T338" s="244"/>
      <c r="U338" s="14"/>
      <c r="V338" s="14"/>
      <c r="W338" s="14"/>
      <c r="X338" s="14"/>
      <c r="Y338" s="14"/>
      <c r="Z338" s="14"/>
      <c r="AA338" s="14"/>
      <c r="AB338" s="14"/>
      <c r="AC338" s="14"/>
      <c r="AD338" s="14"/>
      <c r="AE338" s="14"/>
      <c r="AT338" s="245" t="s">
        <v>156</v>
      </c>
      <c r="AU338" s="245" t="s">
        <v>84</v>
      </c>
      <c r="AV338" s="14" t="s">
        <v>140</v>
      </c>
      <c r="AW338" s="14" t="s">
        <v>35</v>
      </c>
      <c r="AX338" s="14" t="s">
        <v>82</v>
      </c>
      <c r="AY338" s="245" t="s">
        <v>133</v>
      </c>
    </row>
    <row r="339" spans="1:65" s="2" customFormat="1" ht="21.75" customHeight="1">
      <c r="A339" s="40"/>
      <c r="B339" s="41"/>
      <c r="C339" s="206" t="s">
        <v>495</v>
      </c>
      <c r="D339" s="206" t="s">
        <v>135</v>
      </c>
      <c r="E339" s="207" t="s">
        <v>496</v>
      </c>
      <c r="F339" s="208" t="s">
        <v>497</v>
      </c>
      <c r="G339" s="209" t="s">
        <v>254</v>
      </c>
      <c r="H339" s="210">
        <v>180.353</v>
      </c>
      <c r="I339" s="211"/>
      <c r="J339" s="212">
        <f>ROUND(I339*H339,2)</f>
        <v>0</v>
      </c>
      <c r="K339" s="208" t="s">
        <v>332</v>
      </c>
      <c r="L339" s="46"/>
      <c r="M339" s="213" t="s">
        <v>19</v>
      </c>
      <c r="N339" s="214" t="s">
        <v>45</v>
      </c>
      <c r="O339" s="86"/>
      <c r="P339" s="215">
        <f>O339*H339</f>
        <v>0</v>
      </c>
      <c r="Q339" s="215">
        <v>0</v>
      </c>
      <c r="R339" s="215">
        <f>Q339*H339</f>
        <v>0</v>
      </c>
      <c r="S339" s="215">
        <v>0</v>
      </c>
      <c r="T339" s="216">
        <f>S339*H339</f>
        <v>0</v>
      </c>
      <c r="U339" s="40"/>
      <c r="V339" s="40"/>
      <c r="W339" s="40"/>
      <c r="X339" s="40"/>
      <c r="Y339" s="40"/>
      <c r="Z339" s="40"/>
      <c r="AA339" s="40"/>
      <c r="AB339" s="40"/>
      <c r="AC339" s="40"/>
      <c r="AD339" s="40"/>
      <c r="AE339" s="40"/>
      <c r="AR339" s="217" t="s">
        <v>140</v>
      </c>
      <c r="AT339" s="217" t="s">
        <v>135</v>
      </c>
      <c r="AU339" s="217" t="s">
        <v>84</v>
      </c>
      <c r="AY339" s="19" t="s">
        <v>133</v>
      </c>
      <c r="BE339" s="218">
        <f>IF(N339="základní",J339,0)</f>
        <v>0</v>
      </c>
      <c r="BF339" s="218">
        <f>IF(N339="snížená",J339,0)</f>
        <v>0</v>
      </c>
      <c r="BG339" s="218">
        <f>IF(N339="zákl. přenesená",J339,0)</f>
        <v>0</v>
      </c>
      <c r="BH339" s="218">
        <f>IF(N339="sníž. přenesená",J339,0)</f>
        <v>0</v>
      </c>
      <c r="BI339" s="218">
        <f>IF(N339="nulová",J339,0)</f>
        <v>0</v>
      </c>
      <c r="BJ339" s="19" t="s">
        <v>82</v>
      </c>
      <c r="BK339" s="218">
        <f>ROUND(I339*H339,2)</f>
        <v>0</v>
      </c>
      <c r="BL339" s="19" t="s">
        <v>140</v>
      </c>
      <c r="BM339" s="217" t="s">
        <v>498</v>
      </c>
    </row>
    <row r="340" spans="1:47" s="2" customFormat="1" ht="12">
      <c r="A340" s="40"/>
      <c r="B340" s="41"/>
      <c r="C340" s="42"/>
      <c r="D340" s="219" t="s">
        <v>142</v>
      </c>
      <c r="E340" s="42"/>
      <c r="F340" s="220" t="s">
        <v>497</v>
      </c>
      <c r="G340" s="42"/>
      <c r="H340" s="42"/>
      <c r="I340" s="221"/>
      <c r="J340" s="42"/>
      <c r="K340" s="42"/>
      <c r="L340" s="46"/>
      <c r="M340" s="222"/>
      <c r="N340" s="223"/>
      <c r="O340" s="86"/>
      <c r="P340" s="86"/>
      <c r="Q340" s="86"/>
      <c r="R340" s="86"/>
      <c r="S340" s="86"/>
      <c r="T340" s="87"/>
      <c r="U340" s="40"/>
      <c r="V340" s="40"/>
      <c r="W340" s="40"/>
      <c r="X340" s="40"/>
      <c r="Y340" s="40"/>
      <c r="Z340" s="40"/>
      <c r="AA340" s="40"/>
      <c r="AB340" s="40"/>
      <c r="AC340" s="40"/>
      <c r="AD340" s="40"/>
      <c r="AE340" s="40"/>
      <c r="AT340" s="19" t="s">
        <v>142</v>
      </c>
      <c r="AU340" s="19" t="s">
        <v>84</v>
      </c>
    </row>
    <row r="341" spans="1:47" s="2" customFormat="1" ht="12">
      <c r="A341" s="40"/>
      <c r="B341" s="41"/>
      <c r="C341" s="42"/>
      <c r="D341" s="219" t="s">
        <v>321</v>
      </c>
      <c r="E341" s="42"/>
      <c r="F341" s="277" t="s">
        <v>493</v>
      </c>
      <c r="G341" s="42"/>
      <c r="H341" s="42"/>
      <c r="I341" s="221"/>
      <c r="J341" s="42"/>
      <c r="K341" s="42"/>
      <c r="L341" s="46"/>
      <c r="M341" s="222"/>
      <c r="N341" s="223"/>
      <c r="O341" s="86"/>
      <c r="P341" s="86"/>
      <c r="Q341" s="86"/>
      <c r="R341" s="86"/>
      <c r="S341" s="86"/>
      <c r="T341" s="87"/>
      <c r="U341" s="40"/>
      <c r="V341" s="40"/>
      <c r="W341" s="40"/>
      <c r="X341" s="40"/>
      <c r="Y341" s="40"/>
      <c r="Z341" s="40"/>
      <c r="AA341" s="40"/>
      <c r="AB341" s="40"/>
      <c r="AC341" s="40"/>
      <c r="AD341" s="40"/>
      <c r="AE341" s="40"/>
      <c r="AT341" s="19" t="s">
        <v>321</v>
      </c>
      <c r="AU341" s="19" t="s">
        <v>84</v>
      </c>
    </row>
    <row r="342" spans="1:51" s="13" customFormat="1" ht="12">
      <c r="A342" s="13"/>
      <c r="B342" s="224"/>
      <c r="C342" s="225"/>
      <c r="D342" s="219" t="s">
        <v>156</v>
      </c>
      <c r="E342" s="226" t="s">
        <v>19</v>
      </c>
      <c r="F342" s="227" t="s">
        <v>499</v>
      </c>
      <c r="G342" s="225"/>
      <c r="H342" s="228">
        <v>180.353</v>
      </c>
      <c r="I342" s="229"/>
      <c r="J342" s="225"/>
      <c r="K342" s="225"/>
      <c r="L342" s="230"/>
      <c r="M342" s="231"/>
      <c r="N342" s="232"/>
      <c r="O342" s="232"/>
      <c r="P342" s="232"/>
      <c r="Q342" s="232"/>
      <c r="R342" s="232"/>
      <c r="S342" s="232"/>
      <c r="T342" s="233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T342" s="234" t="s">
        <v>156</v>
      </c>
      <c r="AU342" s="234" t="s">
        <v>84</v>
      </c>
      <c r="AV342" s="13" t="s">
        <v>84</v>
      </c>
      <c r="AW342" s="13" t="s">
        <v>35</v>
      </c>
      <c r="AX342" s="13" t="s">
        <v>74</v>
      </c>
      <c r="AY342" s="234" t="s">
        <v>133</v>
      </c>
    </row>
    <row r="343" spans="1:51" s="14" customFormat="1" ht="12">
      <c r="A343" s="14"/>
      <c r="B343" s="235"/>
      <c r="C343" s="236"/>
      <c r="D343" s="219" t="s">
        <v>156</v>
      </c>
      <c r="E343" s="237" t="s">
        <v>19</v>
      </c>
      <c r="F343" s="238" t="s">
        <v>164</v>
      </c>
      <c r="G343" s="236"/>
      <c r="H343" s="239">
        <v>180.353</v>
      </c>
      <c r="I343" s="240"/>
      <c r="J343" s="236"/>
      <c r="K343" s="236"/>
      <c r="L343" s="241"/>
      <c r="M343" s="242"/>
      <c r="N343" s="243"/>
      <c r="O343" s="243"/>
      <c r="P343" s="243"/>
      <c r="Q343" s="243"/>
      <c r="R343" s="243"/>
      <c r="S343" s="243"/>
      <c r="T343" s="244"/>
      <c r="U343" s="14"/>
      <c r="V343" s="14"/>
      <c r="W343" s="14"/>
      <c r="X343" s="14"/>
      <c r="Y343" s="14"/>
      <c r="Z343" s="14"/>
      <c r="AA343" s="14"/>
      <c r="AB343" s="14"/>
      <c r="AC343" s="14"/>
      <c r="AD343" s="14"/>
      <c r="AE343" s="14"/>
      <c r="AT343" s="245" t="s">
        <v>156</v>
      </c>
      <c r="AU343" s="245" t="s">
        <v>84</v>
      </c>
      <c r="AV343" s="14" t="s">
        <v>140</v>
      </c>
      <c r="AW343" s="14" t="s">
        <v>35</v>
      </c>
      <c r="AX343" s="14" t="s">
        <v>82</v>
      </c>
      <c r="AY343" s="245" t="s">
        <v>133</v>
      </c>
    </row>
    <row r="344" spans="1:65" s="2" customFormat="1" ht="21.75" customHeight="1">
      <c r="A344" s="40"/>
      <c r="B344" s="41"/>
      <c r="C344" s="206" t="s">
        <v>500</v>
      </c>
      <c r="D344" s="206" t="s">
        <v>135</v>
      </c>
      <c r="E344" s="207" t="s">
        <v>501</v>
      </c>
      <c r="F344" s="208" t="s">
        <v>502</v>
      </c>
      <c r="G344" s="209" t="s">
        <v>254</v>
      </c>
      <c r="H344" s="210">
        <v>234.713</v>
      </c>
      <c r="I344" s="211"/>
      <c r="J344" s="212">
        <f>ROUND(I344*H344,2)</f>
        <v>0</v>
      </c>
      <c r="K344" s="208" t="s">
        <v>332</v>
      </c>
      <c r="L344" s="46"/>
      <c r="M344" s="213" t="s">
        <v>19</v>
      </c>
      <c r="N344" s="214" t="s">
        <v>45</v>
      </c>
      <c r="O344" s="86"/>
      <c r="P344" s="215">
        <f>O344*H344</f>
        <v>0</v>
      </c>
      <c r="Q344" s="215">
        <v>0</v>
      </c>
      <c r="R344" s="215">
        <f>Q344*H344</f>
        <v>0</v>
      </c>
      <c r="S344" s="215">
        <v>0</v>
      </c>
      <c r="T344" s="216">
        <f>S344*H344</f>
        <v>0</v>
      </c>
      <c r="U344" s="40"/>
      <c r="V344" s="40"/>
      <c r="W344" s="40"/>
      <c r="X344" s="40"/>
      <c r="Y344" s="40"/>
      <c r="Z344" s="40"/>
      <c r="AA344" s="40"/>
      <c r="AB344" s="40"/>
      <c r="AC344" s="40"/>
      <c r="AD344" s="40"/>
      <c r="AE344" s="40"/>
      <c r="AR344" s="217" t="s">
        <v>140</v>
      </c>
      <c r="AT344" s="217" t="s">
        <v>135</v>
      </c>
      <c r="AU344" s="217" t="s">
        <v>84</v>
      </c>
      <c r="AY344" s="19" t="s">
        <v>133</v>
      </c>
      <c r="BE344" s="218">
        <f>IF(N344="základní",J344,0)</f>
        <v>0</v>
      </c>
      <c r="BF344" s="218">
        <f>IF(N344="snížená",J344,0)</f>
        <v>0</v>
      </c>
      <c r="BG344" s="218">
        <f>IF(N344="zákl. přenesená",J344,0)</f>
        <v>0</v>
      </c>
      <c r="BH344" s="218">
        <f>IF(N344="sníž. přenesená",J344,0)</f>
        <v>0</v>
      </c>
      <c r="BI344" s="218">
        <f>IF(N344="nulová",J344,0)</f>
        <v>0</v>
      </c>
      <c r="BJ344" s="19" t="s">
        <v>82</v>
      </c>
      <c r="BK344" s="218">
        <f>ROUND(I344*H344,2)</f>
        <v>0</v>
      </c>
      <c r="BL344" s="19" t="s">
        <v>140</v>
      </c>
      <c r="BM344" s="217" t="s">
        <v>503</v>
      </c>
    </row>
    <row r="345" spans="1:47" s="2" customFormat="1" ht="12">
      <c r="A345" s="40"/>
      <c r="B345" s="41"/>
      <c r="C345" s="42"/>
      <c r="D345" s="219" t="s">
        <v>142</v>
      </c>
      <c r="E345" s="42"/>
      <c r="F345" s="220" t="s">
        <v>502</v>
      </c>
      <c r="G345" s="42"/>
      <c r="H345" s="42"/>
      <c r="I345" s="221"/>
      <c r="J345" s="42"/>
      <c r="K345" s="42"/>
      <c r="L345" s="46"/>
      <c r="M345" s="222"/>
      <c r="N345" s="223"/>
      <c r="O345" s="86"/>
      <c r="P345" s="86"/>
      <c r="Q345" s="86"/>
      <c r="R345" s="86"/>
      <c r="S345" s="86"/>
      <c r="T345" s="87"/>
      <c r="U345" s="40"/>
      <c r="V345" s="40"/>
      <c r="W345" s="40"/>
      <c r="X345" s="40"/>
      <c r="Y345" s="40"/>
      <c r="Z345" s="40"/>
      <c r="AA345" s="40"/>
      <c r="AB345" s="40"/>
      <c r="AC345" s="40"/>
      <c r="AD345" s="40"/>
      <c r="AE345" s="40"/>
      <c r="AT345" s="19" t="s">
        <v>142</v>
      </c>
      <c r="AU345" s="19" t="s">
        <v>84</v>
      </c>
    </row>
    <row r="346" spans="1:51" s="13" customFormat="1" ht="12">
      <c r="A346" s="13"/>
      <c r="B346" s="224"/>
      <c r="C346" s="225"/>
      <c r="D346" s="219" t="s">
        <v>156</v>
      </c>
      <c r="E346" s="226" t="s">
        <v>19</v>
      </c>
      <c r="F346" s="227" t="s">
        <v>504</v>
      </c>
      <c r="G346" s="225"/>
      <c r="H346" s="228">
        <v>234.713</v>
      </c>
      <c r="I346" s="229"/>
      <c r="J346" s="225"/>
      <c r="K346" s="225"/>
      <c r="L346" s="230"/>
      <c r="M346" s="231"/>
      <c r="N346" s="232"/>
      <c r="O346" s="232"/>
      <c r="P346" s="232"/>
      <c r="Q346" s="232"/>
      <c r="R346" s="232"/>
      <c r="S346" s="232"/>
      <c r="T346" s="233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T346" s="234" t="s">
        <v>156</v>
      </c>
      <c r="AU346" s="234" t="s">
        <v>84</v>
      </c>
      <c r="AV346" s="13" t="s">
        <v>84</v>
      </c>
      <c r="AW346" s="13" t="s">
        <v>35</v>
      </c>
      <c r="AX346" s="13" t="s">
        <v>74</v>
      </c>
      <c r="AY346" s="234" t="s">
        <v>133</v>
      </c>
    </row>
    <row r="347" spans="1:51" s="14" customFormat="1" ht="12">
      <c r="A347" s="14"/>
      <c r="B347" s="235"/>
      <c r="C347" s="236"/>
      <c r="D347" s="219" t="s">
        <v>156</v>
      </c>
      <c r="E347" s="237" t="s">
        <v>19</v>
      </c>
      <c r="F347" s="238" t="s">
        <v>164</v>
      </c>
      <c r="G347" s="236"/>
      <c r="H347" s="239">
        <v>234.713</v>
      </c>
      <c r="I347" s="240"/>
      <c r="J347" s="236"/>
      <c r="K347" s="236"/>
      <c r="L347" s="241"/>
      <c r="M347" s="242"/>
      <c r="N347" s="243"/>
      <c r="O347" s="243"/>
      <c r="P347" s="243"/>
      <c r="Q347" s="243"/>
      <c r="R347" s="243"/>
      <c r="S347" s="243"/>
      <c r="T347" s="244"/>
      <c r="U347" s="14"/>
      <c r="V347" s="14"/>
      <c r="W347" s="14"/>
      <c r="X347" s="14"/>
      <c r="Y347" s="14"/>
      <c r="Z347" s="14"/>
      <c r="AA347" s="14"/>
      <c r="AB347" s="14"/>
      <c r="AC347" s="14"/>
      <c r="AD347" s="14"/>
      <c r="AE347" s="14"/>
      <c r="AT347" s="245" t="s">
        <v>156</v>
      </c>
      <c r="AU347" s="245" t="s">
        <v>84</v>
      </c>
      <c r="AV347" s="14" t="s">
        <v>140</v>
      </c>
      <c r="AW347" s="14" t="s">
        <v>35</v>
      </c>
      <c r="AX347" s="14" t="s">
        <v>82</v>
      </c>
      <c r="AY347" s="245" t="s">
        <v>133</v>
      </c>
    </row>
    <row r="348" spans="1:65" s="2" customFormat="1" ht="21.75" customHeight="1">
      <c r="A348" s="40"/>
      <c r="B348" s="41"/>
      <c r="C348" s="206" t="s">
        <v>505</v>
      </c>
      <c r="D348" s="206" t="s">
        <v>135</v>
      </c>
      <c r="E348" s="207" t="s">
        <v>506</v>
      </c>
      <c r="F348" s="208" t="s">
        <v>507</v>
      </c>
      <c r="G348" s="209" t="s">
        <v>254</v>
      </c>
      <c r="H348" s="210">
        <v>2992.612</v>
      </c>
      <c r="I348" s="211"/>
      <c r="J348" s="212">
        <f>ROUND(I348*H348,2)</f>
        <v>0</v>
      </c>
      <c r="K348" s="208" t="s">
        <v>332</v>
      </c>
      <c r="L348" s="46"/>
      <c r="M348" s="213" t="s">
        <v>19</v>
      </c>
      <c r="N348" s="214" t="s">
        <v>45</v>
      </c>
      <c r="O348" s="86"/>
      <c r="P348" s="215">
        <f>O348*H348</f>
        <v>0</v>
      </c>
      <c r="Q348" s="215">
        <v>0</v>
      </c>
      <c r="R348" s="215">
        <f>Q348*H348</f>
        <v>0</v>
      </c>
      <c r="S348" s="215">
        <v>0</v>
      </c>
      <c r="T348" s="216">
        <f>S348*H348</f>
        <v>0</v>
      </c>
      <c r="U348" s="40"/>
      <c r="V348" s="40"/>
      <c r="W348" s="40"/>
      <c r="X348" s="40"/>
      <c r="Y348" s="40"/>
      <c r="Z348" s="40"/>
      <c r="AA348" s="40"/>
      <c r="AB348" s="40"/>
      <c r="AC348" s="40"/>
      <c r="AD348" s="40"/>
      <c r="AE348" s="40"/>
      <c r="AR348" s="217" t="s">
        <v>140</v>
      </c>
      <c r="AT348" s="217" t="s">
        <v>135</v>
      </c>
      <c r="AU348" s="217" t="s">
        <v>84</v>
      </c>
      <c r="AY348" s="19" t="s">
        <v>133</v>
      </c>
      <c r="BE348" s="218">
        <f>IF(N348="základní",J348,0)</f>
        <v>0</v>
      </c>
      <c r="BF348" s="218">
        <f>IF(N348="snížená",J348,0)</f>
        <v>0</v>
      </c>
      <c r="BG348" s="218">
        <f>IF(N348="zákl. přenesená",J348,0)</f>
        <v>0</v>
      </c>
      <c r="BH348" s="218">
        <f>IF(N348="sníž. přenesená",J348,0)</f>
        <v>0</v>
      </c>
      <c r="BI348" s="218">
        <f>IF(N348="nulová",J348,0)</f>
        <v>0</v>
      </c>
      <c r="BJ348" s="19" t="s">
        <v>82</v>
      </c>
      <c r="BK348" s="218">
        <f>ROUND(I348*H348,2)</f>
        <v>0</v>
      </c>
      <c r="BL348" s="19" t="s">
        <v>140</v>
      </c>
      <c r="BM348" s="217" t="s">
        <v>508</v>
      </c>
    </row>
    <row r="349" spans="1:47" s="2" customFormat="1" ht="12">
      <c r="A349" s="40"/>
      <c r="B349" s="41"/>
      <c r="C349" s="42"/>
      <c r="D349" s="219" t="s">
        <v>142</v>
      </c>
      <c r="E349" s="42"/>
      <c r="F349" s="220" t="s">
        <v>507</v>
      </c>
      <c r="G349" s="42"/>
      <c r="H349" s="42"/>
      <c r="I349" s="221"/>
      <c r="J349" s="42"/>
      <c r="K349" s="42"/>
      <c r="L349" s="46"/>
      <c r="M349" s="222"/>
      <c r="N349" s="223"/>
      <c r="O349" s="86"/>
      <c r="P349" s="86"/>
      <c r="Q349" s="86"/>
      <c r="R349" s="86"/>
      <c r="S349" s="86"/>
      <c r="T349" s="87"/>
      <c r="U349" s="40"/>
      <c r="V349" s="40"/>
      <c r="W349" s="40"/>
      <c r="X349" s="40"/>
      <c r="Y349" s="40"/>
      <c r="Z349" s="40"/>
      <c r="AA349" s="40"/>
      <c r="AB349" s="40"/>
      <c r="AC349" s="40"/>
      <c r="AD349" s="40"/>
      <c r="AE349" s="40"/>
      <c r="AT349" s="19" t="s">
        <v>142</v>
      </c>
      <c r="AU349" s="19" t="s">
        <v>84</v>
      </c>
    </row>
    <row r="350" spans="1:51" s="13" customFormat="1" ht="12">
      <c r="A350" s="13"/>
      <c r="B350" s="224"/>
      <c r="C350" s="225"/>
      <c r="D350" s="219" t="s">
        <v>156</v>
      </c>
      <c r="E350" s="226" t="s">
        <v>19</v>
      </c>
      <c r="F350" s="227" t="s">
        <v>509</v>
      </c>
      <c r="G350" s="225"/>
      <c r="H350" s="228">
        <v>2992.612</v>
      </c>
      <c r="I350" s="229"/>
      <c r="J350" s="225"/>
      <c r="K350" s="225"/>
      <c r="L350" s="230"/>
      <c r="M350" s="231"/>
      <c r="N350" s="232"/>
      <c r="O350" s="232"/>
      <c r="P350" s="232"/>
      <c r="Q350" s="232"/>
      <c r="R350" s="232"/>
      <c r="S350" s="232"/>
      <c r="T350" s="233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  <c r="AT350" s="234" t="s">
        <v>156</v>
      </c>
      <c r="AU350" s="234" t="s">
        <v>84</v>
      </c>
      <c r="AV350" s="13" t="s">
        <v>84</v>
      </c>
      <c r="AW350" s="13" t="s">
        <v>35</v>
      </c>
      <c r="AX350" s="13" t="s">
        <v>74</v>
      </c>
      <c r="AY350" s="234" t="s">
        <v>133</v>
      </c>
    </row>
    <row r="351" spans="1:51" s="14" customFormat="1" ht="12">
      <c r="A351" s="14"/>
      <c r="B351" s="235"/>
      <c r="C351" s="236"/>
      <c r="D351" s="219" t="s">
        <v>156</v>
      </c>
      <c r="E351" s="237" t="s">
        <v>19</v>
      </c>
      <c r="F351" s="238" t="s">
        <v>164</v>
      </c>
      <c r="G351" s="236"/>
      <c r="H351" s="239">
        <v>2992.612</v>
      </c>
      <c r="I351" s="240"/>
      <c r="J351" s="236"/>
      <c r="K351" s="236"/>
      <c r="L351" s="241"/>
      <c r="M351" s="242"/>
      <c r="N351" s="243"/>
      <c r="O351" s="243"/>
      <c r="P351" s="243"/>
      <c r="Q351" s="243"/>
      <c r="R351" s="243"/>
      <c r="S351" s="243"/>
      <c r="T351" s="244"/>
      <c r="U351" s="14"/>
      <c r="V351" s="14"/>
      <c r="W351" s="14"/>
      <c r="X351" s="14"/>
      <c r="Y351" s="14"/>
      <c r="Z351" s="14"/>
      <c r="AA351" s="14"/>
      <c r="AB351" s="14"/>
      <c r="AC351" s="14"/>
      <c r="AD351" s="14"/>
      <c r="AE351" s="14"/>
      <c r="AT351" s="245" t="s">
        <v>156</v>
      </c>
      <c r="AU351" s="245" t="s">
        <v>84</v>
      </c>
      <c r="AV351" s="14" t="s">
        <v>140</v>
      </c>
      <c r="AW351" s="14" t="s">
        <v>35</v>
      </c>
      <c r="AX351" s="14" t="s">
        <v>82</v>
      </c>
      <c r="AY351" s="245" t="s">
        <v>133</v>
      </c>
    </row>
    <row r="352" spans="1:65" s="2" customFormat="1" ht="12">
      <c r="A352" s="40"/>
      <c r="B352" s="41"/>
      <c r="C352" s="206" t="s">
        <v>510</v>
      </c>
      <c r="D352" s="206" t="s">
        <v>135</v>
      </c>
      <c r="E352" s="207" t="s">
        <v>511</v>
      </c>
      <c r="F352" s="208" t="s">
        <v>512</v>
      </c>
      <c r="G352" s="209" t="s">
        <v>254</v>
      </c>
      <c r="H352" s="210">
        <v>3200.835</v>
      </c>
      <c r="I352" s="211"/>
      <c r="J352" s="212">
        <f>ROUND(I352*H352,2)</f>
        <v>0</v>
      </c>
      <c r="K352" s="208" t="s">
        <v>332</v>
      </c>
      <c r="L352" s="46"/>
      <c r="M352" s="213" t="s">
        <v>19</v>
      </c>
      <c r="N352" s="214" t="s">
        <v>45</v>
      </c>
      <c r="O352" s="86"/>
      <c r="P352" s="215">
        <f>O352*H352</f>
        <v>0</v>
      </c>
      <c r="Q352" s="215">
        <v>0</v>
      </c>
      <c r="R352" s="215">
        <f>Q352*H352</f>
        <v>0</v>
      </c>
      <c r="S352" s="215">
        <v>0</v>
      </c>
      <c r="T352" s="216">
        <f>S352*H352</f>
        <v>0</v>
      </c>
      <c r="U352" s="40"/>
      <c r="V352" s="40"/>
      <c r="W352" s="40"/>
      <c r="X352" s="40"/>
      <c r="Y352" s="40"/>
      <c r="Z352" s="40"/>
      <c r="AA352" s="40"/>
      <c r="AB352" s="40"/>
      <c r="AC352" s="40"/>
      <c r="AD352" s="40"/>
      <c r="AE352" s="40"/>
      <c r="AR352" s="217" t="s">
        <v>140</v>
      </c>
      <c r="AT352" s="217" t="s">
        <v>135</v>
      </c>
      <c r="AU352" s="217" t="s">
        <v>84</v>
      </c>
      <c r="AY352" s="19" t="s">
        <v>133</v>
      </c>
      <c r="BE352" s="218">
        <f>IF(N352="základní",J352,0)</f>
        <v>0</v>
      </c>
      <c r="BF352" s="218">
        <f>IF(N352="snížená",J352,0)</f>
        <v>0</v>
      </c>
      <c r="BG352" s="218">
        <f>IF(N352="zákl. přenesená",J352,0)</f>
        <v>0</v>
      </c>
      <c r="BH352" s="218">
        <f>IF(N352="sníž. přenesená",J352,0)</f>
        <v>0</v>
      </c>
      <c r="BI352" s="218">
        <f>IF(N352="nulová",J352,0)</f>
        <v>0</v>
      </c>
      <c r="BJ352" s="19" t="s">
        <v>82</v>
      </c>
      <c r="BK352" s="218">
        <f>ROUND(I352*H352,2)</f>
        <v>0</v>
      </c>
      <c r="BL352" s="19" t="s">
        <v>140</v>
      </c>
      <c r="BM352" s="217" t="s">
        <v>513</v>
      </c>
    </row>
    <row r="353" spans="1:47" s="2" customFormat="1" ht="12">
      <c r="A353" s="40"/>
      <c r="B353" s="41"/>
      <c r="C353" s="42"/>
      <c r="D353" s="219" t="s">
        <v>142</v>
      </c>
      <c r="E353" s="42"/>
      <c r="F353" s="220" t="s">
        <v>512</v>
      </c>
      <c r="G353" s="42"/>
      <c r="H353" s="42"/>
      <c r="I353" s="221"/>
      <c r="J353" s="42"/>
      <c r="K353" s="42"/>
      <c r="L353" s="46"/>
      <c r="M353" s="222"/>
      <c r="N353" s="223"/>
      <c r="O353" s="86"/>
      <c r="P353" s="86"/>
      <c r="Q353" s="86"/>
      <c r="R353" s="86"/>
      <c r="S353" s="86"/>
      <c r="T353" s="87"/>
      <c r="U353" s="40"/>
      <c r="V353" s="40"/>
      <c r="W353" s="40"/>
      <c r="X353" s="40"/>
      <c r="Y353" s="40"/>
      <c r="Z353" s="40"/>
      <c r="AA353" s="40"/>
      <c r="AB353" s="40"/>
      <c r="AC353" s="40"/>
      <c r="AD353" s="40"/>
      <c r="AE353" s="40"/>
      <c r="AT353" s="19" t="s">
        <v>142</v>
      </c>
      <c r="AU353" s="19" t="s">
        <v>84</v>
      </c>
    </row>
    <row r="354" spans="1:51" s="13" customFormat="1" ht="12">
      <c r="A354" s="13"/>
      <c r="B354" s="224"/>
      <c r="C354" s="225"/>
      <c r="D354" s="219" t="s">
        <v>156</v>
      </c>
      <c r="E354" s="226" t="s">
        <v>19</v>
      </c>
      <c r="F354" s="227" t="s">
        <v>514</v>
      </c>
      <c r="G354" s="225"/>
      <c r="H354" s="228">
        <v>3200.835</v>
      </c>
      <c r="I354" s="229"/>
      <c r="J354" s="225"/>
      <c r="K354" s="225"/>
      <c r="L354" s="230"/>
      <c r="M354" s="231"/>
      <c r="N354" s="232"/>
      <c r="O354" s="232"/>
      <c r="P354" s="232"/>
      <c r="Q354" s="232"/>
      <c r="R354" s="232"/>
      <c r="S354" s="232"/>
      <c r="T354" s="233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T354" s="234" t="s">
        <v>156</v>
      </c>
      <c r="AU354" s="234" t="s">
        <v>84</v>
      </c>
      <c r="AV354" s="13" t="s">
        <v>84</v>
      </c>
      <c r="AW354" s="13" t="s">
        <v>35</v>
      </c>
      <c r="AX354" s="13" t="s">
        <v>74</v>
      </c>
      <c r="AY354" s="234" t="s">
        <v>133</v>
      </c>
    </row>
    <row r="355" spans="1:51" s="14" customFormat="1" ht="12">
      <c r="A355" s="14"/>
      <c r="B355" s="235"/>
      <c r="C355" s="236"/>
      <c r="D355" s="219" t="s">
        <v>156</v>
      </c>
      <c r="E355" s="237" t="s">
        <v>19</v>
      </c>
      <c r="F355" s="238" t="s">
        <v>164</v>
      </c>
      <c r="G355" s="236"/>
      <c r="H355" s="239">
        <v>3200.835</v>
      </c>
      <c r="I355" s="240"/>
      <c r="J355" s="236"/>
      <c r="K355" s="236"/>
      <c r="L355" s="241"/>
      <c r="M355" s="242"/>
      <c r="N355" s="243"/>
      <c r="O355" s="243"/>
      <c r="P355" s="243"/>
      <c r="Q355" s="243"/>
      <c r="R355" s="243"/>
      <c r="S355" s="243"/>
      <c r="T355" s="244"/>
      <c r="U355" s="14"/>
      <c r="V355" s="14"/>
      <c r="W355" s="14"/>
      <c r="X355" s="14"/>
      <c r="Y355" s="14"/>
      <c r="Z355" s="14"/>
      <c r="AA355" s="14"/>
      <c r="AB355" s="14"/>
      <c r="AC355" s="14"/>
      <c r="AD355" s="14"/>
      <c r="AE355" s="14"/>
      <c r="AT355" s="245" t="s">
        <v>156</v>
      </c>
      <c r="AU355" s="245" t="s">
        <v>84</v>
      </c>
      <c r="AV355" s="14" t="s">
        <v>140</v>
      </c>
      <c r="AW355" s="14" t="s">
        <v>35</v>
      </c>
      <c r="AX355" s="14" t="s">
        <v>82</v>
      </c>
      <c r="AY355" s="245" t="s">
        <v>133</v>
      </c>
    </row>
    <row r="356" spans="1:65" s="2" customFormat="1" ht="21.75" customHeight="1">
      <c r="A356" s="40"/>
      <c r="B356" s="41"/>
      <c r="C356" s="206" t="s">
        <v>515</v>
      </c>
      <c r="D356" s="206" t="s">
        <v>135</v>
      </c>
      <c r="E356" s="207" t="s">
        <v>516</v>
      </c>
      <c r="F356" s="208" t="s">
        <v>517</v>
      </c>
      <c r="G356" s="209" t="s">
        <v>518</v>
      </c>
      <c r="H356" s="210">
        <v>1</v>
      </c>
      <c r="I356" s="211"/>
      <c r="J356" s="212">
        <f>ROUND(I356*H356,2)</f>
        <v>0</v>
      </c>
      <c r="K356" s="208" t="s">
        <v>332</v>
      </c>
      <c r="L356" s="46"/>
      <c r="M356" s="213" t="s">
        <v>19</v>
      </c>
      <c r="N356" s="214" t="s">
        <v>45</v>
      </c>
      <c r="O356" s="86"/>
      <c r="P356" s="215">
        <f>O356*H356</f>
        <v>0</v>
      </c>
      <c r="Q356" s="215">
        <v>0</v>
      </c>
      <c r="R356" s="215">
        <f>Q356*H356</f>
        <v>0</v>
      </c>
      <c r="S356" s="215">
        <v>0</v>
      </c>
      <c r="T356" s="216">
        <f>S356*H356</f>
        <v>0</v>
      </c>
      <c r="U356" s="40"/>
      <c r="V356" s="40"/>
      <c r="W356" s="40"/>
      <c r="X356" s="40"/>
      <c r="Y356" s="40"/>
      <c r="Z356" s="40"/>
      <c r="AA356" s="40"/>
      <c r="AB356" s="40"/>
      <c r="AC356" s="40"/>
      <c r="AD356" s="40"/>
      <c r="AE356" s="40"/>
      <c r="AR356" s="217" t="s">
        <v>140</v>
      </c>
      <c r="AT356" s="217" t="s">
        <v>135</v>
      </c>
      <c r="AU356" s="217" t="s">
        <v>84</v>
      </c>
      <c r="AY356" s="19" t="s">
        <v>133</v>
      </c>
      <c r="BE356" s="218">
        <f>IF(N356="základní",J356,0)</f>
        <v>0</v>
      </c>
      <c r="BF356" s="218">
        <f>IF(N356="snížená",J356,0)</f>
        <v>0</v>
      </c>
      <c r="BG356" s="218">
        <f>IF(N356="zákl. přenesená",J356,0)</f>
        <v>0</v>
      </c>
      <c r="BH356" s="218">
        <f>IF(N356="sníž. přenesená",J356,0)</f>
        <v>0</v>
      </c>
      <c r="BI356" s="218">
        <f>IF(N356="nulová",J356,0)</f>
        <v>0</v>
      </c>
      <c r="BJ356" s="19" t="s">
        <v>82</v>
      </c>
      <c r="BK356" s="218">
        <f>ROUND(I356*H356,2)</f>
        <v>0</v>
      </c>
      <c r="BL356" s="19" t="s">
        <v>140</v>
      </c>
      <c r="BM356" s="217" t="s">
        <v>519</v>
      </c>
    </row>
    <row r="357" spans="1:47" s="2" customFormat="1" ht="12">
      <c r="A357" s="40"/>
      <c r="B357" s="41"/>
      <c r="C357" s="42"/>
      <c r="D357" s="219" t="s">
        <v>142</v>
      </c>
      <c r="E357" s="42"/>
      <c r="F357" s="220" t="s">
        <v>517</v>
      </c>
      <c r="G357" s="42"/>
      <c r="H357" s="42"/>
      <c r="I357" s="221"/>
      <c r="J357" s="42"/>
      <c r="K357" s="42"/>
      <c r="L357" s="46"/>
      <c r="M357" s="222"/>
      <c r="N357" s="223"/>
      <c r="O357" s="86"/>
      <c r="P357" s="86"/>
      <c r="Q357" s="86"/>
      <c r="R357" s="86"/>
      <c r="S357" s="86"/>
      <c r="T357" s="87"/>
      <c r="U357" s="40"/>
      <c r="V357" s="40"/>
      <c r="W357" s="40"/>
      <c r="X357" s="40"/>
      <c r="Y357" s="40"/>
      <c r="Z357" s="40"/>
      <c r="AA357" s="40"/>
      <c r="AB357" s="40"/>
      <c r="AC357" s="40"/>
      <c r="AD357" s="40"/>
      <c r="AE357" s="40"/>
      <c r="AT357" s="19" t="s">
        <v>142</v>
      </c>
      <c r="AU357" s="19" t="s">
        <v>84</v>
      </c>
    </row>
    <row r="358" spans="1:51" s="13" customFormat="1" ht="12">
      <c r="A358" s="13"/>
      <c r="B358" s="224"/>
      <c r="C358" s="225"/>
      <c r="D358" s="219" t="s">
        <v>156</v>
      </c>
      <c r="E358" s="226" t="s">
        <v>19</v>
      </c>
      <c r="F358" s="227" t="s">
        <v>82</v>
      </c>
      <c r="G358" s="225"/>
      <c r="H358" s="228">
        <v>1</v>
      </c>
      <c r="I358" s="229"/>
      <c r="J358" s="225"/>
      <c r="K358" s="225"/>
      <c r="L358" s="230"/>
      <c r="M358" s="231"/>
      <c r="N358" s="232"/>
      <c r="O358" s="232"/>
      <c r="P358" s="232"/>
      <c r="Q358" s="232"/>
      <c r="R358" s="232"/>
      <c r="S358" s="232"/>
      <c r="T358" s="233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  <c r="AE358" s="13"/>
      <c r="AT358" s="234" t="s">
        <v>156</v>
      </c>
      <c r="AU358" s="234" t="s">
        <v>84</v>
      </c>
      <c r="AV358" s="13" t="s">
        <v>84</v>
      </c>
      <c r="AW358" s="13" t="s">
        <v>35</v>
      </c>
      <c r="AX358" s="13" t="s">
        <v>74</v>
      </c>
      <c r="AY358" s="234" t="s">
        <v>133</v>
      </c>
    </row>
    <row r="359" spans="1:51" s="14" customFormat="1" ht="12">
      <c r="A359" s="14"/>
      <c r="B359" s="235"/>
      <c r="C359" s="236"/>
      <c r="D359" s="219" t="s">
        <v>156</v>
      </c>
      <c r="E359" s="237" t="s">
        <v>19</v>
      </c>
      <c r="F359" s="238" t="s">
        <v>164</v>
      </c>
      <c r="G359" s="236"/>
      <c r="H359" s="239">
        <v>1</v>
      </c>
      <c r="I359" s="240"/>
      <c r="J359" s="236"/>
      <c r="K359" s="236"/>
      <c r="L359" s="241"/>
      <c r="M359" s="242"/>
      <c r="N359" s="243"/>
      <c r="O359" s="243"/>
      <c r="P359" s="243"/>
      <c r="Q359" s="243"/>
      <c r="R359" s="243"/>
      <c r="S359" s="243"/>
      <c r="T359" s="244"/>
      <c r="U359" s="14"/>
      <c r="V359" s="14"/>
      <c r="W359" s="14"/>
      <c r="X359" s="14"/>
      <c r="Y359" s="14"/>
      <c r="Z359" s="14"/>
      <c r="AA359" s="14"/>
      <c r="AB359" s="14"/>
      <c r="AC359" s="14"/>
      <c r="AD359" s="14"/>
      <c r="AE359" s="14"/>
      <c r="AT359" s="245" t="s">
        <v>156</v>
      </c>
      <c r="AU359" s="245" t="s">
        <v>84</v>
      </c>
      <c r="AV359" s="14" t="s">
        <v>140</v>
      </c>
      <c r="AW359" s="14" t="s">
        <v>35</v>
      </c>
      <c r="AX359" s="14" t="s">
        <v>82</v>
      </c>
      <c r="AY359" s="245" t="s">
        <v>133</v>
      </c>
    </row>
    <row r="360" spans="1:65" s="2" customFormat="1" ht="16.5" customHeight="1">
      <c r="A360" s="40"/>
      <c r="B360" s="41"/>
      <c r="C360" s="206" t="s">
        <v>520</v>
      </c>
      <c r="D360" s="206" t="s">
        <v>135</v>
      </c>
      <c r="E360" s="207" t="s">
        <v>521</v>
      </c>
      <c r="F360" s="208" t="s">
        <v>522</v>
      </c>
      <c r="G360" s="209" t="s">
        <v>190</v>
      </c>
      <c r="H360" s="210">
        <v>43.639</v>
      </c>
      <c r="I360" s="211"/>
      <c r="J360" s="212">
        <f>ROUND(I360*H360,2)</f>
        <v>0</v>
      </c>
      <c r="K360" s="208" t="s">
        <v>332</v>
      </c>
      <c r="L360" s="46"/>
      <c r="M360" s="213" t="s">
        <v>19</v>
      </c>
      <c r="N360" s="214" t="s">
        <v>45</v>
      </c>
      <c r="O360" s="86"/>
      <c r="P360" s="215">
        <f>O360*H360</f>
        <v>0</v>
      </c>
      <c r="Q360" s="215">
        <v>0</v>
      </c>
      <c r="R360" s="215">
        <f>Q360*H360</f>
        <v>0</v>
      </c>
      <c r="S360" s="215">
        <v>0</v>
      </c>
      <c r="T360" s="216">
        <f>S360*H360</f>
        <v>0</v>
      </c>
      <c r="U360" s="40"/>
      <c r="V360" s="40"/>
      <c r="W360" s="40"/>
      <c r="X360" s="40"/>
      <c r="Y360" s="40"/>
      <c r="Z360" s="40"/>
      <c r="AA360" s="40"/>
      <c r="AB360" s="40"/>
      <c r="AC360" s="40"/>
      <c r="AD360" s="40"/>
      <c r="AE360" s="40"/>
      <c r="AR360" s="217" t="s">
        <v>140</v>
      </c>
      <c r="AT360" s="217" t="s">
        <v>135</v>
      </c>
      <c r="AU360" s="217" t="s">
        <v>84</v>
      </c>
      <c r="AY360" s="19" t="s">
        <v>133</v>
      </c>
      <c r="BE360" s="218">
        <f>IF(N360="základní",J360,0)</f>
        <v>0</v>
      </c>
      <c r="BF360" s="218">
        <f>IF(N360="snížená",J360,0)</f>
        <v>0</v>
      </c>
      <c r="BG360" s="218">
        <f>IF(N360="zákl. přenesená",J360,0)</f>
        <v>0</v>
      </c>
      <c r="BH360" s="218">
        <f>IF(N360="sníž. přenesená",J360,0)</f>
        <v>0</v>
      </c>
      <c r="BI360" s="218">
        <f>IF(N360="nulová",J360,0)</f>
        <v>0</v>
      </c>
      <c r="BJ360" s="19" t="s">
        <v>82</v>
      </c>
      <c r="BK360" s="218">
        <f>ROUND(I360*H360,2)</f>
        <v>0</v>
      </c>
      <c r="BL360" s="19" t="s">
        <v>140</v>
      </c>
      <c r="BM360" s="217" t="s">
        <v>523</v>
      </c>
    </row>
    <row r="361" spans="1:47" s="2" customFormat="1" ht="12">
      <c r="A361" s="40"/>
      <c r="B361" s="41"/>
      <c r="C361" s="42"/>
      <c r="D361" s="219" t="s">
        <v>142</v>
      </c>
      <c r="E361" s="42"/>
      <c r="F361" s="220" t="s">
        <v>522</v>
      </c>
      <c r="G361" s="42"/>
      <c r="H361" s="42"/>
      <c r="I361" s="221"/>
      <c r="J361" s="42"/>
      <c r="K361" s="42"/>
      <c r="L361" s="46"/>
      <c r="M361" s="222"/>
      <c r="N361" s="223"/>
      <c r="O361" s="86"/>
      <c r="P361" s="86"/>
      <c r="Q361" s="86"/>
      <c r="R361" s="86"/>
      <c r="S361" s="86"/>
      <c r="T361" s="87"/>
      <c r="U361" s="40"/>
      <c r="V361" s="40"/>
      <c r="W361" s="40"/>
      <c r="X361" s="40"/>
      <c r="Y361" s="40"/>
      <c r="Z361" s="40"/>
      <c r="AA361" s="40"/>
      <c r="AB361" s="40"/>
      <c r="AC361" s="40"/>
      <c r="AD361" s="40"/>
      <c r="AE361" s="40"/>
      <c r="AT361" s="19" t="s">
        <v>142</v>
      </c>
      <c r="AU361" s="19" t="s">
        <v>84</v>
      </c>
    </row>
    <row r="362" spans="1:51" s="13" customFormat="1" ht="12">
      <c r="A362" s="13"/>
      <c r="B362" s="224"/>
      <c r="C362" s="225"/>
      <c r="D362" s="219" t="s">
        <v>156</v>
      </c>
      <c r="E362" s="226" t="s">
        <v>19</v>
      </c>
      <c r="F362" s="227" t="s">
        <v>524</v>
      </c>
      <c r="G362" s="225"/>
      <c r="H362" s="228">
        <v>43.639</v>
      </c>
      <c r="I362" s="229"/>
      <c r="J362" s="225"/>
      <c r="K362" s="225"/>
      <c r="L362" s="230"/>
      <c r="M362" s="231"/>
      <c r="N362" s="232"/>
      <c r="O362" s="232"/>
      <c r="P362" s="232"/>
      <c r="Q362" s="232"/>
      <c r="R362" s="232"/>
      <c r="S362" s="232"/>
      <c r="T362" s="233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T362" s="234" t="s">
        <v>156</v>
      </c>
      <c r="AU362" s="234" t="s">
        <v>84</v>
      </c>
      <c r="AV362" s="13" t="s">
        <v>84</v>
      </c>
      <c r="AW362" s="13" t="s">
        <v>35</v>
      </c>
      <c r="AX362" s="13" t="s">
        <v>74</v>
      </c>
      <c r="AY362" s="234" t="s">
        <v>133</v>
      </c>
    </row>
    <row r="363" spans="1:51" s="14" customFormat="1" ht="12">
      <c r="A363" s="14"/>
      <c r="B363" s="235"/>
      <c r="C363" s="236"/>
      <c r="D363" s="219" t="s">
        <v>156</v>
      </c>
      <c r="E363" s="237" t="s">
        <v>19</v>
      </c>
      <c r="F363" s="238" t="s">
        <v>164</v>
      </c>
      <c r="G363" s="236"/>
      <c r="H363" s="239">
        <v>43.639</v>
      </c>
      <c r="I363" s="240"/>
      <c r="J363" s="236"/>
      <c r="K363" s="236"/>
      <c r="L363" s="241"/>
      <c r="M363" s="242"/>
      <c r="N363" s="243"/>
      <c r="O363" s="243"/>
      <c r="P363" s="243"/>
      <c r="Q363" s="243"/>
      <c r="R363" s="243"/>
      <c r="S363" s="243"/>
      <c r="T363" s="244"/>
      <c r="U363" s="14"/>
      <c r="V363" s="14"/>
      <c r="W363" s="14"/>
      <c r="X363" s="14"/>
      <c r="Y363" s="14"/>
      <c r="Z363" s="14"/>
      <c r="AA363" s="14"/>
      <c r="AB363" s="14"/>
      <c r="AC363" s="14"/>
      <c r="AD363" s="14"/>
      <c r="AE363" s="14"/>
      <c r="AT363" s="245" t="s">
        <v>156</v>
      </c>
      <c r="AU363" s="245" t="s">
        <v>84</v>
      </c>
      <c r="AV363" s="14" t="s">
        <v>140</v>
      </c>
      <c r="AW363" s="14" t="s">
        <v>35</v>
      </c>
      <c r="AX363" s="14" t="s">
        <v>82</v>
      </c>
      <c r="AY363" s="245" t="s">
        <v>133</v>
      </c>
    </row>
    <row r="364" spans="1:65" s="2" customFormat="1" ht="21.75" customHeight="1">
      <c r="A364" s="40"/>
      <c r="B364" s="41"/>
      <c r="C364" s="206" t="s">
        <v>525</v>
      </c>
      <c r="D364" s="206" t="s">
        <v>135</v>
      </c>
      <c r="E364" s="207" t="s">
        <v>526</v>
      </c>
      <c r="F364" s="208" t="s">
        <v>527</v>
      </c>
      <c r="G364" s="209" t="s">
        <v>254</v>
      </c>
      <c r="H364" s="210">
        <v>234.713</v>
      </c>
      <c r="I364" s="211"/>
      <c r="J364" s="212">
        <f>ROUND(I364*H364,2)</f>
        <v>0</v>
      </c>
      <c r="K364" s="208" t="s">
        <v>139</v>
      </c>
      <c r="L364" s="46"/>
      <c r="M364" s="213" t="s">
        <v>19</v>
      </c>
      <c r="N364" s="214" t="s">
        <v>45</v>
      </c>
      <c r="O364" s="86"/>
      <c r="P364" s="215">
        <f>O364*H364</f>
        <v>0</v>
      </c>
      <c r="Q364" s="215">
        <v>0</v>
      </c>
      <c r="R364" s="215">
        <f>Q364*H364</f>
        <v>0</v>
      </c>
      <c r="S364" s="215">
        <v>0</v>
      </c>
      <c r="T364" s="216">
        <f>S364*H364</f>
        <v>0</v>
      </c>
      <c r="U364" s="40"/>
      <c r="V364" s="40"/>
      <c r="W364" s="40"/>
      <c r="X364" s="40"/>
      <c r="Y364" s="40"/>
      <c r="Z364" s="40"/>
      <c r="AA364" s="40"/>
      <c r="AB364" s="40"/>
      <c r="AC364" s="40"/>
      <c r="AD364" s="40"/>
      <c r="AE364" s="40"/>
      <c r="AR364" s="217" t="s">
        <v>140</v>
      </c>
      <c r="AT364" s="217" t="s">
        <v>135</v>
      </c>
      <c r="AU364" s="217" t="s">
        <v>84</v>
      </c>
      <c r="AY364" s="19" t="s">
        <v>133</v>
      </c>
      <c r="BE364" s="218">
        <f>IF(N364="základní",J364,0)</f>
        <v>0</v>
      </c>
      <c r="BF364" s="218">
        <f>IF(N364="snížená",J364,0)</f>
        <v>0</v>
      </c>
      <c r="BG364" s="218">
        <f>IF(N364="zákl. přenesená",J364,0)</f>
        <v>0</v>
      </c>
      <c r="BH364" s="218">
        <f>IF(N364="sníž. přenesená",J364,0)</f>
        <v>0</v>
      </c>
      <c r="BI364" s="218">
        <f>IF(N364="nulová",J364,0)</f>
        <v>0</v>
      </c>
      <c r="BJ364" s="19" t="s">
        <v>82</v>
      </c>
      <c r="BK364" s="218">
        <f>ROUND(I364*H364,2)</f>
        <v>0</v>
      </c>
      <c r="BL364" s="19" t="s">
        <v>140</v>
      </c>
      <c r="BM364" s="217" t="s">
        <v>528</v>
      </c>
    </row>
    <row r="365" spans="1:47" s="2" customFormat="1" ht="12">
      <c r="A365" s="40"/>
      <c r="B365" s="41"/>
      <c r="C365" s="42"/>
      <c r="D365" s="219" t="s">
        <v>142</v>
      </c>
      <c r="E365" s="42"/>
      <c r="F365" s="220" t="s">
        <v>527</v>
      </c>
      <c r="G365" s="42"/>
      <c r="H365" s="42"/>
      <c r="I365" s="221"/>
      <c r="J365" s="42"/>
      <c r="K365" s="42"/>
      <c r="L365" s="46"/>
      <c r="M365" s="222"/>
      <c r="N365" s="223"/>
      <c r="O365" s="86"/>
      <c r="P365" s="86"/>
      <c r="Q365" s="86"/>
      <c r="R365" s="86"/>
      <c r="S365" s="86"/>
      <c r="T365" s="87"/>
      <c r="U365" s="40"/>
      <c r="V365" s="40"/>
      <c r="W365" s="40"/>
      <c r="X365" s="40"/>
      <c r="Y365" s="40"/>
      <c r="Z365" s="40"/>
      <c r="AA365" s="40"/>
      <c r="AB365" s="40"/>
      <c r="AC365" s="40"/>
      <c r="AD365" s="40"/>
      <c r="AE365" s="40"/>
      <c r="AT365" s="19" t="s">
        <v>142</v>
      </c>
      <c r="AU365" s="19" t="s">
        <v>84</v>
      </c>
    </row>
    <row r="366" spans="1:51" s="13" customFormat="1" ht="12">
      <c r="A366" s="13"/>
      <c r="B366" s="224"/>
      <c r="C366" s="225"/>
      <c r="D366" s="219" t="s">
        <v>156</v>
      </c>
      <c r="E366" s="226" t="s">
        <v>19</v>
      </c>
      <c r="F366" s="227" t="s">
        <v>529</v>
      </c>
      <c r="G366" s="225"/>
      <c r="H366" s="228">
        <v>234.713</v>
      </c>
      <c r="I366" s="229"/>
      <c r="J366" s="225"/>
      <c r="K366" s="225"/>
      <c r="L366" s="230"/>
      <c r="M366" s="231"/>
      <c r="N366" s="232"/>
      <c r="O366" s="232"/>
      <c r="P366" s="232"/>
      <c r="Q366" s="232"/>
      <c r="R366" s="232"/>
      <c r="S366" s="232"/>
      <c r="T366" s="233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  <c r="AT366" s="234" t="s">
        <v>156</v>
      </c>
      <c r="AU366" s="234" t="s">
        <v>84</v>
      </c>
      <c r="AV366" s="13" t="s">
        <v>84</v>
      </c>
      <c r="AW366" s="13" t="s">
        <v>35</v>
      </c>
      <c r="AX366" s="13" t="s">
        <v>74</v>
      </c>
      <c r="AY366" s="234" t="s">
        <v>133</v>
      </c>
    </row>
    <row r="367" spans="1:51" s="14" customFormat="1" ht="12">
      <c r="A367" s="14"/>
      <c r="B367" s="235"/>
      <c r="C367" s="236"/>
      <c r="D367" s="219" t="s">
        <v>156</v>
      </c>
      <c r="E367" s="237" t="s">
        <v>19</v>
      </c>
      <c r="F367" s="238" t="s">
        <v>164</v>
      </c>
      <c r="G367" s="236"/>
      <c r="H367" s="239">
        <v>234.713</v>
      </c>
      <c r="I367" s="240"/>
      <c r="J367" s="236"/>
      <c r="K367" s="236"/>
      <c r="L367" s="241"/>
      <c r="M367" s="242"/>
      <c r="N367" s="243"/>
      <c r="O367" s="243"/>
      <c r="P367" s="243"/>
      <c r="Q367" s="243"/>
      <c r="R367" s="243"/>
      <c r="S367" s="243"/>
      <c r="T367" s="244"/>
      <c r="U367" s="14"/>
      <c r="V367" s="14"/>
      <c r="W367" s="14"/>
      <c r="X367" s="14"/>
      <c r="Y367" s="14"/>
      <c r="Z367" s="14"/>
      <c r="AA367" s="14"/>
      <c r="AB367" s="14"/>
      <c r="AC367" s="14"/>
      <c r="AD367" s="14"/>
      <c r="AE367" s="14"/>
      <c r="AT367" s="245" t="s">
        <v>156</v>
      </c>
      <c r="AU367" s="245" t="s">
        <v>84</v>
      </c>
      <c r="AV367" s="14" t="s">
        <v>140</v>
      </c>
      <c r="AW367" s="14" t="s">
        <v>35</v>
      </c>
      <c r="AX367" s="14" t="s">
        <v>82</v>
      </c>
      <c r="AY367" s="245" t="s">
        <v>133</v>
      </c>
    </row>
    <row r="368" spans="1:63" s="12" customFormat="1" ht="22.8" customHeight="1">
      <c r="A368" s="12"/>
      <c r="B368" s="190"/>
      <c r="C368" s="191"/>
      <c r="D368" s="192" t="s">
        <v>73</v>
      </c>
      <c r="E368" s="204" t="s">
        <v>530</v>
      </c>
      <c r="F368" s="204" t="s">
        <v>531</v>
      </c>
      <c r="G368" s="191"/>
      <c r="H368" s="191"/>
      <c r="I368" s="194"/>
      <c r="J368" s="205">
        <f>BK368</f>
        <v>0</v>
      </c>
      <c r="K368" s="191"/>
      <c r="L368" s="196"/>
      <c r="M368" s="197"/>
      <c r="N368" s="198"/>
      <c r="O368" s="198"/>
      <c r="P368" s="199">
        <f>SUM(P369:P370)</f>
        <v>0</v>
      </c>
      <c r="Q368" s="198"/>
      <c r="R368" s="199">
        <f>SUM(R369:R370)</f>
        <v>0</v>
      </c>
      <c r="S368" s="198"/>
      <c r="T368" s="200">
        <f>SUM(T369:T370)</f>
        <v>0</v>
      </c>
      <c r="U368" s="12"/>
      <c r="V368" s="12"/>
      <c r="W368" s="12"/>
      <c r="X368" s="12"/>
      <c r="Y368" s="12"/>
      <c r="Z368" s="12"/>
      <c r="AA368" s="12"/>
      <c r="AB368" s="12"/>
      <c r="AC368" s="12"/>
      <c r="AD368" s="12"/>
      <c r="AE368" s="12"/>
      <c r="AR368" s="201" t="s">
        <v>82</v>
      </c>
      <c r="AT368" s="202" t="s">
        <v>73</v>
      </c>
      <c r="AU368" s="202" t="s">
        <v>82</v>
      </c>
      <c r="AY368" s="201" t="s">
        <v>133</v>
      </c>
      <c r="BK368" s="203">
        <f>SUM(BK369:BK370)</f>
        <v>0</v>
      </c>
    </row>
    <row r="369" spans="1:65" s="2" customFormat="1" ht="12">
      <c r="A369" s="40"/>
      <c r="B369" s="41"/>
      <c r="C369" s="206" t="s">
        <v>532</v>
      </c>
      <c r="D369" s="206" t="s">
        <v>135</v>
      </c>
      <c r="E369" s="207" t="s">
        <v>533</v>
      </c>
      <c r="F369" s="208" t="s">
        <v>534</v>
      </c>
      <c r="G369" s="209" t="s">
        <v>254</v>
      </c>
      <c r="H369" s="210">
        <v>1873.605</v>
      </c>
      <c r="I369" s="211"/>
      <c r="J369" s="212">
        <f>ROUND(I369*H369,2)</f>
        <v>0</v>
      </c>
      <c r="K369" s="208" t="s">
        <v>139</v>
      </c>
      <c r="L369" s="46"/>
      <c r="M369" s="213" t="s">
        <v>19</v>
      </c>
      <c r="N369" s="214" t="s">
        <v>45</v>
      </c>
      <c r="O369" s="86"/>
      <c r="P369" s="215">
        <f>O369*H369</f>
        <v>0</v>
      </c>
      <c r="Q369" s="215">
        <v>0</v>
      </c>
      <c r="R369" s="215">
        <f>Q369*H369</f>
        <v>0</v>
      </c>
      <c r="S369" s="215">
        <v>0</v>
      </c>
      <c r="T369" s="216">
        <f>S369*H369</f>
        <v>0</v>
      </c>
      <c r="U369" s="40"/>
      <c r="V369" s="40"/>
      <c r="W369" s="40"/>
      <c r="X369" s="40"/>
      <c r="Y369" s="40"/>
      <c r="Z369" s="40"/>
      <c r="AA369" s="40"/>
      <c r="AB369" s="40"/>
      <c r="AC369" s="40"/>
      <c r="AD369" s="40"/>
      <c r="AE369" s="40"/>
      <c r="AR369" s="217" t="s">
        <v>140</v>
      </c>
      <c r="AT369" s="217" t="s">
        <v>135</v>
      </c>
      <c r="AU369" s="217" t="s">
        <v>84</v>
      </c>
      <c r="AY369" s="19" t="s">
        <v>133</v>
      </c>
      <c r="BE369" s="218">
        <f>IF(N369="základní",J369,0)</f>
        <v>0</v>
      </c>
      <c r="BF369" s="218">
        <f>IF(N369="snížená",J369,0)</f>
        <v>0</v>
      </c>
      <c r="BG369" s="218">
        <f>IF(N369="zákl. přenesená",J369,0)</f>
        <v>0</v>
      </c>
      <c r="BH369" s="218">
        <f>IF(N369="sníž. přenesená",J369,0)</f>
        <v>0</v>
      </c>
      <c r="BI369" s="218">
        <f>IF(N369="nulová",J369,0)</f>
        <v>0</v>
      </c>
      <c r="BJ369" s="19" t="s">
        <v>82</v>
      </c>
      <c r="BK369" s="218">
        <f>ROUND(I369*H369,2)</f>
        <v>0</v>
      </c>
      <c r="BL369" s="19" t="s">
        <v>140</v>
      </c>
      <c r="BM369" s="217" t="s">
        <v>535</v>
      </c>
    </row>
    <row r="370" spans="1:47" s="2" customFormat="1" ht="12">
      <c r="A370" s="40"/>
      <c r="B370" s="41"/>
      <c r="C370" s="42"/>
      <c r="D370" s="219" t="s">
        <v>142</v>
      </c>
      <c r="E370" s="42"/>
      <c r="F370" s="220" t="s">
        <v>534</v>
      </c>
      <c r="G370" s="42"/>
      <c r="H370" s="42"/>
      <c r="I370" s="221"/>
      <c r="J370" s="42"/>
      <c r="K370" s="42"/>
      <c r="L370" s="46"/>
      <c r="M370" s="278"/>
      <c r="N370" s="279"/>
      <c r="O370" s="280"/>
      <c r="P370" s="280"/>
      <c r="Q370" s="280"/>
      <c r="R370" s="280"/>
      <c r="S370" s="280"/>
      <c r="T370" s="281"/>
      <c r="U370" s="40"/>
      <c r="V370" s="40"/>
      <c r="W370" s="40"/>
      <c r="X370" s="40"/>
      <c r="Y370" s="40"/>
      <c r="Z370" s="40"/>
      <c r="AA370" s="40"/>
      <c r="AB370" s="40"/>
      <c r="AC370" s="40"/>
      <c r="AD370" s="40"/>
      <c r="AE370" s="40"/>
      <c r="AT370" s="19" t="s">
        <v>142</v>
      </c>
      <c r="AU370" s="19" t="s">
        <v>84</v>
      </c>
    </row>
    <row r="371" spans="1:31" s="2" customFormat="1" ht="6.95" customHeight="1">
      <c r="A371" s="40"/>
      <c r="B371" s="61"/>
      <c r="C371" s="62"/>
      <c r="D371" s="62"/>
      <c r="E371" s="62"/>
      <c r="F371" s="62"/>
      <c r="G371" s="62"/>
      <c r="H371" s="62"/>
      <c r="I371" s="62"/>
      <c r="J371" s="62"/>
      <c r="K371" s="62"/>
      <c r="L371" s="46"/>
      <c r="M371" s="40"/>
      <c r="O371" s="40"/>
      <c r="P371" s="40"/>
      <c r="Q371" s="40"/>
      <c r="R371" s="40"/>
      <c r="S371" s="40"/>
      <c r="T371" s="40"/>
      <c r="U371" s="40"/>
      <c r="V371" s="40"/>
      <c r="W371" s="40"/>
      <c r="X371" s="40"/>
      <c r="Y371" s="40"/>
      <c r="Z371" s="40"/>
      <c r="AA371" s="40"/>
      <c r="AB371" s="40"/>
      <c r="AC371" s="40"/>
      <c r="AD371" s="40"/>
      <c r="AE371" s="40"/>
    </row>
  </sheetData>
  <sheetProtection password="CC35" sheet="1" objects="1" scenarios="1" formatColumns="0" formatRows="0" autoFilter="0"/>
  <autoFilter ref="C85:K370"/>
  <mergeCells count="9">
    <mergeCell ref="E7:H7"/>
    <mergeCell ref="E9:H9"/>
    <mergeCell ref="E18:H18"/>
    <mergeCell ref="E27:H27"/>
    <mergeCell ref="E48:H48"/>
    <mergeCell ref="E50:H50"/>
    <mergeCell ref="E76:H76"/>
    <mergeCell ref="E78:H78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1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87</v>
      </c>
    </row>
    <row r="3" spans="2:46" s="1" customFormat="1" ht="6.95" customHeight="1">
      <c r="B3" s="130"/>
      <c r="C3" s="131"/>
      <c r="D3" s="131"/>
      <c r="E3" s="131"/>
      <c r="F3" s="131"/>
      <c r="G3" s="131"/>
      <c r="H3" s="131"/>
      <c r="I3" s="131"/>
      <c r="J3" s="131"/>
      <c r="K3" s="131"/>
      <c r="L3" s="22"/>
      <c r="AT3" s="19" t="s">
        <v>84</v>
      </c>
    </row>
    <row r="4" spans="2:46" s="1" customFormat="1" ht="24.95" customHeight="1">
      <c r="B4" s="22"/>
      <c r="D4" s="132" t="s">
        <v>103</v>
      </c>
      <c r="L4" s="22"/>
      <c r="M4" s="133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34" t="s">
        <v>16</v>
      </c>
      <c r="L6" s="22"/>
    </row>
    <row r="7" spans="2:12" s="1" customFormat="1" ht="16.5" customHeight="1">
      <c r="B7" s="22"/>
      <c r="E7" s="135" t="str">
        <f>'Rekapitulace stavby'!K6</f>
        <v>Stavební úpravy MK Libušina a Tyršova v Třeboni</v>
      </c>
      <c r="F7" s="134"/>
      <c r="G7" s="134"/>
      <c r="H7" s="134"/>
      <c r="L7" s="22"/>
    </row>
    <row r="8" spans="1:31" s="2" customFormat="1" ht="12" customHeight="1">
      <c r="A8" s="40"/>
      <c r="B8" s="46"/>
      <c r="C8" s="40"/>
      <c r="D8" s="134" t="s">
        <v>104</v>
      </c>
      <c r="E8" s="40"/>
      <c r="F8" s="40"/>
      <c r="G8" s="40"/>
      <c r="H8" s="40"/>
      <c r="I8" s="40"/>
      <c r="J8" s="40"/>
      <c r="K8" s="40"/>
      <c r="L8" s="136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37" t="s">
        <v>536</v>
      </c>
      <c r="F9" s="40"/>
      <c r="G9" s="40"/>
      <c r="H9" s="40"/>
      <c r="I9" s="40"/>
      <c r="J9" s="40"/>
      <c r="K9" s="40"/>
      <c r="L9" s="13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3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34" t="s">
        <v>18</v>
      </c>
      <c r="E11" s="40"/>
      <c r="F11" s="138" t="s">
        <v>19</v>
      </c>
      <c r="G11" s="40"/>
      <c r="H11" s="40"/>
      <c r="I11" s="134" t="s">
        <v>20</v>
      </c>
      <c r="J11" s="138" t="s">
        <v>19</v>
      </c>
      <c r="K11" s="40"/>
      <c r="L11" s="13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34" t="s">
        <v>21</v>
      </c>
      <c r="E12" s="40"/>
      <c r="F12" s="138" t="s">
        <v>22</v>
      </c>
      <c r="G12" s="40"/>
      <c r="H12" s="40"/>
      <c r="I12" s="134" t="s">
        <v>23</v>
      </c>
      <c r="J12" s="139" t="str">
        <f>'Rekapitulace stavby'!AN8</f>
        <v>7. 12. 2020</v>
      </c>
      <c r="K12" s="40"/>
      <c r="L12" s="13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3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34" t="s">
        <v>25</v>
      </c>
      <c r="E14" s="40"/>
      <c r="F14" s="40"/>
      <c r="G14" s="40"/>
      <c r="H14" s="40"/>
      <c r="I14" s="134" t="s">
        <v>26</v>
      </c>
      <c r="J14" s="138" t="s">
        <v>19</v>
      </c>
      <c r="K14" s="40"/>
      <c r="L14" s="13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38" t="s">
        <v>27</v>
      </c>
      <c r="F15" s="40"/>
      <c r="G15" s="40"/>
      <c r="H15" s="40"/>
      <c r="I15" s="134" t="s">
        <v>28</v>
      </c>
      <c r="J15" s="138" t="s">
        <v>19</v>
      </c>
      <c r="K15" s="40"/>
      <c r="L15" s="13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3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34" t="s">
        <v>29</v>
      </c>
      <c r="E17" s="40"/>
      <c r="F17" s="40"/>
      <c r="G17" s="40"/>
      <c r="H17" s="40"/>
      <c r="I17" s="134" t="s">
        <v>26</v>
      </c>
      <c r="J17" s="35" t="str">
        <f>'Rekapitulace stavby'!AN13</f>
        <v>Vyplň údaj</v>
      </c>
      <c r="K17" s="40"/>
      <c r="L17" s="13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8"/>
      <c r="G18" s="138"/>
      <c r="H18" s="138"/>
      <c r="I18" s="134" t="s">
        <v>28</v>
      </c>
      <c r="J18" s="35" t="str">
        <f>'Rekapitulace stavby'!AN14</f>
        <v>Vyplň údaj</v>
      </c>
      <c r="K18" s="40"/>
      <c r="L18" s="13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3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34" t="s">
        <v>31</v>
      </c>
      <c r="E20" s="40"/>
      <c r="F20" s="40"/>
      <c r="G20" s="40"/>
      <c r="H20" s="40"/>
      <c r="I20" s="134" t="s">
        <v>26</v>
      </c>
      <c r="J20" s="138" t="s">
        <v>32</v>
      </c>
      <c r="K20" s="40"/>
      <c r="L20" s="13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38" t="s">
        <v>33</v>
      </c>
      <c r="F21" s="40"/>
      <c r="G21" s="40"/>
      <c r="H21" s="40"/>
      <c r="I21" s="134" t="s">
        <v>28</v>
      </c>
      <c r="J21" s="138" t="s">
        <v>34</v>
      </c>
      <c r="K21" s="40"/>
      <c r="L21" s="13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3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34" t="s">
        <v>36</v>
      </c>
      <c r="E23" s="40"/>
      <c r="F23" s="40"/>
      <c r="G23" s="40"/>
      <c r="H23" s="40"/>
      <c r="I23" s="134" t="s">
        <v>26</v>
      </c>
      <c r="J23" s="138" t="s">
        <v>19</v>
      </c>
      <c r="K23" s="40"/>
      <c r="L23" s="13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38" t="s">
        <v>37</v>
      </c>
      <c r="F24" s="40"/>
      <c r="G24" s="40"/>
      <c r="H24" s="40"/>
      <c r="I24" s="134" t="s">
        <v>28</v>
      </c>
      <c r="J24" s="138" t="s">
        <v>19</v>
      </c>
      <c r="K24" s="40"/>
      <c r="L24" s="13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3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34" t="s">
        <v>38</v>
      </c>
      <c r="E26" s="40"/>
      <c r="F26" s="40"/>
      <c r="G26" s="40"/>
      <c r="H26" s="40"/>
      <c r="I26" s="40"/>
      <c r="J26" s="40"/>
      <c r="K26" s="40"/>
      <c r="L26" s="13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59.25" customHeight="1">
      <c r="A27" s="140"/>
      <c r="B27" s="141"/>
      <c r="C27" s="140"/>
      <c r="D27" s="140"/>
      <c r="E27" s="142" t="s">
        <v>106</v>
      </c>
      <c r="F27" s="142"/>
      <c r="G27" s="142"/>
      <c r="H27" s="142"/>
      <c r="I27" s="140"/>
      <c r="J27" s="140"/>
      <c r="K27" s="140"/>
      <c r="L27" s="143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3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44"/>
      <c r="E29" s="144"/>
      <c r="F29" s="144"/>
      <c r="G29" s="144"/>
      <c r="H29" s="144"/>
      <c r="I29" s="144"/>
      <c r="J29" s="144"/>
      <c r="K29" s="144"/>
      <c r="L29" s="136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45" t="s">
        <v>40</v>
      </c>
      <c r="E30" s="40"/>
      <c r="F30" s="40"/>
      <c r="G30" s="40"/>
      <c r="H30" s="40"/>
      <c r="I30" s="40"/>
      <c r="J30" s="146">
        <f>ROUND(J85,2)</f>
        <v>0</v>
      </c>
      <c r="K30" s="40"/>
      <c r="L30" s="13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44"/>
      <c r="E31" s="144"/>
      <c r="F31" s="144"/>
      <c r="G31" s="144"/>
      <c r="H31" s="144"/>
      <c r="I31" s="144"/>
      <c r="J31" s="144"/>
      <c r="K31" s="144"/>
      <c r="L31" s="13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47" t="s">
        <v>42</v>
      </c>
      <c r="G32" s="40"/>
      <c r="H32" s="40"/>
      <c r="I32" s="147" t="s">
        <v>41</v>
      </c>
      <c r="J32" s="147" t="s">
        <v>43</v>
      </c>
      <c r="K32" s="40"/>
      <c r="L32" s="13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48" t="s">
        <v>44</v>
      </c>
      <c r="E33" s="134" t="s">
        <v>45</v>
      </c>
      <c r="F33" s="149">
        <f>ROUND((SUM(BE85:BE209)),2)</f>
        <v>0</v>
      </c>
      <c r="G33" s="40"/>
      <c r="H33" s="40"/>
      <c r="I33" s="150">
        <v>0.21</v>
      </c>
      <c r="J33" s="149">
        <f>ROUND(((SUM(BE85:BE209))*I33),2)</f>
        <v>0</v>
      </c>
      <c r="K33" s="40"/>
      <c r="L33" s="13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34" t="s">
        <v>46</v>
      </c>
      <c r="F34" s="149">
        <f>ROUND((SUM(BF85:BF209)),2)</f>
        <v>0</v>
      </c>
      <c r="G34" s="40"/>
      <c r="H34" s="40"/>
      <c r="I34" s="150">
        <v>0.15</v>
      </c>
      <c r="J34" s="149">
        <f>ROUND(((SUM(BF85:BF209))*I34),2)</f>
        <v>0</v>
      </c>
      <c r="K34" s="40"/>
      <c r="L34" s="13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34" t="s">
        <v>47</v>
      </c>
      <c r="F35" s="149">
        <f>ROUND((SUM(BG85:BG209)),2)</f>
        <v>0</v>
      </c>
      <c r="G35" s="40"/>
      <c r="H35" s="40"/>
      <c r="I35" s="150">
        <v>0.21</v>
      </c>
      <c r="J35" s="149">
        <f>0</f>
        <v>0</v>
      </c>
      <c r="K35" s="40"/>
      <c r="L35" s="13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34" t="s">
        <v>48</v>
      </c>
      <c r="F36" s="149">
        <f>ROUND((SUM(BH85:BH209)),2)</f>
        <v>0</v>
      </c>
      <c r="G36" s="40"/>
      <c r="H36" s="40"/>
      <c r="I36" s="150">
        <v>0.15</v>
      </c>
      <c r="J36" s="149">
        <f>0</f>
        <v>0</v>
      </c>
      <c r="K36" s="40"/>
      <c r="L36" s="13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34" t="s">
        <v>49</v>
      </c>
      <c r="F37" s="149">
        <f>ROUND((SUM(BI85:BI209)),2)</f>
        <v>0</v>
      </c>
      <c r="G37" s="40"/>
      <c r="H37" s="40"/>
      <c r="I37" s="150">
        <v>0</v>
      </c>
      <c r="J37" s="149">
        <f>0</f>
        <v>0</v>
      </c>
      <c r="K37" s="40"/>
      <c r="L37" s="13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3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51"/>
      <c r="D39" s="152" t="s">
        <v>50</v>
      </c>
      <c r="E39" s="153"/>
      <c r="F39" s="153"/>
      <c r="G39" s="154" t="s">
        <v>51</v>
      </c>
      <c r="H39" s="155" t="s">
        <v>52</v>
      </c>
      <c r="I39" s="153"/>
      <c r="J39" s="156">
        <f>SUM(J30:J37)</f>
        <v>0</v>
      </c>
      <c r="K39" s="157"/>
      <c r="L39" s="13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58"/>
      <c r="C40" s="159"/>
      <c r="D40" s="159"/>
      <c r="E40" s="159"/>
      <c r="F40" s="159"/>
      <c r="G40" s="159"/>
      <c r="H40" s="159"/>
      <c r="I40" s="159"/>
      <c r="J40" s="159"/>
      <c r="K40" s="159"/>
      <c r="L40" s="13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60"/>
      <c r="C44" s="161"/>
      <c r="D44" s="161"/>
      <c r="E44" s="161"/>
      <c r="F44" s="161"/>
      <c r="G44" s="161"/>
      <c r="H44" s="161"/>
      <c r="I44" s="161"/>
      <c r="J44" s="161"/>
      <c r="K44" s="161"/>
      <c r="L44" s="136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107</v>
      </c>
      <c r="D45" s="42"/>
      <c r="E45" s="42"/>
      <c r="F45" s="42"/>
      <c r="G45" s="42"/>
      <c r="H45" s="42"/>
      <c r="I45" s="42"/>
      <c r="J45" s="42"/>
      <c r="K45" s="42"/>
      <c r="L45" s="136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3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42"/>
      <c r="J47" s="42"/>
      <c r="K47" s="42"/>
      <c r="L47" s="13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6.5" customHeight="1">
      <c r="A48" s="40"/>
      <c r="B48" s="41"/>
      <c r="C48" s="42"/>
      <c r="D48" s="42"/>
      <c r="E48" s="162" t="str">
        <f>E7</f>
        <v>Stavební úpravy MK Libušina a Tyršova v Třeboni</v>
      </c>
      <c r="F48" s="34"/>
      <c r="G48" s="34"/>
      <c r="H48" s="34"/>
      <c r="I48" s="42"/>
      <c r="J48" s="42"/>
      <c r="K48" s="42"/>
      <c r="L48" s="13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104</v>
      </c>
      <c r="D49" s="42"/>
      <c r="E49" s="42"/>
      <c r="F49" s="42"/>
      <c r="G49" s="42"/>
      <c r="H49" s="42"/>
      <c r="I49" s="42"/>
      <c r="J49" s="42"/>
      <c r="K49" s="42"/>
      <c r="L49" s="13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>SO 301 - Vodovod a vodovodní přípojka</v>
      </c>
      <c r="F50" s="42"/>
      <c r="G50" s="42"/>
      <c r="H50" s="42"/>
      <c r="I50" s="42"/>
      <c r="J50" s="42"/>
      <c r="K50" s="42"/>
      <c r="L50" s="13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36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21</v>
      </c>
      <c r="D52" s="42"/>
      <c r="E52" s="42"/>
      <c r="F52" s="29" t="str">
        <f>F12</f>
        <v>Třeboň</v>
      </c>
      <c r="G52" s="42"/>
      <c r="H52" s="42"/>
      <c r="I52" s="34" t="s">
        <v>23</v>
      </c>
      <c r="J52" s="74" t="str">
        <f>IF(J12="","",J12)</f>
        <v>7. 12. 2020</v>
      </c>
      <c r="K52" s="42"/>
      <c r="L52" s="13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3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15.15" customHeight="1">
      <c r="A54" s="40"/>
      <c r="B54" s="41"/>
      <c r="C54" s="34" t="s">
        <v>25</v>
      </c>
      <c r="D54" s="42"/>
      <c r="E54" s="42"/>
      <c r="F54" s="29" t="str">
        <f>E15</f>
        <v xml:space="preserve"> Město Třeboň, Palackého nám. 46/II, 379 01 Třeboň</v>
      </c>
      <c r="G54" s="42"/>
      <c r="H54" s="42"/>
      <c r="I54" s="34" t="s">
        <v>31</v>
      </c>
      <c r="J54" s="38" t="str">
        <f>E21</f>
        <v>INVENTE, s.r.o.</v>
      </c>
      <c r="K54" s="42"/>
      <c r="L54" s="13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15" customHeight="1">
      <c r="A55" s="40"/>
      <c r="B55" s="41"/>
      <c r="C55" s="34" t="s">
        <v>29</v>
      </c>
      <c r="D55" s="42"/>
      <c r="E55" s="42"/>
      <c r="F55" s="29" t="str">
        <f>IF(E18="","",E18)</f>
        <v>Vyplň údaj</v>
      </c>
      <c r="G55" s="42"/>
      <c r="H55" s="42"/>
      <c r="I55" s="34" t="s">
        <v>36</v>
      </c>
      <c r="J55" s="38" t="str">
        <f>E24</f>
        <v xml:space="preserve"> </v>
      </c>
      <c r="K55" s="42"/>
      <c r="L55" s="13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3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63" t="s">
        <v>108</v>
      </c>
      <c r="D57" s="164"/>
      <c r="E57" s="164"/>
      <c r="F57" s="164"/>
      <c r="G57" s="164"/>
      <c r="H57" s="164"/>
      <c r="I57" s="164"/>
      <c r="J57" s="165" t="s">
        <v>109</v>
      </c>
      <c r="K57" s="164"/>
      <c r="L57" s="13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3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66" t="s">
        <v>72</v>
      </c>
      <c r="D59" s="42"/>
      <c r="E59" s="42"/>
      <c r="F59" s="42"/>
      <c r="G59" s="42"/>
      <c r="H59" s="42"/>
      <c r="I59" s="42"/>
      <c r="J59" s="104">
        <f>J85</f>
        <v>0</v>
      </c>
      <c r="K59" s="42"/>
      <c r="L59" s="13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110</v>
      </c>
    </row>
    <row r="60" spans="1:31" s="9" customFormat="1" ht="24.95" customHeight="1">
      <c r="A60" s="9"/>
      <c r="B60" s="167"/>
      <c r="C60" s="168"/>
      <c r="D60" s="169" t="s">
        <v>537</v>
      </c>
      <c r="E60" s="170"/>
      <c r="F60" s="170"/>
      <c r="G60" s="170"/>
      <c r="H60" s="170"/>
      <c r="I60" s="170"/>
      <c r="J60" s="171">
        <f>J86</f>
        <v>0</v>
      </c>
      <c r="K60" s="168"/>
      <c r="L60" s="172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9" customFormat="1" ht="24.95" customHeight="1">
      <c r="A61" s="9"/>
      <c r="B61" s="167"/>
      <c r="C61" s="168"/>
      <c r="D61" s="169" t="s">
        <v>538</v>
      </c>
      <c r="E61" s="170"/>
      <c r="F61" s="170"/>
      <c r="G61" s="170"/>
      <c r="H61" s="170"/>
      <c r="I61" s="170"/>
      <c r="J61" s="171">
        <f>J123</f>
        <v>0</v>
      </c>
      <c r="K61" s="168"/>
      <c r="L61" s="172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</row>
    <row r="62" spans="1:31" s="9" customFormat="1" ht="24.95" customHeight="1">
      <c r="A62" s="9"/>
      <c r="B62" s="167"/>
      <c r="C62" s="168"/>
      <c r="D62" s="169" t="s">
        <v>539</v>
      </c>
      <c r="E62" s="170"/>
      <c r="F62" s="170"/>
      <c r="G62" s="170"/>
      <c r="H62" s="170"/>
      <c r="I62" s="170"/>
      <c r="J62" s="171">
        <f>J126</f>
        <v>0</v>
      </c>
      <c r="K62" s="168"/>
      <c r="L62" s="172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pans="1:31" s="9" customFormat="1" ht="24.95" customHeight="1">
      <c r="A63" s="9"/>
      <c r="B63" s="167"/>
      <c r="C63" s="168"/>
      <c r="D63" s="169" t="s">
        <v>540</v>
      </c>
      <c r="E63" s="170"/>
      <c r="F63" s="170"/>
      <c r="G63" s="170"/>
      <c r="H63" s="170"/>
      <c r="I63" s="170"/>
      <c r="J63" s="171">
        <f>J199</f>
        <v>0</v>
      </c>
      <c r="K63" s="168"/>
      <c r="L63" s="172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</row>
    <row r="64" spans="1:31" s="9" customFormat="1" ht="24.95" customHeight="1">
      <c r="A64" s="9"/>
      <c r="B64" s="167"/>
      <c r="C64" s="168"/>
      <c r="D64" s="169" t="s">
        <v>541</v>
      </c>
      <c r="E64" s="170"/>
      <c r="F64" s="170"/>
      <c r="G64" s="170"/>
      <c r="H64" s="170"/>
      <c r="I64" s="170"/>
      <c r="J64" s="171">
        <f>J202</f>
        <v>0</v>
      </c>
      <c r="K64" s="168"/>
      <c r="L64" s="172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9" customFormat="1" ht="24.95" customHeight="1">
      <c r="A65" s="9"/>
      <c r="B65" s="167"/>
      <c r="C65" s="168"/>
      <c r="D65" s="169" t="s">
        <v>542</v>
      </c>
      <c r="E65" s="170"/>
      <c r="F65" s="170"/>
      <c r="G65" s="170"/>
      <c r="H65" s="170"/>
      <c r="I65" s="170"/>
      <c r="J65" s="171">
        <f>J205</f>
        <v>0</v>
      </c>
      <c r="K65" s="168"/>
      <c r="L65" s="172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</row>
    <row r="66" spans="1:31" s="2" customFormat="1" ht="21.8" customHeight="1">
      <c r="A66" s="40"/>
      <c r="B66" s="41"/>
      <c r="C66" s="42"/>
      <c r="D66" s="42"/>
      <c r="E66" s="42"/>
      <c r="F66" s="42"/>
      <c r="G66" s="42"/>
      <c r="H66" s="42"/>
      <c r="I66" s="42"/>
      <c r="J66" s="42"/>
      <c r="K66" s="42"/>
      <c r="L66" s="136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</row>
    <row r="67" spans="1:31" s="2" customFormat="1" ht="6.95" customHeight="1">
      <c r="A67" s="40"/>
      <c r="B67" s="61"/>
      <c r="C67" s="62"/>
      <c r="D67" s="62"/>
      <c r="E67" s="62"/>
      <c r="F67" s="62"/>
      <c r="G67" s="62"/>
      <c r="H67" s="62"/>
      <c r="I67" s="62"/>
      <c r="J67" s="62"/>
      <c r="K67" s="62"/>
      <c r="L67" s="136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</row>
    <row r="71" spans="1:31" s="2" customFormat="1" ht="6.95" customHeight="1">
      <c r="A71" s="40"/>
      <c r="B71" s="63"/>
      <c r="C71" s="64"/>
      <c r="D71" s="64"/>
      <c r="E71" s="64"/>
      <c r="F71" s="64"/>
      <c r="G71" s="64"/>
      <c r="H71" s="64"/>
      <c r="I71" s="64"/>
      <c r="J71" s="64"/>
      <c r="K71" s="64"/>
      <c r="L71" s="136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2" spans="1:31" s="2" customFormat="1" ht="24.95" customHeight="1">
      <c r="A72" s="40"/>
      <c r="B72" s="41"/>
      <c r="C72" s="25" t="s">
        <v>118</v>
      </c>
      <c r="D72" s="42"/>
      <c r="E72" s="42"/>
      <c r="F72" s="42"/>
      <c r="G72" s="42"/>
      <c r="H72" s="42"/>
      <c r="I72" s="42"/>
      <c r="J72" s="42"/>
      <c r="K72" s="42"/>
      <c r="L72" s="136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pans="1:31" s="2" customFormat="1" ht="6.95" customHeight="1">
      <c r="A73" s="40"/>
      <c r="B73" s="41"/>
      <c r="C73" s="42"/>
      <c r="D73" s="42"/>
      <c r="E73" s="42"/>
      <c r="F73" s="42"/>
      <c r="G73" s="42"/>
      <c r="H73" s="42"/>
      <c r="I73" s="42"/>
      <c r="J73" s="42"/>
      <c r="K73" s="42"/>
      <c r="L73" s="136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12" customHeight="1">
      <c r="A74" s="40"/>
      <c r="B74" s="41"/>
      <c r="C74" s="34" t="s">
        <v>16</v>
      </c>
      <c r="D74" s="42"/>
      <c r="E74" s="42"/>
      <c r="F74" s="42"/>
      <c r="G74" s="42"/>
      <c r="H74" s="42"/>
      <c r="I74" s="42"/>
      <c r="J74" s="42"/>
      <c r="K74" s="42"/>
      <c r="L74" s="136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16.5" customHeight="1">
      <c r="A75" s="40"/>
      <c r="B75" s="41"/>
      <c r="C75" s="42"/>
      <c r="D75" s="42"/>
      <c r="E75" s="162" t="str">
        <f>E7</f>
        <v>Stavební úpravy MK Libušina a Tyršova v Třeboni</v>
      </c>
      <c r="F75" s="34"/>
      <c r="G75" s="34"/>
      <c r="H75" s="34"/>
      <c r="I75" s="42"/>
      <c r="J75" s="42"/>
      <c r="K75" s="42"/>
      <c r="L75" s="136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12" customHeight="1">
      <c r="A76" s="40"/>
      <c r="B76" s="41"/>
      <c r="C76" s="34" t="s">
        <v>104</v>
      </c>
      <c r="D76" s="42"/>
      <c r="E76" s="42"/>
      <c r="F76" s="42"/>
      <c r="G76" s="42"/>
      <c r="H76" s="42"/>
      <c r="I76" s="42"/>
      <c r="J76" s="42"/>
      <c r="K76" s="42"/>
      <c r="L76" s="136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16.5" customHeight="1">
      <c r="A77" s="40"/>
      <c r="B77" s="41"/>
      <c r="C77" s="42"/>
      <c r="D77" s="42"/>
      <c r="E77" s="71" t="str">
        <f>E9</f>
        <v>SO 301 - Vodovod a vodovodní přípojka</v>
      </c>
      <c r="F77" s="42"/>
      <c r="G77" s="42"/>
      <c r="H77" s="42"/>
      <c r="I77" s="42"/>
      <c r="J77" s="42"/>
      <c r="K77" s="42"/>
      <c r="L77" s="136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6.95" customHeight="1">
      <c r="A78" s="40"/>
      <c r="B78" s="41"/>
      <c r="C78" s="42"/>
      <c r="D78" s="42"/>
      <c r="E78" s="42"/>
      <c r="F78" s="42"/>
      <c r="G78" s="42"/>
      <c r="H78" s="42"/>
      <c r="I78" s="42"/>
      <c r="J78" s="42"/>
      <c r="K78" s="42"/>
      <c r="L78" s="136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12" customHeight="1">
      <c r="A79" s="40"/>
      <c r="B79" s="41"/>
      <c r="C79" s="34" t="s">
        <v>21</v>
      </c>
      <c r="D79" s="42"/>
      <c r="E79" s="42"/>
      <c r="F79" s="29" t="str">
        <f>F12</f>
        <v>Třeboň</v>
      </c>
      <c r="G79" s="42"/>
      <c r="H79" s="42"/>
      <c r="I79" s="34" t="s">
        <v>23</v>
      </c>
      <c r="J79" s="74" t="str">
        <f>IF(J12="","",J12)</f>
        <v>7. 12. 2020</v>
      </c>
      <c r="K79" s="42"/>
      <c r="L79" s="136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6.95" customHeight="1">
      <c r="A80" s="40"/>
      <c r="B80" s="41"/>
      <c r="C80" s="42"/>
      <c r="D80" s="42"/>
      <c r="E80" s="42"/>
      <c r="F80" s="42"/>
      <c r="G80" s="42"/>
      <c r="H80" s="42"/>
      <c r="I80" s="42"/>
      <c r="J80" s="42"/>
      <c r="K80" s="42"/>
      <c r="L80" s="136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15.15" customHeight="1">
      <c r="A81" s="40"/>
      <c r="B81" s="41"/>
      <c r="C81" s="34" t="s">
        <v>25</v>
      </c>
      <c r="D81" s="42"/>
      <c r="E81" s="42"/>
      <c r="F81" s="29" t="str">
        <f>E15</f>
        <v xml:space="preserve"> Město Třeboň, Palackého nám. 46/II, 379 01 Třeboň</v>
      </c>
      <c r="G81" s="42"/>
      <c r="H81" s="42"/>
      <c r="I81" s="34" t="s">
        <v>31</v>
      </c>
      <c r="J81" s="38" t="str">
        <f>E21</f>
        <v>INVENTE, s.r.o.</v>
      </c>
      <c r="K81" s="42"/>
      <c r="L81" s="136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15.15" customHeight="1">
      <c r="A82" s="40"/>
      <c r="B82" s="41"/>
      <c r="C82" s="34" t="s">
        <v>29</v>
      </c>
      <c r="D82" s="42"/>
      <c r="E82" s="42"/>
      <c r="F82" s="29" t="str">
        <f>IF(E18="","",E18)</f>
        <v>Vyplň údaj</v>
      </c>
      <c r="G82" s="42"/>
      <c r="H82" s="42"/>
      <c r="I82" s="34" t="s">
        <v>36</v>
      </c>
      <c r="J82" s="38" t="str">
        <f>E24</f>
        <v xml:space="preserve"> </v>
      </c>
      <c r="K82" s="42"/>
      <c r="L82" s="136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10.3" customHeight="1">
      <c r="A83" s="40"/>
      <c r="B83" s="41"/>
      <c r="C83" s="42"/>
      <c r="D83" s="42"/>
      <c r="E83" s="42"/>
      <c r="F83" s="42"/>
      <c r="G83" s="42"/>
      <c r="H83" s="42"/>
      <c r="I83" s="42"/>
      <c r="J83" s="42"/>
      <c r="K83" s="42"/>
      <c r="L83" s="136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11" customFormat="1" ht="29.25" customHeight="1">
      <c r="A84" s="179"/>
      <c r="B84" s="180"/>
      <c r="C84" s="181" t="s">
        <v>119</v>
      </c>
      <c r="D84" s="182" t="s">
        <v>59</v>
      </c>
      <c r="E84" s="182" t="s">
        <v>55</v>
      </c>
      <c r="F84" s="182" t="s">
        <v>56</v>
      </c>
      <c r="G84" s="182" t="s">
        <v>120</v>
      </c>
      <c r="H84" s="182" t="s">
        <v>121</v>
      </c>
      <c r="I84" s="182" t="s">
        <v>122</v>
      </c>
      <c r="J84" s="182" t="s">
        <v>109</v>
      </c>
      <c r="K84" s="183" t="s">
        <v>123</v>
      </c>
      <c r="L84" s="184"/>
      <c r="M84" s="94" t="s">
        <v>19</v>
      </c>
      <c r="N84" s="95" t="s">
        <v>44</v>
      </c>
      <c r="O84" s="95" t="s">
        <v>124</v>
      </c>
      <c r="P84" s="95" t="s">
        <v>125</v>
      </c>
      <c r="Q84" s="95" t="s">
        <v>126</v>
      </c>
      <c r="R84" s="95" t="s">
        <v>127</v>
      </c>
      <c r="S84" s="95" t="s">
        <v>128</v>
      </c>
      <c r="T84" s="96" t="s">
        <v>129</v>
      </c>
      <c r="U84" s="179"/>
      <c r="V84" s="179"/>
      <c r="W84" s="179"/>
      <c r="X84" s="179"/>
      <c r="Y84" s="179"/>
      <c r="Z84" s="179"/>
      <c r="AA84" s="179"/>
      <c r="AB84" s="179"/>
      <c r="AC84" s="179"/>
      <c r="AD84" s="179"/>
      <c r="AE84" s="179"/>
    </row>
    <row r="85" spans="1:63" s="2" customFormat="1" ht="22.8" customHeight="1">
      <c r="A85" s="40"/>
      <c r="B85" s="41"/>
      <c r="C85" s="101" t="s">
        <v>130</v>
      </c>
      <c r="D85" s="42"/>
      <c r="E85" s="42"/>
      <c r="F85" s="42"/>
      <c r="G85" s="42"/>
      <c r="H85" s="42"/>
      <c r="I85" s="42"/>
      <c r="J85" s="185">
        <f>BK85</f>
        <v>0</v>
      </c>
      <c r="K85" s="42"/>
      <c r="L85" s="46"/>
      <c r="M85" s="97"/>
      <c r="N85" s="186"/>
      <c r="O85" s="98"/>
      <c r="P85" s="187">
        <f>P86+P123+P126+P199+P202+P205</f>
        <v>0</v>
      </c>
      <c r="Q85" s="98"/>
      <c r="R85" s="187">
        <f>R86+R123+R126+R199+R202+R205</f>
        <v>0</v>
      </c>
      <c r="S85" s="98"/>
      <c r="T85" s="188">
        <f>T86+T123+T126+T199+T202+T205</f>
        <v>0</v>
      </c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T85" s="19" t="s">
        <v>73</v>
      </c>
      <c r="AU85" s="19" t="s">
        <v>110</v>
      </c>
      <c r="BK85" s="189">
        <f>BK86+BK123+BK126+BK199+BK202+BK205</f>
        <v>0</v>
      </c>
    </row>
    <row r="86" spans="1:63" s="12" customFormat="1" ht="25.9" customHeight="1">
      <c r="A86" s="12"/>
      <c r="B86" s="190"/>
      <c r="C86" s="191"/>
      <c r="D86" s="192" t="s">
        <v>73</v>
      </c>
      <c r="E86" s="193" t="s">
        <v>82</v>
      </c>
      <c r="F86" s="193" t="s">
        <v>134</v>
      </c>
      <c r="G86" s="191"/>
      <c r="H86" s="191"/>
      <c r="I86" s="194"/>
      <c r="J86" s="195">
        <f>BK86</f>
        <v>0</v>
      </c>
      <c r="K86" s="191"/>
      <c r="L86" s="196"/>
      <c r="M86" s="197"/>
      <c r="N86" s="198"/>
      <c r="O86" s="198"/>
      <c r="P86" s="199">
        <f>SUM(P87:P122)</f>
        <v>0</v>
      </c>
      <c r="Q86" s="198"/>
      <c r="R86" s="199">
        <f>SUM(R87:R122)</f>
        <v>0</v>
      </c>
      <c r="S86" s="198"/>
      <c r="T86" s="200">
        <f>SUM(T87:T122)</f>
        <v>0</v>
      </c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R86" s="201" t="s">
        <v>82</v>
      </c>
      <c r="AT86" s="202" t="s">
        <v>73</v>
      </c>
      <c r="AU86" s="202" t="s">
        <v>74</v>
      </c>
      <c r="AY86" s="201" t="s">
        <v>133</v>
      </c>
      <c r="BK86" s="203">
        <f>SUM(BK87:BK122)</f>
        <v>0</v>
      </c>
    </row>
    <row r="87" spans="1:65" s="2" customFormat="1" ht="16.5" customHeight="1">
      <c r="A87" s="40"/>
      <c r="B87" s="41"/>
      <c r="C87" s="206" t="s">
        <v>82</v>
      </c>
      <c r="D87" s="206" t="s">
        <v>135</v>
      </c>
      <c r="E87" s="207" t="s">
        <v>543</v>
      </c>
      <c r="F87" s="208" t="s">
        <v>544</v>
      </c>
      <c r="G87" s="209" t="s">
        <v>545</v>
      </c>
      <c r="H87" s="210">
        <v>100</v>
      </c>
      <c r="I87" s="211"/>
      <c r="J87" s="212">
        <f>ROUND(I87*H87,2)</f>
        <v>0</v>
      </c>
      <c r="K87" s="208" t="s">
        <v>19</v>
      </c>
      <c r="L87" s="46"/>
      <c r="M87" s="213" t="s">
        <v>19</v>
      </c>
      <c r="N87" s="214" t="s">
        <v>45</v>
      </c>
      <c r="O87" s="86"/>
      <c r="P87" s="215">
        <f>O87*H87</f>
        <v>0</v>
      </c>
      <c r="Q87" s="215">
        <v>0</v>
      </c>
      <c r="R87" s="215">
        <f>Q87*H87</f>
        <v>0</v>
      </c>
      <c r="S87" s="215">
        <v>0</v>
      </c>
      <c r="T87" s="216">
        <f>S87*H87</f>
        <v>0</v>
      </c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R87" s="217" t="s">
        <v>140</v>
      </c>
      <c r="AT87" s="217" t="s">
        <v>135</v>
      </c>
      <c r="AU87" s="217" t="s">
        <v>82</v>
      </c>
      <c r="AY87" s="19" t="s">
        <v>133</v>
      </c>
      <c r="BE87" s="218">
        <f>IF(N87="základní",J87,0)</f>
        <v>0</v>
      </c>
      <c r="BF87" s="218">
        <f>IF(N87="snížená",J87,0)</f>
        <v>0</v>
      </c>
      <c r="BG87" s="218">
        <f>IF(N87="zákl. přenesená",J87,0)</f>
        <v>0</v>
      </c>
      <c r="BH87" s="218">
        <f>IF(N87="sníž. přenesená",J87,0)</f>
        <v>0</v>
      </c>
      <c r="BI87" s="218">
        <f>IF(N87="nulová",J87,0)</f>
        <v>0</v>
      </c>
      <c r="BJ87" s="19" t="s">
        <v>82</v>
      </c>
      <c r="BK87" s="218">
        <f>ROUND(I87*H87,2)</f>
        <v>0</v>
      </c>
      <c r="BL87" s="19" t="s">
        <v>140</v>
      </c>
      <c r="BM87" s="217" t="s">
        <v>546</v>
      </c>
    </row>
    <row r="88" spans="1:47" s="2" customFormat="1" ht="12">
      <c r="A88" s="40"/>
      <c r="B88" s="41"/>
      <c r="C88" s="42"/>
      <c r="D88" s="219" t="s">
        <v>142</v>
      </c>
      <c r="E88" s="42"/>
      <c r="F88" s="220" t="s">
        <v>544</v>
      </c>
      <c r="G88" s="42"/>
      <c r="H88" s="42"/>
      <c r="I88" s="221"/>
      <c r="J88" s="42"/>
      <c r="K88" s="42"/>
      <c r="L88" s="46"/>
      <c r="M88" s="222"/>
      <c r="N88" s="223"/>
      <c r="O88" s="86"/>
      <c r="P88" s="86"/>
      <c r="Q88" s="86"/>
      <c r="R88" s="86"/>
      <c r="S88" s="86"/>
      <c r="T88" s="87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T88" s="19" t="s">
        <v>142</v>
      </c>
      <c r="AU88" s="19" t="s">
        <v>82</v>
      </c>
    </row>
    <row r="89" spans="1:65" s="2" customFormat="1" ht="16.5" customHeight="1">
      <c r="A89" s="40"/>
      <c r="B89" s="41"/>
      <c r="C89" s="206" t="s">
        <v>171</v>
      </c>
      <c r="D89" s="206" t="s">
        <v>135</v>
      </c>
      <c r="E89" s="207" t="s">
        <v>547</v>
      </c>
      <c r="F89" s="208" t="s">
        <v>548</v>
      </c>
      <c r="G89" s="209" t="s">
        <v>190</v>
      </c>
      <c r="H89" s="210">
        <v>388.531</v>
      </c>
      <c r="I89" s="211"/>
      <c r="J89" s="212">
        <f>ROUND(I89*H89,2)</f>
        <v>0</v>
      </c>
      <c r="K89" s="208" t="s">
        <v>19</v>
      </c>
      <c r="L89" s="46"/>
      <c r="M89" s="213" t="s">
        <v>19</v>
      </c>
      <c r="N89" s="214" t="s">
        <v>45</v>
      </c>
      <c r="O89" s="86"/>
      <c r="P89" s="215">
        <f>O89*H89</f>
        <v>0</v>
      </c>
      <c r="Q89" s="215">
        <v>0</v>
      </c>
      <c r="R89" s="215">
        <f>Q89*H89</f>
        <v>0</v>
      </c>
      <c r="S89" s="215">
        <v>0</v>
      </c>
      <c r="T89" s="216">
        <f>S89*H89</f>
        <v>0</v>
      </c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R89" s="217" t="s">
        <v>140</v>
      </c>
      <c r="AT89" s="217" t="s">
        <v>135</v>
      </c>
      <c r="AU89" s="217" t="s">
        <v>82</v>
      </c>
      <c r="AY89" s="19" t="s">
        <v>133</v>
      </c>
      <c r="BE89" s="218">
        <f>IF(N89="základní",J89,0)</f>
        <v>0</v>
      </c>
      <c r="BF89" s="218">
        <f>IF(N89="snížená",J89,0)</f>
        <v>0</v>
      </c>
      <c r="BG89" s="218">
        <f>IF(N89="zákl. přenesená",J89,0)</f>
        <v>0</v>
      </c>
      <c r="BH89" s="218">
        <f>IF(N89="sníž. přenesená",J89,0)</f>
        <v>0</v>
      </c>
      <c r="BI89" s="218">
        <f>IF(N89="nulová",J89,0)</f>
        <v>0</v>
      </c>
      <c r="BJ89" s="19" t="s">
        <v>82</v>
      </c>
      <c r="BK89" s="218">
        <f>ROUND(I89*H89,2)</f>
        <v>0</v>
      </c>
      <c r="BL89" s="19" t="s">
        <v>140</v>
      </c>
      <c r="BM89" s="217" t="s">
        <v>549</v>
      </c>
    </row>
    <row r="90" spans="1:47" s="2" customFormat="1" ht="12">
      <c r="A90" s="40"/>
      <c r="B90" s="41"/>
      <c r="C90" s="42"/>
      <c r="D90" s="219" t="s">
        <v>142</v>
      </c>
      <c r="E90" s="42"/>
      <c r="F90" s="220" t="s">
        <v>548</v>
      </c>
      <c r="G90" s="42"/>
      <c r="H90" s="42"/>
      <c r="I90" s="221"/>
      <c r="J90" s="42"/>
      <c r="K90" s="42"/>
      <c r="L90" s="46"/>
      <c r="M90" s="222"/>
      <c r="N90" s="223"/>
      <c r="O90" s="86"/>
      <c r="P90" s="86"/>
      <c r="Q90" s="86"/>
      <c r="R90" s="86"/>
      <c r="S90" s="86"/>
      <c r="T90" s="87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T90" s="19" t="s">
        <v>142</v>
      </c>
      <c r="AU90" s="19" t="s">
        <v>82</v>
      </c>
    </row>
    <row r="91" spans="1:51" s="13" customFormat="1" ht="12">
      <c r="A91" s="13"/>
      <c r="B91" s="224"/>
      <c r="C91" s="225"/>
      <c r="D91" s="219" t="s">
        <v>156</v>
      </c>
      <c r="E91" s="226" t="s">
        <v>19</v>
      </c>
      <c r="F91" s="227" t="s">
        <v>550</v>
      </c>
      <c r="G91" s="225"/>
      <c r="H91" s="228">
        <v>388.531</v>
      </c>
      <c r="I91" s="229"/>
      <c r="J91" s="225"/>
      <c r="K91" s="225"/>
      <c r="L91" s="230"/>
      <c r="M91" s="231"/>
      <c r="N91" s="232"/>
      <c r="O91" s="232"/>
      <c r="P91" s="232"/>
      <c r="Q91" s="232"/>
      <c r="R91" s="232"/>
      <c r="S91" s="232"/>
      <c r="T91" s="23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T91" s="234" t="s">
        <v>156</v>
      </c>
      <c r="AU91" s="234" t="s">
        <v>82</v>
      </c>
      <c r="AV91" s="13" t="s">
        <v>84</v>
      </c>
      <c r="AW91" s="13" t="s">
        <v>35</v>
      </c>
      <c r="AX91" s="13" t="s">
        <v>74</v>
      </c>
      <c r="AY91" s="234" t="s">
        <v>133</v>
      </c>
    </row>
    <row r="92" spans="1:51" s="14" customFormat="1" ht="12">
      <c r="A92" s="14"/>
      <c r="B92" s="235"/>
      <c r="C92" s="236"/>
      <c r="D92" s="219" t="s">
        <v>156</v>
      </c>
      <c r="E92" s="237" t="s">
        <v>19</v>
      </c>
      <c r="F92" s="238" t="s">
        <v>164</v>
      </c>
      <c r="G92" s="236"/>
      <c r="H92" s="239">
        <v>388.531</v>
      </c>
      <c r="I92" s="240"/>
      <c r="J92" s="236"/>
      <c r="K92" s="236"/>
      <c r="L92" s="241"/>
      <c r="M92" s="242"/>
      <c r="N92" s="243"/>
      <c r="O92" s="243"/>
      <c r="P92" s="243"/>
      <c r="Q92" s="243"/>
      <c r="R92" s="243"/>
      <c r="S92" s="243"/>
      <c r="T92" s="24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T92" s="245" t="s">
        <v>156</v>
      </c>
      <c r="AU92" s="245" t="s">
        <v>82</v>
      </c>
      <c r="AV92" s="14" t="s">
        <v>140</v>
      </c>
      <c r="AW92" s="14" t="s">
        <v>35</v>
      </c>
      <c r="AX92" s="14" t="s">
        <v>82</v>
      </c>
      <c r="AY92" s="245" t="s">
        <v>133</v>
      </c>
    </row>
    <row r="93" spans="1:65" s="2" customFormat="1" ht="16.5" customHeight="1">
      <c r="A93" s="40"/>
      <c r="B93" s="41"/>
      <c r="C93" s="206" t="s">
        <v>84</v>
      </c>
      <c r="D93" s="206" t="s">
        <v>135</v>
      </c>
      <c r="E93" s="207" t="s">
        <v>551</v>
      </c>
      <c r="F93" s="208" t="s">
        <v>552</v>
      </c>
      <c r="G93" s="209" t="s">
        <v>190</v>
      </c>
      <c r="H93" s="210">
        <v>809.44</v>
      </c>
      <c r="I93" s="211"/>
      <c r="J93" s="212">
        <f>ROUND(I93*H93,2)</f>
        <v>0</v>
      </c>
      <c r="K93" s="208" t="s">
        <v>19</v>
      </c>
      <c r="L93" s="46"/>
      <c r="M93" s="213" t="s">
        <v>19</v>
      </c>
      <c r="N93" s="214" t="s">
        <v>45</v>
      </c>
      <c r="O93" s="86"/>
      <c r="P93" s="215">
        <f>O93*H93</f>
        <v>0</v>
      </c>
      <c r="Q93" s="215">
        <v>0</v>
      </c>
      <c r="R93" s="215">
        <f>Q93*H93</f>
        <v>0</v>
      </c>
      <c r="S93" s="215">
        <v>0</v>
      </c>
      <c r="T93" s="216">
        <f>S93*H93</f>
        <v>0</v>
      </c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R93" s="217" t="s">
        <v>140</v>
      </c>
      <c r="AT93" s="217" t="s">
        <v>135</v>
      </c>
      <c r="AU93" s="217" t="s">
        <v>82</v>
      </c>
      <c r="AY93" s="19" t="s">
        <v>133</v>
      </c>
      <c r="BE93" s="218">
        <f>IF(N93="základní",J93,0)</f>
        <v>0</v>
      </c>
      <c r="BF93" s="218">
        <f>IF(N93="snížená",J93,0)</f>
        <v>0</v>
      </c>
      <c r="BG93" s="218">
        <f>IF(N93="zákl. přenesená",J93,0)</f>
        <v>0</v>
      </c>
      <c r="BH93" s="218">
        <f>IF(N93="sníž. přenesená",J93,0)</f>
        <v>0</v>
      </c>
      <c r="BI93" s="218">
        <f>IF(N93="nulová",J93,0)</f>
        <v>0</v>
      </c>
      <c r="BJ93" s="19" t="s">
        <v>82</v>
      </c>
      <c r="BK93" s="218">
        <f>ROUND(I93*H93,2)</f>
        <v>0</v>
      </c>
      <c r="BL93" s="19" t="s">
        <v>140</v>
      </c>
      <c r="BM93" s="217" t="s">
        <v>553</v>
      </c>
    </row>
    <row r="94" spans="1:47" s="2" customFormat="1" ht="12">
      <c r="A94" s="40"/>
      <c r="B94" s="41"/>
      <c r="C94" s="42"/>
      <c r="D94" s="219" t="s">
        <v>142</v>
      </c>
      <c r="E94" s="42"/>
      <c r="F94" s="220" t="s">
        <v>552</v>
      </c>
      <c r="G94" s="42"/>
      <c r="H94" s="42"/>
      <c r="I94" s="221"/>
      <c r="J94" s="42"/>
      <c r="K94" s="42"/>
      <c r="L94" s="46"/>
      <c r="M94" s="222"/>
      <c r="N94" s="223"/>
      <c r="O94" s="86"/>
      <c r="P94" s="86"/>
      <c r="Q94" s="86"/>
      <c r="R94" s="86"/>
      <c r="S94" s="86"/>
      <c r="T94" s="87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T94" s="19" t="s">
        <v>142</v>
      </c>
      <c r="AU94" s="19" t="s">
        <v>82</v>
      </c>
    </row>
    <row r="95" spans="1:65" s="2" customFormat="1" ht="16.5" customHeight="1">
      <c r="A95" s="40"/>
      <c r="B95" s="41"/>
      <c r="C95" s="206" t="s">
        <v>146</v>
      </c>
      <c r="D95" s="206" t="s">
        <v>135</v>
      </c>
      <c r="E95" s="207" t="s">
        <v>554</v>
      </c>
      <c r="F95" s="208" t="s">
        <v>555</v>
      </c>
      <c r="G95" s="209" t="s">
        <v>190</v>
      </c>
      <c r="H95" s="210">
        <v>809.44</v>
      </c>
      <c r="I95" s="211"/>
      <c r="J95" s="212">
        <f>ROUND(I95*H95,2)</f>
        <v>0</v>
      </c>
      <c r="K95" s="208" t="s">
        <v>19</v>
      </c>
      <c r="L95" s="46"/>
      <c r="M95" s="213" t="s">
        <v>19</v>
      </c>
      <c r="N95" s="214" t="s">
        <v>45</v>
      </c>
      <c r="O95" s="86"/>
      <c r="P95" s="215">
        <f>O95*H95</f>
        <v>0</v>
      </c>
      <c r="Q95" s="215">
        <v>0</v>
      </c>
      <c r="R95" s="215">
        <f>Q95*H95</f>
        <v>0</v>
      </c>
      <c r="S95" s="215">
        <v>0</v>
      </c>
      <c r="T95" s="216">
        <f>S95*H95</f>
        <v>0</v>
      </c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R95" s="217" t="s">
        <v>140</v>
      </c>
      <c r="AT95" s="217" t="s">
        <v>135</v>
      </c>
      <c r="AU95" s="217" t="s">
        <v>82</v>
      </c>
      <c r="AY95" s="19" t="s">
        <v>133</v>
      </c>
      <c r="BE95" s="218">
        <f>IF(N95="základní",J95,0)</f>
        <v>0</v>
      </c>
      <c r="BF95" s="218">
        <f>IF(N95="snížená",J95,0)</f>
        <v>0</v>
      </c>
      <c r="BG95" s="218">
        <f>IF(N95="zákl. přenesená",J95,0)</f>
        <v>0</v>
      </c>
      <c r="BH95" s="218">
        <f>IF(N95="sníž. přenesená",J95,0)</f>
        <v>0</v>
      </c>
      <c r="BI95" s="218">
        <f>IF(N95="nulová",J95,0)</f>
        <v>0</v>
      </c>
      <c r="BJ95" s="19" t="s">
        <v>82</v>
      </c>
      <c r="BK95" s="218">
        <f>ROUND(I95*H95,2)</f>
        <v>0</v>
      </c>
      <c r="BL95" s="19" t="s">
        <v>140</v>
      </c>
      <c r="BM95" s="217" t="s">
        <v>556</v>
      </c>
    </row>
    <row r="96" spans="1:47" s="2" customFormat="1" ht="12">
      <c r="A96" s="40"/>
      <c r="B96" s="41"/>
      <c r="C96" s="42"/>
      <c r="D96" s="219" t="s">
        <v>142</v>
      </c>
      <c r="E96" s="42"/>
      <c r="F96" s="220" t="s">
        <v>555</v>
      </c>
      <c r="G96" s="42"/>
      <c r="H96" s="42"/>
      <c r="I96" s="221"/>
      <c r="J96" s="42"/>
      <c r="K96" s="42"/>
      <c r="L96" s="46"/>
      <c r="M96" s="222"/>
      <c r="N96" s="223"/>
      <c r="O96" s="86"/>
      <c r="P96" s="86"/>
      <c r="Q96" s="86"/>
      <c r="R96" s="86"/>
      <c r="S96" s="86"/>
      <c r="T96" s="87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T96" s="19" t="s">
        <v>142</v>
      </c>
      <c r="AU96" s="19" t="s">
        <v>82</v>
      </c>
    </row>
    <row r="97" spans="1:65" s="2" customFormat="1" ht="16.5" customHeight="1">
      <c r="A97" s="40"/>
      <c r="B97" s="41"/>
      <c r="C97" s="206" t="s">
        <v>176</v>
      </c>
      <c r="D97" s="206" t="s">
        <v>135</v>
      </c>
      <c r="E97" s="207" t="s">
        <v>557</v>
      </c>
      <c r="F97" s="208" t="s">
        <v>558</v>
      </c>
      <c r="G97" s="209" t="s">
        <v>149</v>
      </c>
      <c r="H97" s="210">
        <v>2030.87</v>
      </c>
      <c r="I97" s="211"/>
      <c r="J97" s="212">
        <f>ROUND(I97*H97,2)</f>
        <v>0</v>
      </c>
      <c r="K97" s="208" t="s">
        <v>19</v>
      </c>
      <c r="L97" s="46"/>
      <c r="M97" s="213" t="s">
        <v>19</v>
      </c>
      <c r="N97" s="214" t="s">
        <v>45</v>
      </c>
      <c r="O97" s="86"/>
      <c r="P97" s="215">
        <f>O97*H97</f>
        <v>0</v>
      </c>
      <c r="Q97" s="215">
        <v>0</v>
      </c>
      <c r="R97" s="215">
        <f>Q97*H97</f>
        <v>0</v>
      </c>
      <c r="S97" s="215">
        <v>0</v>
      </c>
      <c r="T97" s="216">
        <f>S97*H97</f>
        <v>0</v>
      </c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R97" s="217" t="s">
        <v>140</v>
      </c>
      <c r="AT97" s="217" t="s">
        <v>135</v>
      </c>
      <c r="AU97" s="217" t="s">
        <v>82</v>
      </c>
      <c r="AY97" s="19" t="s">
        <v>133</v>
      </c>
      <c r="BE97" s="218">
        <f>IF(N97="základní",J97,0)</f>
        <v>0</v>
      </c>
      <c r="BF97" s="218">
        <f>IF(N97="snížená",J97,0)</f>
        <v>0</v>
      </c>
      <c r="BG97" s="218">
        <f>IF(N97="zákl. přenesená",J97,0)</f>
        <v>0</v>
      </c>
      <c r="BH97" s="218">
        <f>IF(N97="sníž. přenesená",J97,0)</f>
        <v>0</v>
      </c>
      <c r="BI97" s="218">
        <f>IF(N97="nulová",J97,0)</f>
        <v>0</v>
      </c>
      <c r="BJ97" s="19" t="s">
        <v>82</v>
      </c>
      <c r="BK97" s="218">
        <f>ROUND(I97*H97,2)</f>
        <v>0</v>
      </c>
      <c r="BL97" s="19" t="s">
        <v>140</v>
      </c>
      <c r="BM97" s="217" t="s">
        <v>559</v>
      </c>
    </row>
    <row r="98" spans="1:47" s="2" customFormat="1" ht="12">
      <c r="A98" s="40"/>
      <c r="B98" s="41"/>
      <c r="C98" s="42"/>
      <c r="D98" s="219" t="s">
        <v>142</v>
      </c>
      <c r="E98" s="42"/>
      <c r="F98" s="220" t="s">
        <v>558</v>
      </c>
      <c r="G98" s="42"/>
      <c r="H98" s="42"/>
      <c r="I98" s="221"/>
      <c r="J98" s="42"/>
      <c r="K98" s="42"/>
      <c r="L98" s="46"/>
      <c r="M98" s="222"/>
      <c r="N98" s="223"/>
      <c r="O98" s="86"/>
      <c r="P98" s="86"/>
      <c r="Q98" s="86"/>
      <c r="R98" s="86"/>
      <c r="S98" s="86"/>
      <c r="T98" s="87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T98" s="19" t="s">
        <v>142</v>
      </c>
      <c r="AU98" s="19" t="s">
        <v>82</v>
      </c>
    </row>
    <row r="99" spans="1:65" s="2" customFormat="1" ht="16.5" customHeight="1">
      <c r="A99" s="40"/>
      <c r="B99" s="41"/>
      <c r="C99" s="206" t="s">
        <v>187</v>
      </c>
      <c r="D99" s="206" t="s">
        <v>135</v>
      </c>
      <c r="E99" s="207" t="s">
        <v>560</v>
      </c>
      <c r="F99" s="208" t="s">
        <v>561</v>
      </c>
      <c r="G99" s="209" t="s">
        <v>149</v>
      </c>
      <c r="H99" s="210">
        <v>21.93</v>
      </c>
      <c r="I99" s="211"/>
      <c r="J99" s="212">
        <f>ROUND(I99*H99,2)</f>
        <v>0</v>
      </c>
      <c r="K99" s="208" t="s">
        <v>19</v>
      </c>
      <c r="L99" s="46"/>
      <c r="M99" s="213" t="s">
        <v>19</v>
      </c>
      <c r="N99" s="214" t="s">
        <v>45</v>
      </c>
      <c r="O99" s="86"/>
      <c r="P99" s="215">
        <f>O99*H99</f>
        <v>0</v>
      </c>
      <c r="Q99" s="215">
        <v>0</v>
      </c>
      <c r="R99" s="215">
        <f>Q99*H99</f>
        <v>0</v>
      </c>
      <c r="S99" s="215">
        <v>0</v>
      </c>
      <c r="T99" s="216">
        <f>S99*H99</f>
        <v>0</v>
      </c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R99" s="217" t="s">
        <v>140</v>
      </c>
      <c r="AT99" s="217" t="s">
        <v>135</v>
      </c>
      <c r="AU99" s="217" t="s">
        <v>82</v>
      </c>
      <c r="AY99" s="19" t="s">
        <v>133</v>
      </c>
      <c r="BE99" s="218">
        <f>IF(N99="základní",J99,0)</f>
        <v>0</v>
      </c>
      <c r="BF99" s="218">
        <f>IF(N99="snížená",J99,0)</f>
        <v>0</v>
      </c>
      <c r="BG99" s="218">
        <f>IF(N99="zákl. přenesená",J99,0)</f>
        <v>0</v>
      </c>
      <c r="BH99" s="218">
        <f>IF(N99="sníž. přenesená",J99,0)</f>
        <v>0</v>
      </c>
      <c r="BI99" s="218">
        <f>IF(N99="nulová",J99,0)</f>
        <v>0</v>
      </c>
      <c r="BJ99" s="19" t="s">
        <v>82</v>
      </c>
      <c r="BK99" s="218">
        <f>ROUND(I99*H99,2)</f>
        <v>0</v>
      </c>
      <c r="BL99" s="19" t="s">
        <v>140</v>
      </c>
      <c r="BM99" s="217" t="s">
        <v>562</v>
      </c>
    </row>
    <row r="100" spans="1:47" s="2" customFormat="1" ht="12">
      <c r="A100" s="40"/>
      <c r="B100" s="41"/>
      <c r="C100" s="42"/>
      <c r="D100" s="219" t="s">
        <v>142</v>
      </c>
      <c r="E100" s="42"/>
      <c r="F100" s="220" t="s">
        <v>561</v>
      </c>
      <c r="G100" s="42"/>
      <c r="H100" s="42"/>
      <c r="I100" s="221"/>
      <c r="J100" s="42"/>
      <c r="K100" s="42"/>
      <c r="L100" s="46"/>
      <c r="M100" s="222"/>
      <c r="N100" s="223"/>
      <c r="O100" s="86"/>
      <c r="P100" s="86"/>
      <c r="Q100" s="86"/>
      <c r="R100" s="86"/>
      <c r="S100" s="86"/>
      <c r="T100" s="87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T100" s="19" t="s">
        <v>142</v>
      </c>
      <c r="AU100" s="19" t="s">
        <v>82</v>
      </c>
    </row>
    <row r="101" spans="1:65" s="2" customFormat="1" ht="16.5" customHeight="1">
      <c r="A101" s="40"/>
      <c r="B101" s="41"/>
      <c r="C101" s="206" t="s">
        <v>182</v>
      </c>
      <c r="D101" s="206" t="s">
        <v>135</v>
      </c>
      <c r="E101" s="207" t="s">
        <v>563</v>
      </c>
      <c r="F101" s="208" t="s">
        <v>564</v>
      </c>
      <c r="G101" s="209" t="s">
        <v>149</v>
      </c>
      <c r="H101" s="210">
        <v>2030.87</v>
      </c>
      <c r="I101" s="211"/>
      <c r="J101" s="212">
        <f>ROUND(I101*H101,2)</f>
        <v>0</v>
      </c>
      <c r="K101" s="208" t="s">
        <v>19</v>
      </c>
      <c r="L101" s="46"/>
      <c r="M101" s="213" t="s">
        <v>19</v>
      </c>
      <c r="N101" s="214" t="s">
        <v>45</v>
      </c>
      <c r="O101" s="86"/>
      <c r="P101" s="215">
        <f>O101*H101</f>
        <v>0</v>
      </c>
      <c r="Q101" s="215">
        <v>0</v>
      </c>
      <c r="R101" s="215">
        <f>Q101*H101</f>
        <v>0</v>
      </c>
      <c r="S101" s="215">
        <v>0</v>
      </c>
      <c r="T101" s="216">
        <f>S101*H101</f>
        <v>0</v>
      </c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R101" s="217" t="s">
        <v>140</v>
      </c>
      <c r="AT101" s="217" t="s">
        <v>135</v>
      </c>
      <c r="AU101" s="217" t="s">
        <v>82</v>
      </c>
      <c r="AY101" s="19" t="s">
        <v>133</v>
      </c>
      <c r="BE101" s="218">
        <f>IF(N101="základní",J101,0)</f>
        <v>0</v>
      </c>
      <c r="BF101" s="218">
        <f>IF(N101="snížená",J101,0)</f>
        <v>0</v>
      </c>
      <c r="BG101" s="218">
        <f>IF(N101="zákl. přenesená",J101,0)</f>
        <v>0</v>
      </c>
      <c r="BH101" s="218">
        <f>IF(N101="sníž. přenesená",J101,0)</f>
        <v>0</v>
      </c>
      <c r="BI101" s="218">
        <f>IF(N101="nulová",J101,0)</f>
        <v>0</v>
      </c>
      <c r="BJ101" s="19" t="s">
        <v>82</v>
      </c>
      <c r="BK101" s="218">
        <f>ROUND(I101*H101,2)</f>
        <v>0</v>
      </c>
      <c r="BL101" s="19" t="s">
        <v>140</v>
      </c>
      <c r="BM101" s="217" t="s">
        <v>565</v>
      </c>
    </row>
    <row r="102" spans="1:47" s="2" customFormat="1" ht="12">
      <c r="A102" s="40"/>
      <c r="B102" s="41"/>
      <c r="C102" s="42"/>
      <c r="D102" s="219" t="s">
        <v>142</v>
      </c>
      <c r="E102" s="42"/>
      <c r="F102" s="220" t="s">
        <v>564</v>
      </c>
      <c r="G102" s="42"/>
      <c r="H102" s="42"/>
      <c r="I102" s="221"/>
      <c r="J102" s="42"/>
      <c r="K102" s="42"/>
      <c r="L102" s="46"/>
      <c r="M102" s="222"/>
      <c r="N102" s="223"/>
      <c r="O102" s="86"/>
      <c r="P102" s="86"/>
      <c r="Q102" s="86"/>
      <c r="R102" s="86"/>
      <c r="S102" s="86"/>
      <c r="T102" s="87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T102" s="19" t="s">
        <v>142</v>
      </c>
      <c r="AU102" s="19" t="s">
        <v>82</v>
      </c>
    </row>
    <row r="103" spans="1:65" s="2" customFormat="1" ht="16.5" customHeight="1">
      <c r="A103" s="40"/>
      <c r="B103" s="41"/>
      <c r="C103" s="206" t="s">
        <v>195</v>
      </c>
      <c r="D103" s="206" t="s">
        <v>135</v>
      </c>
      <c r="E103" s="207" t="s">
        <v>566</v>
      </c>
      <c r="F103" s="208" t="s">
        <v>567</v>
      </c>
      <c r="G103" s="209" t="s">
        <v>149</v>
      </c>
      <c r="H103" s="210">
        <v>21.93</v>
      </c>
      <c r="I103" s="211"/>
      <c r="J103" s="212">
        <f>ROUND(I103*H103,2)</f>
        <v>0</v>
      </c>
      <c r="K103" s="208" t="s">
        <v>19</v>
      </c>
      <c r="L103" s="46"/>
      <c r="M103" s="213" t="s">
        <v>19</v>
      </c>
      <c r="N103" s="214" t="s">
        <v>45</v>
      </c>
      <c r="O103" s="86"/>
      <c r="P103" s="215">
        <f>O103*H103</f>
        <v>0</v>
      </c>
      <c r="Q103" s="215">
        <v>0</v>
      </c>
      <c r="R103" s="215">
        <f>Q103*H103</f>
        <v>0</v>
      </c>
      <c r="S103" s="215">
        <v>0</v>
      </c>
      <c r="T103" s="216">
        <f>S103*H103</f>
        <v>0</v>
      </c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R103" s="217" t="s">
        <v>140</v>
      </c>
      <c r="AT103" s="217" t="s">
        <v>135</v>
      </c>
      <c r="AU103" s="217" t="s">
        <v>82</v>
      </c>
      <c r="AY103" s="19" t="s">
        <v>133</v>
      </c>
      <c r="BE103" s="218">
        <f>IF(N103="základní",J103,0)</f>
        <v>0</v>
      </c>
      <c r="BF103" s="218">
        <f>IF(N103="snížená",J103,0)</f>
        <v>0</v>
      </c>
      <c r="BG103" s="218">
        <f>IF(N103="zákl. přenesená",J103,0)</f>
        <v>0</v>
      </c>
      <c r="BH103" s="218">
        <f>IF(N103="sníž. přenesená",J103,0)</f>
        <v>0</v>
      </c>
      <c r="BI103" s="218">
        <f>IF(N103="nulová",J103,0)</f>
        <v>0</v>
      </c>
      <c r="BJ103" s="19" t="s">
        <v>82</v>
      </c>
      <c r="BK103" s="218">
        <f>ROUND(I103*H103,2)</f>
        <v>0</v>
      </c>
      <c r="BL103" s="19" t="s">
        <v>140</v>
      </c>
      <c r="BM103" s="217" t="s">
        <v>568</v>
      </c>
    </row>
    <row r="104" spans="1:47" s="2" customFormat="1" ht="12">
      <c r="A104" s="40"/>
      <c r="B104" s="41"/>
      <c r="C104" s="42"/>
      <c r="D104" s="219" t="s">
        <v>142</v>
      </c>
      <c r="E104" s="42"/>
      <c r="F104" s="220" t="s">
        <v>567</v>
      </c>
      <c r="G104" s="42"/>
      <c r="H104" s="42"/>
      <c r="I104" s="221"/>
      <c r="J104" s="42"/>
      <c r="K104" s="42"/>
      <c r="L104" s="46"/>
      <c r="M104" s="222"/>
      <c r="N104" s="223"/>
      <c r="O104" s="86"/>
      <c r="P104" s="86"/>
      <c r="Q104" s="86"/>
      <c r="R104" s="86"/>
      <c r="S104" s="86"/>
      <c r="T104" s="87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T104" s="19" t="s">
        <v>142</v>
      </c>
      <c r="AU104" s="19" t="s">
        <v>82</v>
      </c>
    </row>
    <row r="105" spans="1:65" s="2" customFormat="1" ht="16.5" customHeight="1">
      <c r="A105" s="40"/>
      <c r="B105" s="41"/>
      <c r="C105" s="206" t="s">
        <v>140</v>
      </c>
      <c r="D105" s="206" t="s">
        <v>135</v>
      </c>
      <c r="E105" s="207" t="s">
        <v>569</v>
      </c>
      <c r="F105" s="208" t="s">
        <v>570</v>
      </c>
      <c r="G105" s="209" t="s">
        <v>190</v>
      </c>
      <c r="H105" s="210">
        <v>809.44</v>
      </c>
      <c r="I105" s="211"/>
      <c r="J105" s="212">
        <f>ROUND(I105*H105,2)</f>
        <v>0</v>
      </c>
      <c r="K105" s="208" t="s">
        <v>19</v>
      </c>
      <c r="L105" s="46"/>
      <c r="M105" s="213" t="s">
        <v>19</v>
      </c>
      <c r="N105" s="214" t="s">
        <v>45</v>
      </c>
      <c r="O105" s="86"/>
      <c r="P105" s="215">
        <f>O105*H105</f>
        <v>0</v>
      </c>
      <c r="Q105" s="215">
        <v>0</v>
      </c>
      <c r="R105" s="215">
        <f>Q105*H105</f>
        <v>0</v>
      </c>
      <c r="S105" s="215">
        <v>0</v>
      </c>
      <c r="T105" s="216">
        <f>S105*H105</f>
        <v>0</v>
      </c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R105" s="217" t="s">
        <v>140</v>
      </c>
      <c r="AT105" s="217" t="s">
        <v>135</v>
      </c>
      <c r="AU105" s="217" t="s">
        <v>82</v>
      </c>
      <c r="AY105" s="19" t="s">
        <v>133</v>
      </c>
      <c r="BE105" s="218">
        <f>IF(N105="základní",J105,0)</f>
        <v>0</v>
      </c>
      <c r="BF105" s="218">
        <f>IF(N105="snížená",J105,0)</f>
        <v>0</v>
      </c>
      <c r="BG105" s="218">
        <f>IF(N105="zákl. přenesená",J105,0)</f>
        <v>0</v>
      </c>
      <c r="BH105" s="218">
        <f>IF(N105="sníž. přenesená",J105,0)</f>
        <v>0</v>
      </c>
      <c r="BI105" s="218">
        <f>IF(N105="nulová",J105,0)</f>
        <v>0</v>
      </c>
      <c r="BJ105" s="19" t="s">
        <v>82</v>
      </c>
      <c r="BK105" s="218">
        <f>ROUND(I105*H105,2)</f>
        <v>0</v>
      </c>
      <c r="BL105" s="19" t="s">
        <v>140</v>
      </c>
      <c r="BM105" s="217" t="s">
        <v>571</v>
      </c>
    </row>
    <row r="106" spans="1:47" s="2" customFormat="1" ht="12">
      <c r="A106" s="40"/>
      <c r="B106" s="41"/>
      <c r="C106" s="42"/>
      <c r="D106" s="219" t="s">
        <v>142</v>
      </c>
      <c r="E106" s="42"/>
      <c r="F106" s="220" t="s">
        <v>570</v>
      </c>
      <c r="G106" s="42"/>
      <c r="H106" s="42"/>
      <c r="I106" s="221"/>
      <c r="J106" s="42"/>
      <c r="K106" s="42"/>
      <c r="L106" s="46"/>
      <c r="M106" s="222"/>
      <c r="N106" s="223"/>
      <c r="O106" s="86"/>
      <c r="P106" s="86"/>
      <c r="Q106" s="86"/>
      <c r="R106" s="86"/>
      <c r="S106" s="86"/>
      <c r="T106" s="87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T106" s="19" t="s">
        <v>142</v>
      </c>
      <c r="AU106" s="19" t="s">
        <v>82</v>
      </c>
    </row>
    <row r="107" spans="1:65" s="2" customFormat="1" ht="16.5" customHeight="1">
      <c r="A107" s="40"/>
      <c r="B107" s="41"/>
      <c r="C107" s="206" t="s">
        <v>229</v>
      </c>
      <c r="D107" s="206" t="s">
        <v>135</v>
      </c>
      <c r="E107" s="207" t="s">
        <v>572</v>
      </c>
      <c r="F107" s="208" t="s">
        <v>573</v>
      </c>
      <c r="G107" s="209" t="s">
        <v>190</v>
      </c>
      <c r="H107" s="210">
        <v>317.62</v>
      </c>
      <c r="I107" s="211"/>
      <c r="J107" s="212">
        <f>ROUND(I107*H107,2)</f>
        <v>0</v>
      </c>
      <c r="K107" s="208" t="s">
        <v>19</v>
      </c>
      <c r="L107" s="46"/>
      <c r="M107" s="213" t="s">
        <v>19</v>
      </c>
      <c r="N107" s="214" t="s">
        <v>45</v>
      </c>
      <c r="O107" s="86"/>
      <c r="P107" s="215">
        <f>O107*H107</f>
        <v>0</v>
      </c>
      <c r="Q107" s="215">
        <v>0</v>
      </c>
      <c r="R107" s="215">
        <f>Q107*H107</f>
        <v>0</v>
      </c>
      <c r="S107" s="215">
        <v>0</v>
      </c>
      <c r="T107" s="216">
        <f>S107*H107</f>
        <v>0</v>
      </c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R107" s="217" t="s">
        <v>140</v>
      </c>
      <c r="AT107" s="217" t="s">
        <v>135</v>
      </c>
      <c r="AU107" s="217" t="s">
        <v>82</v>
      </c>
      <c r="AY107" s="19" t="s">
        <v>133</v>
      </c>
      <c r="BE107" s="218">
        <f>IF(N107="základní",J107,0)</f>
        <v>0</v>
      </c>
      <c r="BF107" s="218">
        <f>IF(N107="snížená",J107,0)</f>
        <v>0</v>
      </c>
      <c r="BG107" s="218">
        <f>IF(N107="zákl. přenesená",J107,0)</f>
        <v>0</v>
      </c>
      <c r="BH107" s="218">
        <f>IF(N107="sníž. přenesená",J107,0)</f>
        <v>0</v>
      </c>
      <c r="BI107" s="218">
        <f>IF(N107="nulová",J107,0)</f>
        <v>0</v>
      </c>
      <c r="BJ107" s="19" t="s">
        <v>82</v>
      </c>
      <c r="BK107" s="218">
        <f>ROUND(I107*H107,2)</f>
        <v>0</v>
      </c>
      <c r="BL107" s="19" t="s">
        <v>140</v>
      </c>
      <c r="BM107" s="217" t="s">
        <v>574</v>
      </c>
    </row>
    <row r="108" spans="1:47" s="2" customFormat="1" ht="12">
      <c r="A108" s="40"/>
      <c r="B108" s="41"/>
      <c r="C108" s="42"/>
      <c r="D108" s="219" t="s">
        <v>142</v>
      </c>
      <c r="E108" s="42"/>
      <c r="F108" s="220" t="s">
        <v>573</v>
      </c>
      <c r="G108" s="42"/>
      <c r="H108" s="42"/>
      <c r="I108" s="221"/>
      <c r="J108" s="42"/>
      <c r="K108" s="42"/>
      <c r="L108" s="46"/>
      <c r="M108" s="222"/>
      <c r="N108" s="223"/>
      <c r="O108" s="86"/>
      <c r="P108" s="86"/>
      <c r="Q108" s="86"/>
      <c r="R108" s="86"/>
      <c r="S108" s="86"/>
      <c r="T108" s="87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T108" s="19" t="s">
        <v>142</v>
      </c>
      <c r="AU108" s="19" t="s">
        <v>82</v>
      </c>
    </row>
    <row r="109" spans="1:65" s="2" customFormat="1" ht="16.5" customHeight="1">
      <c r="A109" s="40"/>
      <c r="B109" s="41"/>
      <c r="C109" s="206" t="s">
        <v>217</v>
      </c>
      <c r="D109" s="206" t="s">
        <v>135</v>
      </c>
      <c r="E109" s="207" t="s">
        <v>575</v>
      </c>
      <c r="F109" s="208" t="s">
        <v>576</v>
      </c>
      <c r="G109" s="209" t="s">
        <v>190</v>
      </c>
      <c r="H109" s="210">
        <v>317.62</v>
      </c>
      <c r="I109" s="211"/>
      <c r="J109" s="212">
        <f>ROUND(I109*H109,2)</f>
        <v>0</v>
      </c>
      <c r="K109" s="208" t="s">
        <v>19</v>
      </c>
      <c r="L109" s="46"/>
      <c r="M109" s="213" t="s">
        <v>19</v>
      </c>
      <c r="N109" s="214" t="s">
        <v>45</v>
      </c>
      <c r="O109" s="86"/>
      <c r="P109" s="215">
        <f>O109*H109</f>
        <v>0</v>
      </c>
      <c r="Q109" s="215">
        <v>0</v>
      </c>
      <c r="R109" s="215">
        <f>Q109*H109</f>
        <v>0</v>
      </c>
      <c r="S109" s="215">
        <v>0</v>
      </c>
      <c r="T109" s="216">
        <f>S109*H109</f>
        <v>0</v>
      </c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R109" s="217" t="s">
        <v>140</v>
      </c>
      <c r="AT109" s="217" t="s">
        <v>135</v>
      </c>
      <c r="AU109" s="217" t="s">
        <v>82</v>
      </c>
      <c r="AY109" s="19" t="s">
        <v>133</v>
      </c>
      <c r="BE109" s="218">
        <f>IF(N109="základní",J109,0)</f>
        <v>0</v>
      </c>
      <c r="BF109" s="218">
        <f>IF(N109="snížená",J109,0)</f>
        <v>0</v>
      </c>
      <c r="BG109" s="218">
        <f>IF(N109="zákl. přenesená",J109,0)</f>
        <v>0</v>
      </c>
      <c r="BH109" s="218">
        <f>IF(N109="sníž. přenesená",J109,0)</f>
        <v>0</v>
      </c>
      <c r="BI109" s="218">
        <f>IF(N109="nulová",J109,0)</f>
        <v>0</v>
      </c>
      <c r="BJ109" s="19" t="s">
        <v>82</v>
      </c>
      <c r="BK109" s="218">
        <f>ROUND(I109*H109,2)</f>
        <v>0</v>
      </c>
      <c r="BL109" s="19" t="s">
        <v>140</v>
      </c>
      <c r="BM109" s="217" t="s">
        <v>577</v>
      </c>
    </row>
    <row r="110" spans="1:47" s="2" customFormat="1" ht="12">
      <c r="A110" s="40"/>
      <c r="B110" s="41"/>
      <c r="C110" s="42"/>
      <c r="D110" s="219" t="s">
        <v>142</v>
      </c>
      <c r="E110" s="42"/>
      <c r="F110" s="220" t="s">
        <v>576</v>
      </c>
      <c r="G110" s="42"/>
      <c r="H110" s="42"/>
      <c r="I110" s="221"/>
      <c r="J110" s="42"/>
      <c r="K110" s="42"/>
      <c r="L110" s="46"/>
      <c r="M110" s="222"/>
      <c r="N110" s="223"/>
      <c r="O110" s="86"/>
      <c r="P110" s="86"/>
      <c r="Q110" s="86"/>
      <c r="R110" s="86"/>
      <c r="S110" s="86"/>
      <c r="T110" s="87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T110" s="19" t="s">
        <v>142</v>
      </c>
      <c r="AU110" s="19" t="s">
        <v>82</v>
      </c>
    </row>
    <row r="111" spans="1:51" s="13" customFormat="1" ht="12">
      <c r="A111" s="13"/>
      <c r="B111" s="224"/>
      <c r="C111" s="225"/>
      <c r="D111" s="219" t="s">
        <v>156</v>
      </c>
      <c r="E111" s="226" t="s">
        <v>19</v>
      </c>
      <c r="F111" s="227" t="s">
        <v>578</v>
      </c>
      <c r="G111" s="225"/>
      <c r="H111" s="228">
        <v>317.62</v>
      </c>
      <c r="I111" s="229"/>
      <c r="J111" s="225"/>
      <c r="K111" s="225"/>
      <c r="L111" s="230"/>
      <c r="M111" s="231"/>
      <c r="N111" s="232"/>
      <c r="O111" s="232"/>
      <c r="P111" s="232"/>
      <c r="Q111" s="232"/>
      <c r="R111" s="232"/>
      <c r="S111" s="232"/>
      <c r="T111" s="23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T111" s="234" t="s">
        <v>156</v>
      </c>
      <c r="AU111" s="234" t="s">
        <v>82</v>
      </c>
      <c r="AV111" s="13" t="s">
        <v>84</v>
      </c>
      <c r="AW111" s="13" t="s">
        <v>35</v>
      </c>
      <c r="AX111" s="13" t="s">
        <v>74</v>
      </c>
      <c r="AY111" s="234" t="s">
        <v>133</v>
      </c>
    </row>
    <row r="112" spans="1:51" s="14" customFormat="1" ht="12">
      <c r="A112" s="14"/>
      <c r="B112" s="235"/>
      <c r="C112" s="236"/>
      <c r="D112" s="219" t="s">
        <v>156</v>
      </c>
      <c r="E112" s="237" t="s">
        <v>19</v>
      </c>
      <c r="F112" s="238" t="s">
        <v>164</v>
      </c>
      <c r="G112" s="236"/>
      <c r="H112" s="239">
        <v>317.62</v>
      </c>
      <c r="I112" s="240"/>
      <c r="J112" s="236"/>
      <c r="K112" s="236"/>
      <c r="L112" s="241"/>
      <c r="M112" s="242"/>
      <c r="N112" s="243"/>
      <c r="O112" s="243"/>
      <c r="P112" s="243"/>
      <c r="Q112" s="243"/>
      <c r="R112" s="243"/>
      <c r="S112" s="243"/>
      <c r="T112" s="24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T112" s="245" t="s">
        <v>156</v>
      </c>
      <c r="AU112" s="245" t="s">
        <v>82</v>
      </c>
      <c r="AV112" s="14" t="s">
        <v>140</v>
      </c>
      <c r="AW112" s="14" t="s">
        <v>35</v>
      </c>
      <c r="AX112" s="14" t="s">
        <v>82</v>
      </c>
      <c r="AY112" s="245" t="s">
        <v>133</v>
      </c>
    </row>
    <row r="113" spans="1:65" s="2" customFormat="1" ht="16.5" customHeight="1">
      <c r="A113" s="40"/>
      <c r="B113" s="41"/>
      <c r="C113" s="206" t="s">
        <v>8</v>
      </c>
      <c r="D113" s="206" t="s">
        <v>135</v>
      </c>
      <c r="E113" s="207" t="s">
        <v>579</v>
      </c>
      <c r="F113" s="208" t="s">
        <v>580</v>
      </c>
      <c r="G113" s="209" t="s">
        <v>190</v>
      </c>
      <c r="H113" s="210">
        <v>317.62</v>
      </c>
      <c r="I113" s="211"/>
      <c r="J113" s="212">
        <f>ROUND(I113*H113,2)</f>
        <v>0</v>
      </c>
      <c r="K113" s="208" t="s">
        <v>19</v>
      </c>
      <c r="L113" s="46"/>
      <c r="M113" s="213" t="s">
        <v>19</v>
      </c>
      <c r="N113" s="214" t="s">
        <v>45</v>
      </c>
      <c r="O113" s="86"/>
      <c r="P113" s="215">
        <f>O113*H113</f>
        <v>0</v>
      </c>
      <c r="Q113" s="215">
        <v>0</v>
      </c>
      <c r="R113" s="215">
        <f>Q113*H113</f>
        <v>0</v>
      </c>
      <c r="S113" s="215">
        <v>0</v>
      </c>
      <c r="T113" s="216">
        <f>S113*H113</f>
        <v>0</v>
      </c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R113" s="217" t="s">
        <v>140</v>
      </c>
      <c r="AT113" s="217" t="s">
        <v>135</v>
      </c>
      <c r="AU113" s="217" t="s">
        <v>82</v>
      </c>
      <c r="AY113" s="19" t="s">
        <v>133</v>
      </c>
      <c r="BE113" s="218">
        <f>IF(N113="základní",J113,0)</f>
        <v>0</v>
      </c>
      <c r="BF113" s="218">
        <f>IF(N113="snížená",J113,0)</f>
        <v>0</v>
      </c>
      <c r="BG113" s="218">
        <f>IF(N113="zákl. přenesená",J113,0)</f>
        <v>0</v>
      </c>
      <c r="BH113" s="218">
        <f>IF(N113="sníž. přenesená",J113,0)</f>
        <v>0</v>
      </c>
      <c r="BI113" s="218">
        <f>IF(N113="nulová",J113,0)</f>
        <v>0</v>
      </c>
      <c r="BJ113" s="19" t="s">
        <v>82</v>
      </c>
      <c r="BK113" s="218">
        <f>ROUND(I113*H113,2)</f>
        <v>0</v>
      </c>
      <c r="BL113" s="19" t="s">
        <v>140</v>
      </c>
      <c r="BM113" s="217" t="s">
        <v>581</v>
      </c>
    </row>
    <row r="114" spans="1:47" s="2" customFormat="1" ht="12">
      <c r="A114" s="40"/>
      <c r="B114" s="41"/>
      <c r="C114" s="42"/>
      <c r="D114" s="219" t="s">
        <v>142</v>
      </c>
      <c r="E114" s="42"/>
      <c r="F114" s="220" t="s">
        <v>580</v>
      </c>
      <c r="G114" s="42"/>
      <c r="H114" s="42"/>
      <c r="I114" s="221"/>
      <c r="J114" s="42"/>
      <c r="K114" s="42"/>
      <c r="L114" s="46"/>
      <c r="M114" s="222"/>
      <c r="N114" s="223"/>
      <c r="O114" s="86"/>
      <c r="P114" s="86"/>
      <c r="Q114" s="86"/>
      <c r="R114" s="86"/>
      <c r="S114" s="86"/>
      <c r="T114" s="87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T114" s="19" t="s">
        <v>142</v>
      </c>
      <c r="AU114" s="19" t="s">
        <v>82</v>
      </c>
    </row>
    <row r="115" spans="1:65" s="2" customFormat="1" ht="16.5" customHeight="1">
      <c r="A115" s="40"/>
      <c r="B115" s="41"/>
      <c r="C115" s="206" t="s">
        <v>212</v>
      </c>
      <c r="D115" s="206" t="s">
        <v>135</v>
      </c>
      <c r="E115" s="207" t="s">
        <v>582</v>
      </c>
      <c r="F115" s="208" t="s">
        <v>583</v>
      </c>
      <c r="G115" s="209" t="s">
        <v>190</v>
      </c>
      <c r="H115" s="210">
        <v>491.82</v>
      </c>
      <c r="I115" s="211"/>
      <c r="J115" s="212">
        <f>ROUND(I115*H115,2)</f>
        <v>0</v>
      </c>
      <c r="K115" s="208" t="s">
        <v>19</v>
      </c>
      <c r="L115" s="46"/>
      <c r="M115" s="213" t="s">
        <v>19</v>
      </c>
      <c r="N115" s="214" t="s">
        <v>45</v>
      </c>
      <c r="O115" s="86"/>
      <c r="P115" s="215">
        <f>O115*H115</f>
        <v>0</v>
      </c>
      <c r="Q115" s="215">
        <v>0</v>
      </c>
      <c r="R115" s="215">
        <f>Q115*H115</f>
        <v>0</v>
      </c>
      <c r="S115" s="215">
        <v>0</v>
      </c>
      <c r="T115" s="216">
        <f>S115*H115</f>
        <v>0</v>
      </c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R115" s="217" t="s">
        <v>140</v>
      </c>
      <c r="AT115" s="217" t="s">
        <v>135</v>
      </c>
      <c r="AU115" s="217" t="s">
        <v>82</v>
      </c>
      <c r="AY115" s="19" t="s">
        <v>133</v>
      </c>
      <c r="BE115" s="218">
        <f>IF(N115="základní",J115,0)</f>
        <v>0</v>
      </c>
      <c r="BF115" s="218">
        <f>IF(N115="snížená",J115,0)</f>
        <v>0</v>
      </c>
      <c r="BG115" s="218">
        <f>IF(N115="zákl. přenesená",J115,0)</f>
        <v>0</v>
      </c>
      <c r="BH115" s="218">
        <f>IF(N115="sníž. přenesená",J115,0)</f>
        <v>0</v>
      </c>
      <c r="BI115" s="218">
        <f>IF(N115="nulová",J115,0)</f>
        <v>0</v>
      </c>
      <c r="BJ115" s="19" t="s">
        <v>82</v>
      </c>
      <c r="BK115" s="218">
        <f>ROUND(I115*H115,2)</f>
        <v>0</v>
      </c>
      <c r="BL115" s="19" t="s">
        <v>140</v>
      </c>
      <c r="BM115" s="217" t="s">
        <v>584</v>
      </c>
    </row>
    <row r="116" spans="1:47" s="2" customFormat="1" ht="12">
      <c r="A116" s="40"/>
      <c r="B116" s="41"/>
      <c r="C116" s="42"/>
      <c r="D116" s="219" t="s">
        <v>142</v>
      </c>
      <c r="E116" s="42"/>
      <c r="F116" s="220" t="s">
        <v>583</v>
      </c>
      <c r="G116" s="42"/>
      <c r="H116" s="42"/>
      <c r="I116" s="221"/>
      <c r="J116" s="42"/>
      <c r="K116" s="42"/>
      <c r="L116" s="46"/>
      <c r="M116" s="222"/>
      <c r="N116" s="223"/>
      <c r="O116" s="86"/>
      <c r="P116" s="86"/>
      <c r="Q116" s="86"/>
      <c r="R116" s="86"/>
      <c r="S116" s="86"/>
      <c r="T116" s="87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T116" s="19" t="s">
        <v>142</v>
      </c>
      <c r="AU116" s="19" t="s">
        <v>82</v>
      </c>
    </row>
    <row r="117" spans="1:51" s="13" customFormat="1" ht="12">
      <c r="A117" s="13"/>
      <c r="B117" s="224"/>
      <c r="C117" s="225"/>
      <c r="D117" s="219" t="s">
        <v>156</v>
      </c>
      <c r="E117" s="226" t="s">
        <v>19</v>
      </c>
      <c r="F117" s="227" t="s">
        <v>585</v>
      </c>
      <c r="G117" s="225"/>
      <c r="H117" s="228">
        <v>491.82</v>
      </c>
      <c r="I117" s="229"/>
      <c r="J117" s="225"/>
      <c r="K117" s="225"/>
      <c r="L117" s="230"/>
      <c r="M117" s="231"/>
      <c r="N117" s="232"/>
      <c r="O117" s="232"/>
      <c r="P117" s="232"/>
      <c r="Q117" s="232"/>
      <c r="R117" s="232"/>
      <c r="S117" s="232"/>
      <c r="T117" s="23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T117" s="234" t="s">
        <v>156</v>
      </c>
      <c r="AU117" s="234" t="s">
        <v>82</v>
      </c>
      <c r="AV117" s="13" t="s">
        <v>84</v>
      </c>
      <c r="AW117" s="13" t="s">
        <v>35</v>
      </c>
      <c r="AX117" s="13" t="s">
        <v>74</v>
      </c>
      <c r="AY117" s="234" t="s">
        <v>133</v>
      </c>
    </row>
    <row r="118" spans="1:51" s="14" customFormat="1" ht="12">
      <c r="A118" s="14"/>
      <c r="B118" s="235"/>
      <c r="C118" s="236"/>
      <c r="D118" s="219" t="s">
        <v>156</v>
      </c>
      <c r="E118" s="237" t="s">
        <v>19</v>
      </c>
      <c r="F118" s="238" t="s">
        <v>164</v>
      </c>
      <c r="G118" s="236"/>
      <c r="H118" s="239">
        <v>491.82</v>
      </c>
      <c r="I118" s="240"/>
      <c r="J118" s="236"/>
      <c r="K118" s="236"/>
      <c r="L118" s="241"/>
      <c r="M118" s="242"/>
      <c r="N118" s="243"/>
      <c r="O118" s="243"/>
      <c r="P118" s="243"/>
      <c r="Q118" s="243"/>
      <c r="R118" s="243"/>
      <c r="S118" s="243"/>
      <c r="T118" s="24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T118" s="245" t="s">
        <v>156</v>
      </c>
      <c r="AU118" s="245" t="s">
        <v>82</v>
      </c>
      <c r="AV118" s="14" t="s">
        <v>140</v>
      </c>
      <c r="AW118" s="14" t="s">
        <v>35</v>
      </c>
      <c r="AX118" s="14" t="s">
        <v>82</v>
      </c>
      <c r="AY118" s="245" t="s">
        <v>133</v>
      </c>
    </row>
    <row r="119" spans="1:65" s="2" customFormat="1" ht="16.5" customHeight="1">
      <c r="A119" s="40"/>
      <c r="B119" s="41"/>
      <c r="C119" s="206" t="s">
        <v>205</v>
      </c>
      <c r="D119" s="206" t="s">
        <v>135</v>
      </c>
      <c r="E119" s="207" t="s">
        <v>586</v>
      </c>
      <c r="F119" s="208" t="s">
        <v>587</v>
      </c>
      <c r="G119" s="209" t="s">
        <v>190</v>
      </c>
      <c r="H119" s="210">
        <v>225.02</v>
      </c>
      <c r="I119" s="211"/>
      <c r="J119" s="212">
        <f>ROUND(I119*H119,2)</f>
        <v>0</v>
      </c>
      <c r="K119" s="208" t="s">
        <v>19</v>
      </c>
      <c r="L119" s="46"/>
      <c r="M119" s="213" t="s">
        <v>19</v>
      </c>
      <c r="N119" s="214" t="s">
        <v>45</v>
      </c>
      <c r="O119" s="86"/>
      <c r="P119" s="215">
        <f>O119*H119</f>
        <v>0</v>
      </c>
      <c r="Q119" s="215">
        <v>0</v>
      </c>
      <c r="R119" s="215">
        <f>Q119*H119</f>
        <v>0</v>
      </c>
      <c r="S119" s="215">
        <v>0</v>
      </c>
      <c r="T119" s="216">
        <f>S119*H119</f>
        <v>0</v>
      </c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R119" s="217" t="s">
        <v>140</v>
      </c>
      <c r="AT119" s="217" t="s">
        <v>135</v>
      </c>
      <c r="AU119" s="217" t="s">
        <v>82</v>
      </c>
      <c r="AY119" s="19" t="s">
        <v>133</v>
      </c>
      <c r="BE119" s="218">
        <f>IF(N119="základní",J119,0)</f>
        <v>0</v>
      </c>
      <c r="BF119" s="218">
        <f>IF(N119="snížená",J119,0)</f>
        <v>0</v>
      </c>
      <c r="BG119" s="218">
        <f>IF(N119="zákl. přenesená",J119,0)</f>
        <v>0</v>
      </c>
      <c r="BH119" s="218">
        <f>IF(N119="sníž. přenesená",J119,0)</f>
        <v>0</v>
      </c>
      <c r="BI119" s="218">
        <f>IF(N119="nulová",J119,0)</f>
        <v>0</v>
      </c>
      <c r="BJ119" s="19" t="s">
        <v>82</v>
      </c>
      <c r="BK119" s="218">
        <f>ROUND(I119*H119,2)</f>
        <v>0</v>
      </c>
      <c r="BL119" s="19" t="s">
        <v>140</v>
      </c>
      <c r="BM119" s="217" t="s">
        <v>588</v>
      </c>
    </row>
    <row r="120" spans="1:47" s="2" customFormat="1" ht="12">
      <c r="A120" s="40"/>
      <c r="B120" s="41"/>
      <c r="C120" s="42"/>
      <c r="D120" s="219" t="s">
        <v>142</v>
      </c>
      <c r="E120" s="42"/>
      <c r="F120" s="220" t="s">
        <v>587</v>
      </c>
      <c r="G120" s="42"/>
      <c r="H120" s="42"/>
      <c r="I120" s="221"/>
      <c r="J120" s="42"/>
      <c r="K120" s="42"/>
      <c r="L120" s="46"/>
      <c r="M120" s="222"/>
      <c r="N120" s="223"/>
      <c r="O120" s="86"/>
      <c r="P120" s="86"/>
      <c r="Q120" s="86"/>
      <c r="R120" s="86"/>
      <c r="S120" s="86"/>
      <c r="T120" s="87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T120" s="19" t="s">
        <v>142</v>
      </c>
      <c r="AU120" s="19" t="s">
        <v>82</v>
      </c>
    </row>
    <row r="121" spans="1:65" s="2" customFormat="1" ht="16.5" customHeight="1">
      <c r="A121" s="40"/>
      <c r="B121" s="41"/>
      <c r="C121" s="206" t="s">
        <v>201</v>
      </c>
      <c r="D121" s="206" t="s">
        <v>135</v>
      </c>
      <c r="E121" s="207" t="s">
        <v>589</v>
      </c>
      <c r="F121" s="208" t="s">
        <v>590</v>
      </c>
      <c r="G121" s="209" t="s">
        <v>174</v>
      </c>
      <c r="H121" s="210">
        <v>691</v>
      </c>
      <c r="I121" s="211"/>
      <c r="J121" s="212">
        <f>ROUND(I121*H121,2)</f>
        <v>0</v>
      </c>
      <c r="K121" s="208" t="s">
        <v>19</v>
      </c>
      <c r="L121" s="46"/>
      <c r="M121" s="213" t="s">
        <v>19</v>
      </c>
      <c r="N121" s="214" t="s">
        <v>45</v>
      </c>
      <c r="O121" s="86"/>
      <c r="P121" s="215">
        <f>O121*H121</f>
        <v>0</v>
      </c>
      <c r="Q121" s="215">
        <v>0</v>
      </c>
      <c r="R121" s="215">
        <f>Q121*H121</f>
        <v>0</v>
      </c>
      <c r="S121" s="215">
        <v>0</v>
      </c>
      <c r="T121" s="216">
        <f>S121*H121</f>
        <v>0</v>
      </c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R121" s="217" t="s">
        <v>140</v>
      </c>
      <c r="AT121" s="217" t="s">
        <v>135</v>
      </c>
      <c r="AU121" s="217" t="s">
        <v>82</v>
      </c>
      <c r="AY121" s="19" t="s">
        <v>133</v>
      </c>
      <c r="BE121" s="218">
        <f>IF(N121="základní",J121,0)</f>
        <v>0</v>
      </c>
      <c r="BF121" s="218">
        <f>IF(N121="snížená",J121,0)</f>
        <v>0</v>
      </c>
      <c r="BG121" s="218">
        <f>IF(N121="zákl. přenesená",J121,0)</f>
        <v>0</v>
      </c>
      <c r="BH121" s="218">
        <f>IF(N121="sníž. přenesená",J121,0)</f>
        <v>0</v>
      </c>
      <c r="BI121" s="218">
        <f>IF(N121="nulová",J121,0)</f>
        <v>0</v>
      </c>
      <c r="BJ121" s="19" t="s">
        <v>82</v>
      </c>
      <c r="BK121" s="218">
        <f>ROUND(I121*H121,2)</f>
        <v>0</v>
      </c>
      <c r="BL121" s="19" t="s">
        <v>140</v>
      </c>
      <c r="BM121" s="217" t="s">
        <v>591</v>
      </c>
    </row>
    <row r="122" spans="1:47" s="2" customFormat="1" ht="12">
      <c r="A122" s="40"/>
      <c r="B122" s="41"/>
      <c r="C122" s="42"/>
      <c r="D122" s="219" t="s">
        <v>142</v>
      </c>
      <c r="E122" s="42"/>
      <c r="F122" s="220" t="s">
        <v>590</v>
      </c>
      <c r="G122" s="42"/>
      <c r="H122" s="42"/>
      <c r="I122" s="221"/>
      <c r="J122" s="42"/>
      <c r="K122" s="42"/>
      <c r="L122" s="46"/>
      <c r="M122" s="222"/>
      <c r="N122" s="223"/>
      <c r="O122" s="86"/>
      <c r="P122" s="86"/>
      <c r="Q122" s="86"/>
      <c r="R122" s="86"/>
      <c r="S122" s="86"/>
      <c r="T122" s="87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T122" s="19" t="s">
        <v>142</v>
      </c>
      <c r="AU122" s="19" t="s">
        <v>82</v>
      </c>
    </row>
    <row r="123" spans="1:63" s="12" customFormat="1" ht="25.9" customHeight="1">
      <c r="A123" s="12"/>
      <c r="B123" s="190"/>
      <c r="C123" s="191"/>
      <c r="D123" s="192" t="s">
        <v>73</v>
      </c>
      <c r="E123" s="193" t="s">
        <v>140</v>
      </c>
      <c r="F123" s="193" t="s">
        <v>592</v>
      </c>
      <c r="G123" s="191"/>
      <c r="H123" s="191"/>
      <c r="I123" s="194"/>
      <c r="J123" s="195">
        <f>BK123</f>
        <v>0</v>
      </c>
      <c r="K123" s="191"/>
      <c r="L123" s="196"/>
      <c r="M123" s="197"/>
      <c r="N123" s="198"/>
      <c r="O123" s="198"/>
      <c r="P123" s="199">
        <f>SUM(P124:P125)</f>
        <v>0</v>
      </c>
      <c r="Q123" s="198"/>
      <c r="R123" s="199">
        <f>SUM(R124:R125)</f>
        <v>0</v>
      </c>
      <c r="S123" s="198"/>
      <c r="T123" s="200">
        <f>SUM(T124:T125)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01" t="s">
        <v>82</v>
      </c>
      <c r="AT123" s="202" t="s">
        <v>73</v>
      </c>
      <c r="AU123" s="202" t="s">
        <v>74</v>
      </c>
      <c r="AY123" s="201" t="s">
        <v>133</v>
      </c>
      <c r="BK123" s="203">
        <f>SUM(BK124:BK125)</f>
        <v>0</v>
      </c>
    </row>
    <row r="124" spans="1:65" s="2" customFormat="1" ht="16.5" customHeight="1">
      <c r="A124" s="40"/>
      <c r="B124" s="41"/>
      <c r="C124" s="206" t="s">
        <v>239</v>
      </c>
      <c r="D124" s="206" t="s">
        <v>135</v>
      </c>
      <c r="E124" s="207" t="s">
        <v>593</v>
      </c>
      <c r="F124" s="208" t="s">
        <v>594</v>
      </c>
      <c r="G124" s="209" t="s">
        <v>190</v>
      </c>
      <c r="H124" s="210">
        <v>92.6</v>
      </c>
      <c r="I124" s="211"/>
      <c r="J124" s="212">
        <f>ROUND(I124*H124,2)</f>
        <v>0</v>
      </c>
      <c r="K124" s="208" t="s">
        <v>19</v>
      </c>
      <c r="L124" s="46"/>
      <c r="M124" s="213" t="s">
        <v>19</v>
      </c>
      <c r="N124" s="214" t="s">
        <v>45</v>
      </c>
      <c r="O124" s="86"/>
      <c r="P124" s="215">
        <f>O124*H124</f>
        <v>0</v>
      </c>
      <c r="Q124" s="215">
        <v>0</v>
      </c>
      <c r="R124" s="215">
        <f>Q124*H124</f>
        <v>0</v>
      </c>
      <c r="S124" s="215">
        <v>0</v>
      </c>
      <c r="T124" s="216">
        <f>S124*H124</f>
        <v>0</v>
      </c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R124" s="217" t="s">
        <v>140</v>
      </c>
      <c r="AT124" s="217" t="s">
        <v>135</v>
      </c>
      <c r="AU124" s="217" t="s">
        <v>82</v>
      </c>
      <c r="AY124" s="19" t="s">
        <v>133</v>
      </c>
      <c r="BE124" s="218">
        <f>IF(N124="základní",J124,0)</f>
        <v>0</v>
      </c>
      <c r="BF124" s="218">
        <f>IF(N124="snížená",J124,0)</f>
        <v>0</v>
      </c>
      <c r="BG124" s="218">
        <f>IF(N124="zákl. přenesená",J124,0)</f>
        <v>0</v>
      </c>
      <c r="BH124" s="218">
        <f>IF(N124="sníž. přenesená",J124,0)</f>
        <v>0</v>
      </c>
      <c r="BI124" s="218">
        <f>IF(N124="nulová",J124,0)</f>
        <v>0</v>
      </c>
      <c r="BJ124" s="19" t="s">
        <v>82</v>
      </c>
      <c r="BK124" s="218">
        <f>ROUND(I124*H124,2)</f>
        <v>0</v>
      </c>
      <c r="BL124" s="19" t="s">
        <v>140</v>
      </c>
      <c r="BM124" s="217" t="s">
        <v>595</v>
      </c>
    </row>
    <row r="125" spans="1:47" s="2" customFormat="1" ht="12">
      <c r="A125" s="40"/>
      <c r="B125" s="41"/>
      <c r="C125" s="42"/>
      <c r="D125" s="219" t="s">
        <v>142</v>
      </c>
      <c r="E125" s="42"/>
      <c r="F125" s="220" t="s">
        <v>594</v>
      </c>
      <c r="G125" s="42"/>
      <c r="H125" s="42"/>
      <c r="I125" s="221"/>
      <c r="J125" s="42"/>
      <c r="K125" s="42"/>
      <c r="L125" s="46"/>
      <c r="M125" s="222"/>
      <c r="N125" s="223"/>
      <c r="O125" s="86"/>
      <c r="P125" s="86"/>
      <c r="Q125" s="86"/>
      <c r="R125" s="86"/>
      <c r="S125" s="86"/>
      <c r="T125" s="87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T125" s="19" t="s">
        <v>142</v>
      </c>
      <c r="AU125" s="19" t="s">
        <v>82</v>
      </c>
    </row>
    <row r="126" spans="1:63" s="12" customFormat="1" ht="25.9" customHeight="1">
      <c r="A126" s="12"/>
      <c r="B126" s="190"/>
      <c r="C126" s="191"/>
      <c r="D126" s="192" t="s">
        <v>73</v>
      </c>
      <c r="E126" s="193" t="s">
        <v>187</v>
      </c>
      <c r="F126" s="193" t="s">
        <v>596</v>
      </c>
      <c r="G126" s="191"/>
      <c r="H126" s="191"/>
      <c r="I126" s="194"/>
      <c r="J126" s="195">
        <f>BK126</f>
        <v>0</v>
      </c>
      <c r="K126" s="191"/>
      <c r="L126" s="196"/>
      <c r="M126" s="197"/>
      <c r="N126" s="198"/>
      <c r="O126" s="198"/>
      <c r="P126" s="199">
        <f>SUM(P127:P198)</f>
        <v>0</v>
      </c>
      <c r="Q126" s="198"/>
      <c r="R126" s="199">
        <f>SUM(R127:R198)</f>
        <v>0</v>
      </c>
      <c r="S126" s="198"/>
      <c r="T126" s="200">
        <f>SUM(T127:T198)</f>
        <v>0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01" t="s">
        <v>82</v>
      </c>
      <c r="AT126" s="202" t="s">
        <v>73</v>
      </c>
      <c r="AU126" s="202" t="s">
        <v>74</v>
      </c>
      <c r="AY126" s="201" t="s">
        <v>133</v>
      </c>
      <c r="BK126" s="203">
        <f>SUM(BK127:BK198)</f>
        <v>0</v>
      </c>
    </row>
    <row r="127" spans="1:65" s="2" customFormat="1" ht="16.5" customHeight="1">
      <c r="A127" s="40"/>
      <c r="B127" s="41"/>
      <c r="C127" s="206" t="s">
        <v>257</v>
      </c>
      <c r="D127" s="206" t="s">
        <v>135</v>
      </c>
      <c r="E127" s="207" t="s">
        <v>597</v>
      </c>
      <c r="F127" s="208" t="s">
        <v>598</v>
      </c>
      <c r="G127" s="209" t="s">
        <v>174</v>
      </c>
      <c r="H127" s="210">
        <v>143.191</v>
      </c>
      <c r="I127" s="211"/>
      <c r="J127" s="212">
        <f>ROUND(I127*H127,2)</f>
        <v>0</v>
      </c>
      <c r="K127" s="208" t="s">
        <v>19</v>
      </c>
      <c r="L127" s="46"/>
      <c r="M127" s="213" t="s">
        <v>19</v>
      </c>
      <c r="N127" s="214" t="s">
        <v>45</v>
      </c>
      <c r="O127" s="86"/>
      <c r="P127" s="215">
        <f>O127*H127</f>
        <v>0</v>
      </c>
      <c r="Q127" s="215">
        <v>0</v>
      </c>
      <c r="R127" s="215">
        <f>Q127*H127</f>
        <v>0</v>
      </c>
      <c r="S127" s="215">
        <v>0</v>
      </c>
      <c r="T127" s="216">
        <f>S127*H127</f>
        <v>0</v>
      </c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R127" s="217" t="s">
        <v>140</v>
      </c>
      <c r="AT127" s="217" t="s">
        <v>135</v>
      </c>
      <c r="AU127" s="217" t="s">
        <v>82</v>
      </c>
      <c r="AY127" s="19" t="s">
        <v>133</v>
      </c>
      <c r="BE127" s="218">
        <f>IF(N127="základní",J127,0)</f>
        <v>0</v>
      </c>
      <c r="BF127" s="218">
        <f>IF(N127="snížená",J127,0)</f>
        <v>0</v>
      </c>
      <c r="BG127" s="218">
        <f>IF(N127="zákl. přenesená",J127,0)</f>
        <v>0</v>
      </c>
      <c r="BH127" s="218">
        <f>IF(N127="sníž. přenesená",J127,0)</f>
        <v>0</v>
      </c>
      <c r="BI127" s="218">
        <f>IF(N127="nulová",J127,0)</f>
        <v>0</v>
      </c>
      <c r="BJ127" s="19" t="s">
        <v>82</v>
      </c>
      <c r="BK127" s="218">
        <f>ROUND(I127*H127,2)</f>
        <v>0</v>
      </c>
      <c r="BL127" s="19" t="s">
        <v>140</v>
      </c>
      <c r="BM127" s="217" t="s">
        <v>599</v>
      </c>
    </row>
    <row r="128" spans="1:47" s="2" customFormat="1" ht="12">
      <c r="A128" s="40"/>
      <c r="B128" s="41"/>
      <c r="C128" s="42"/>
      <c r="D128" s="219" t="s">
        <v>142</v>
      </c>
      <c r="E128" s="42"/>
      <c r="F128" s="220" t="s">
        <v>598</v>
      </c>
      <c r="G128" s="42"/>
      <c r="H128" s="42"/>
      <c r="I128" s="221"/>
      <c r="J128" s="42"/>
      <c r="K128" s="42"/>
      <c r="L128" s="46"/>
      <c r="M128" s="222"/>
      <c r="N128" s="223"/>
      <c r="O128" s="86"/>
      <c r="P128" s="86"/>
      <c r="Q128" s="86"/>
      <c r="R128" s="86"/>
      <c r="S128" s="86"/>
      <c r="T128" s="87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T128" s="19" t="s">
        <v>142</v>
      </c>
      <c r="AU128" s="19" t="s">
        <v>82</v>
      </c>
    </row>
    <row r="129" spans="1:51" s="13" customFormat="1" ht="12">
      <c r="A129" s="13"/>
      <c r="B129" s="224"/>
      <c r="C129" s="225"/>
      <c r="D129" s="219" t="s">
        <v>156</v>
      </c>
      <c r="E129" s="226" t="s">
        <v>19</v>
      </c>
      <c r="F129" s="227" t="s">
        <v>600</v>
      </c>
      <c r="G129" s="225"/>
      <c r="H129" s="228">
        <v>143.191</v>
      </c>
      <c r="I129" s="229"/>
      <c r="J129" s="225"/>
      <c r="K129" s="225"/>
      <c r="L129" s="230"/>
      <c r="M129" s="231"/>
      <c r="N129" s="232"/>
      <c r="O129" s="232"/>
      <c r="P129" s="232"/>
      <c r="Q129" s="232"/>
      <c r="R129" s="232"/>
      <c r="S129" s="232"/>
      <c r="T129" s="23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34" t="s">
        <v>156</v>
      </c>
      <c r="AU129" s="234" t="s">
        <v>82</v>
      </c>
      <c r="AV129" s="13" t="s">
        <v>84</v>
      </c>
      <c r="AW129" s="13" t="s">
        <v>35</v>
      </c>
      <c r="AX129" s="13" t="s">
        <v>74</v>
      </c>
      <c r="AY129" s="234" t="s">
        <v>133</v>
      </c>
    </row>
    <row r="130" spans="1:51" s="14" customFormat="1" ht="12">
      <c r="A130" s="14"/>
      <c r="B130" s="235"/>
      <c r="C130" s="236"/>
      <c r="D130" s="219" t="s">
        <v>156</v>
      </c>
      <c r="E130" s="237" t="s">
        <v>19</v>
      </c>
      <c r="F130" s="238" t="s">
        <v>164</v>
      </c>
      <c r="G130" s="236"/>
      <c r="H130" s="239">
        <v>143.191</v>
      </c>
      <c r="I130" s="240"/>
      <c r="J130" s="236"/>
      <c r="K130" s="236"/>
      <c r="L130" s="241"/>
      <c r="M130" s="242"/>
      <c r="N130" s="243"/>
      <c r="O130" s="243"/>
      <c r="P130" s="243"/>
      <c r="Q130" s="243"/>
      <c r="R130" s="243"/>
      <c r="S130" s="243"/>
      <c r="T130" s="24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T130" s="245" t="s">
        <v>156</v>
      </c>
      <c r="AU130" s="245" t="s">
        <v>82</v>
      </c>
      <c r="AV130" s="14" t="s">
        <v>140</v>
      </c>
      <c r="AW130" s="14" t="s">
        <v>35</v>
      </c>
      <c r="AX130" s="14" t="s">
        <v>82</v>
      </c>
      <c r="AY130" s="245" t="s">
        <v>133</v>
      </c>
    </row>
    <row r="131" spans="1:65" s="2" customFormat="1" ht="16.5" customHeight="1">
      <c r="A131" s="40"/>
      <c r="B131" s="41"/>
      <c r="C131" s="206" t="s">
        <v>7</v>
      </c>
      <c r="D131" s="206" t="s">
        <v>135</v>
      </c>
      <c r="E131" s="207" t="s">
        <v>601</v>
      </c>
      <c r="F131" s="208" t="s">
        <v>602</v>
      </c>
      <c r="G131" s="209" t="s">
        <v>174</v>
      </c>
      <c r="H131" s="210">
        <v>705.694</v>
      </c>
      <c r="I131" s="211"/>
      <c r="J131" s="212">
        <f>ROUND(I131*H131,2)</f>
        <v>0</v>
      </c>
      <c r="K131" s="208" t="s">
        <v>19</v>
      </c>
      <c r="L131" s="46"/>
      <c r="M131" s="213" t="s">
        <v>19</v>
      </c>
      <c r="N131" s="214" t="s">
        <v>45</v>
      </c>
      <c r="O131" s="86"/>
      <c r="P131" s="215">
        <f>O131*H131</f>
        <v>0</v>
      </c>
      <c r="Q131" s="215">
        <v>0</v>
      </c>
      <c r="R131" s="215">
        <f>Q131*H131</f>
        <v>0</v>
      </c>
      <c r="S131" s="215">
        <v>0</v>
      </c>
      <c r="T131" s="216">
        <f>S131*H131</f>
        <v>0</v>
      </c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R131" s="217" t="s">
        <v>140</v>
      </c>
      <c r="AT131" s="217" t="s">
        <v>135</v>
      </c>
      <c r="AU131" s="217" t="s">
        <v>82</v>
      </c>
      <c r="AY131" s="19" t="s">
        <v>133</v>
      </c>
      <c r="BE131" s="218">
        <f>IF(N131="základní",J131,0)</f>
        <v>0</v>
      </c>
      <c r="BF131" s="218">
        <f>IF(N131="snížená",J131,0)</f>
        <v>0</v>
      </c>
      <c r="BG131" s="218">
        <f>IF(N131="zákl. přenesená",J131,0)</f>
        <v>0</v>
      </c>
      <c r="BH131" s="218">
        <f>IF(N131="sníž. přenesená",J131,0)</f>
        <v>0</v>
      </c>
      <c r="BI131" s="218">
        <f>IF(N131="nulová",J131,0)</f>
        <v>0</v>
      </c>
      <c r="BJ131" s="19" t="s">
        <v>82</v>
      </c>
      <c r="BK131" s="218">
        <f>ROUND(I131*H131,2)</f>
        <v>0</v>
      </c>
      <c r="BL131" s="19" t="s">
        <v>140</v>
      </c>
      <c r="BM131" s="217" t="s">
        <v>603</v>
      </c>
    </row>
    <row r="132" spans="1:47" s="2" customFormat="1" ht="12">
      <c r="A132" s="40"/>
      <c r="B132" s="41"/>
      <c r="C132" s="42"/>
      <c r="D132" s="219" t="s">
        <v>142</v>
      </c>
      <c r="E132" s="42"/>
      <c r="F132" s="220" t="s">
        <v>602</v>
      </c>
      <c r="G132" s="42"/>
      <c r="H132" s="42"/>
      <c r="I132" s="221"/>
      <c r="J132" s="42"/>
      <c r="K132" s="42"/>
      <c r="L132" s="46"/>
      <c r="M132" s="222"/>
      <c r="N132" s="223"/>
      <c r="O132" s="86"/>
      <c r="P132" s="86"/>
      <c r="Q132" s="86"/>
      <c r="R132" s="86"/>
      <c r="S132" s="86"/>
      <c r="T132" s="87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T132" s="19" t="s">
        <v>142</v>
      </c>
      <c r="AU132" s="19" t="s">
        <v>82</v>
      </c>
    </row>
    <row r="133" spans="1:51" s="13" customFormat="1" ht="12">
      <c r="A133" s="13"/>
      <c r="B133" s="224"/>
      <c r="C133" s="225"/>
      <c r="D133" s="219" t="s">
        <v>156</v>
      </c>
      <c r="E133" s="226" t="s">
        <v>19</v>
      </c>
      <c r="F133" s="227" t="s">
        <v>604</v>
      </c>
      <c r="G133" s="225"/>
      <c r="H133" s="228">
        <v>705.694</v>
      </c>
      <c r="I133" s="229"/>
      <c r="J133" s="225"/>
      <c r="K133" s="225"/>
      <c r="L133" s="230"/>
      <c r="M133" s="231"/>
      <c r="N133" s="232"/>
      <c r="O133" s="232"/>
      <c r="P133" s="232"/>
      <c r="Q133" s="232"/>
      <c r="R133" s="232"/>
      <c r="S133" s="232"/>
      <c r="T133" s="23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34" t="s">
        <v>156</v>
      </c>
      <c r="AU133" s="234" t="s">
        <v>82</v>
      </c>
      <c r="AV133" s="13" t="s">
        <v>84</v>
      </c>
      <c r="AW133" s="13" t="s">
        <v>35</v>
      </c>
      <c r="AX133" s="13" t="s">
        <v>74</v>
      </c>
      <c r="AY133" s="234" t="s">
        <v>133</v>
      </c>
    </row>
    <row r="134" spans="1:51" s="14" customFormat="1" ht="12">
      <c r="A134" s="14"/>
      <c r="B134" s="235"/>
      <c r="C134" s="236"/>
      <c r="D134" s="219" t="s">
        <v>156</v>
      </c>
      <c r="E134" s="237" t="s">
        <v>19</v>
      </c>
      <c r="F134" s="238" t="s">
        <v>164</v>
      </c>
      <c r="G134" s="236"/>
      <c r="H134" s="239">
        <v>705.694</v>
      </c>
      <c r="I134" s="240"/>
      <c r="J134" s="236"/>
      <c r="K134" s="236"/>
      <c r="L134" s="241"/>
      <c r="M134" s="242"/>
      <c r="N134" s="243"/>
      <c r="O134" s="243"/>
      <c r="P134" s="243"/>
      <c r="Q134" s="243"/>
      <c r="R134" s="243"/>
      <c r="S134" s="243"/>
      <c r="T134" s="24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T134" s="245" t="s">
        <v>156</v>
      </c>
      <c r="AU134" s="245" t="s">
        <v>82</v>
      </c>
      <c r="AV134" s="14" t="s">
        <v>140</v>
      </c>
      <c r="AW134" s="14" t="s">
        <v>35</v>
      </c>
      <c r="AX134" s="14" t="s">
        <v>82</v>
      </c>
      <c r="AY134" s="245" t="s">
        <v>133</v>
      </c>
    </row>
    <row r="135" spans="1:65" s="2" customFormat="1" ht="16.5" customHeight="1">
      <c r="A135" s="40"/>
      <c r="B135" s="41"/>
      <c r="C135" s="206" t="s">
        <v>605</v>
      </c>
      <c r="D135" s="206" t="s">
        <v>135</v>
      </c>
      <c r="E135" s="207" t="s">
        <v>606</v>
      </c>
      <c r="F135" s="208" t="s">
        <v>607</v>
      </c>
      <c r="G135" s="209" t="s">
        <v>138</v>
      </c>
      <c r="H135" s="210">
        <v>12</v>
      </c>
      <c r="I135" s="211"/>
      <c r="J135" s="212">
        <f>ROUND(I135*H135,2)</f>
        <v>0</v>
      </c>
      <c r="K135" s="208" t="s">
        <v>19</v>
      </c>
      <c r="L135" s="46"/>
      <c r="M135" s="213" t="s">
        <v>19</v>
      </c>
      <c r="N135" s="214" t="s">
        <v>45</v>
      </c>
      <c r="O135" s="86"/>
      <c r="P135" s="215">
        <f>O135*H135</f>
        <v>0</v>
      </c>
      <c r="Q135" s="215">
        <v>0</v>
      </c>
      <c r="R135" s="215">
        <f>Q135*H135</f>
        <v>0</v>
      </c>
      <c r="S135" s="215">
        <v>0</v>
      </c>
      <c r="T135" s="216">
        <f>S135*H135</f>
        <v>0</v>
      </c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R135" s="217" t="s">
        <v>140</v>
      </c>
      <c r="AT135" s="217" t="s">
        <v>135</v>
      </c>
      <c r="AU135" s="217" t="s">
        <v>82</v>
      </c>
      <c r="AY135" s="19" t="s">
        <v>133</v>
      </c>
      <c r="BE135" s="218">
        <f>IF(N135="základní",J135,0)</f>
        <v>0</v>
      </c>
      <c r="BF135" s="218">
        <f>IF(N135="snížená",J135,0)</f>
        <v>0</v>
      </c>
      <c r="BG135" s="218">
        <f>IF(N135="zákl. přenesená",J135,0)</f>
        <v>0</v>
      </c>
      <c r="BH135" s="218">
        <f>IF(N135="sníž. přenesená",J135,0)</f>
        <v>0</v>
      </c>
      <c r="BI135" s="218">
        <f>IF(N135="nulová",J135,0)</f>
        <v>0</v>
      </c>
      <c r="BJ135" s="19" t="s">
        <v>82</v>
      </c>
      <c r="BK135" s="218">
        <f>ROUND(I135*H135,2)</f>
        <v>0</v>
      </c>
      <c r="BL135" s="19" t="s">
        <v>140</v>
      </c>
      <c r="BM135" s="217" t="s">
        <v>608</v>
      </c>
    </row>
    <row r="136" spans="1:47" s="2" customFormat="1" ht="12">
      <c r="A136" s="40"/>
      <c r="B136" s="41"/>
      <c r="C136" s="42"/>
      <c r="D136" s="219" t="s">
        <v>142</v>
      </c>
      <c r="E136" s="42"/>
      <c r="F136" s="220" t="s">
        <v>607</v>
      </c>
      <c r="G136" s="42"/>
      <c r="H136" s="42"/>
      <c r="I136" s="221"/>
      <c r="J136" s="42"/>
      <c r="K136" s="42"/>
      <c r="L136" s="46"/>
      <c r="M136" s="222"/>
      <c r="N136" s="223"/>
      <c r="O136" s="86"/>
      <c r="P136" s="86"/>
      <c r="Q136" s="86"/>
      <c r="R136" s="86"/>
      <c r="S136" s="86"/>
      <c r="T136" s="87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T136" s="19" t="s">
        <v>142</v>
      </c>
      <c r="AU136" s="19" t="s">
        <v>82</v>
      </c>
    </row>
    <row r="137" spans="1:65" s="2" customFormat="1" ht="16.5" customHeight="1">
      <c r="A137" s="40"/>
      <c r="B137" s="41"/>
      <c r="C137" s="206" t="s">
        <v>373</v>
      </c>
      <c r="D137" s="206" t="s">
        <v>135</v>
      </c>
      <c r="E137" s="207" t="s">
        <v>609</v>
      </c>
      <c r="F137" s="208" t="s">
        <v>610</v>
      </c>
      <c r="G137" s="209" t="s">
        <v>138</v>
      </c>
      <c r="H137" s="210">
        <v>31</v>
      </c>
      <c r="I137" s="211"/>
      <c r="J137" s="212">
        <f>ROUND(I137*H137,2)</f>
        <v>0</v>
      </c>
      <c r="K137" s="208" t="s">
        <v>19</v>
      </c>
      <c r="L137" s="46"/>
      <c r="M137" s="213" t="s">
        <v>19</v>
      </c>
      <c r="N137" s="214" t="s">
        <v>45</v>
      </c>
      <c r="O137" s="86"/>
      <c r="P137" s="215">
        <f>O137*H137</f>
        <v>0</v>
      </c>
      <c r="Q137" s="215">
        <v>0</v>
      </c>
      <c r="R137" s="215">
        <f>Q137*H137</f>
        <v>0</v>
      </c>
      <c r="S137" s="215">
        <v>0</v>
      </c>
      <c r="T137" s="216">
        <f>S137*H137</f>
        <v>0</v>
      </c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R137" s="217" t="s">
        <v>140</v>
      </c>
      <c r="AT137" s="217" t="s">
        <v>135</v>
      </c>
      <c r="AU137" s="217" t="s">
        <v>82</v>
      </c>
      <c r="AY137" s="19" t="s">
        <v>133</v>
      </c>
      <c r="BE137" s="218">
        <f>IF(N137="základní",J137,0)</f>
        <v>0</v>
      </c>
      <c r="BF137" s="218">
        <f>IF(N137="snížená",J137,0)</f>
        <v>0</v>
      </c>
      <c r="BG137" s="218">
        <f>IF(N137="zákl. přenesená",J137,0)</f>
        <v>0</v>
      </c>
      <c r="BH137" s="218">
        <f>IF(N137="sníž. přenesená",J137,0)</f>
        <v>0</v>
      </c>
      <c r="BI137" s="218">
        <f>IF(N137="nulová",J137,0)</f>
        <v>0</v>
      </c>
      <c r="BJ137" s="19" t="s">
        <v>82</v>
      </c>
      <c r="BK137" s="218">
        <f>ROUND(I137*H137,2)</f>
        <v>0</v>
      </c>
      <c r="BL137" s="19" t="s">
        <v>140</v>
      </c>
      <c r="BM137" s="217" t="s">
        <v>611</v>
      </c>
    </row>
    <row r="138" spans="1:47" s="2" customFormat="1" ht="12">
      <c r="A138" s="40"/>
      <c r="B138" s="41"/>
      <c r="C138" s="42"/>
      <c r="D138" s="219" t="s">
        <v>142</v>
      </c>
      <c r="E138" s="42"/>
      <c r="F138" s="220" t="s">
        <v>610</v>
      </c>
      <c r="G138" s="42"/>
      <c r="H138" s="42"/>
      <c r="I138" s="221"/>
      <c r="J138" s="42"/>
      <c r="K138" s="42"/>
      <c r="L138" s="46"/>
      <c r="M138" s="222"/>
      <c r="N138" s="223"/>
      <c r="O138" s="86"/>
      <c r="P138" s="86"/>
      <c r="Q138" s="86"/>
      <c r="R138" s="86"/>
      <c r="S138" s="86"/>
      <c r="T138" s="87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T138" s="19" t="s">
        <v>142</v>
      </c>
      <c r="AU138" s="19" t="s">
        <v>82</v>
      </c>
    </row>
    <row r="139" spans="1:65" s="2" customFormat="1" ht="16.5" customHeight="1">
      <c r="A139" s="40"/>
      <c r="B139" s="41"/>
      <c r="C139" s="206" t="s">
        <v>349</v>
      </c>
      <c r="D139" s="206" t="s">
        <v>135</v>
      </c>
      <c r="E139" s="207" t="s">
        <v>612</v>
      </c>
      <c r="F139" s="208" t="s">
        <v>613</v>
      </c>
      <c r="G139" s="209" t="s">
        <v>138</v>
      </c>
      <c r="H139" s="210">
        <v>5</v>
      </c>
      <c r="I139" s="211"/>
      <c r="J139" s="212">
        <f>ROUND(I139*H139,2)</f>
        <v>0</v>
      </c>
      <c r="K139" s="208" t="s">
        <v>19</v>
      </c>
      <c r="L139" s="46"/>
      <c r="M139" s="213" t="s">
        <v>19</v>
      </c>
      <c r="N139" s="214" t="s">
        <v>45</v>
      </c>
      <c r="O139" s="86"/>
      <c r="P139" s="215">
        <f>O139*H139</f>
        <v>0</v>
      </c>
      <c r="Q139" s="215">
        <v>0</v>
      </c>
      <c r="R139" s="215">
        <f>Q139*H139</f>
        <v>0</v>
      </c>
      <c r="S139" s="215">
        <v>0</v>
      </c>
      <c r="T139" s="216">
        <f>S139*H139</f>
        <v>0</v>
      </c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R139" s="217" t="s">
        <v>140</v>
      </c>
      <c r="AT139" s="217" t="s">
        <v>135</v>
      </c>
      <c r="AU139" s="217" t="s">
        <v>82</v>
      </c>
      <c r="AY139" s="19" t="s">
        <v>133</v>
      </c>
      <c r="BE139" s="218">
        <f>IF(N139="základní",J139,0)</f>
        <v>0</v>
      </c>
      <c r="BF139" s="218">
        <f>IF(N139="snížená",J139,0)</f>
        <v>0</v>
      </c>
      <c r="BG139" s="218">
        <f>IF(N139="zákl. přenesená",J139,0)</f>
        <v>0</v>
      </c>
      <c r="BH139" s="218">
        <f>IF(N139="sníž. přenesená",J139,0)</f>
        <v>0</v>
      </c>
      <c r="BI139" s="218">
        <f>IF(N139="nulová",J139,0)</f>
        <v>0</v>
      </c>
      <c r="BJ139" s="19" t="s">
        <v>82</v>
      </c>
      <c r="BK139" s="218">
        <f>ROUND(I139*H139,2)</f>
        <v>0</v>
      </c>
      <c r="BL139" s="19" t="s">
        <v>140</v>
      </c>
      <c r="BM139" s="217" t="s">
        <v>614</v>
      </c>
    </row>
    <row r="140" spans="1:47" s="2" customFormat="1" ht="12">
      <c r="A140" s="40"/>
      <c r="B140" s="41"/>
      <c r="C140" s="42"/>
      <c r="D140" s="219" t="s">
        <v>142</v>
      </c>
      <c r="E140" s="42"/>
      <c r="F140" s="220" t="s">
        <v>613</v>
      </c>
      <c r="G140" s="42"/>
      <c r="H140" s="42"/>
      <c r="I140" s="221"/>
      <c r="J140" s="42"/>
      <c r="K140" s="42"/>
      <c r="L140" s="46"/>
      <c r="M140" s="222"/>
      <c r="N140" s="223"/>
      <c r="O140" s="86"/>
      <c r="P140" s="86"/>
      <c r="Q140" s="86"/>
      <c r="R140" s="86"/>
      <c r="S140" s="86"/>
      <c r="T140" s="87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T140" s="19" t="s">
        <v>142</v>
      </c>
      <c r="AU140" s="19" t="s">
        <v>82</v>
      </c>
    </row>
    <row r="141" spans="1:65" s="2" customFormat="1" ht="16.5" customHeight="1">
      <c r="A141" s="40"/>
      <c r="B141" s="41"/>
      <c r="C141" s="206" t="s">
        <v>364</v>
      </c>
      <c r="D141" s="206" t="s">
        <v>135</v>
      </c>
      <c r="E141" s="207" t="s">
        <v>615</v>
      </c>
      <c r="F141" s="208" t="s">
        <v>616</v>
      </c>
      <c r="G141" s="209" t="s">
        <v>138</v>
      </c>
      <c r="H141" s="210">
        <v>31</v>
      </c>
      <c r="I141" s="211"/>
      <c r="J141" s="212">
        <f>ROUND(I141*H141,2)</f>
        <v>0</v>
      </c>
      <c r="K141" s="208" t="s">
        <v>19</v>
      </c>
      <c r="L141" s="46"/>
      <c r="M141" s="213" t="s">
        <v>19</v>
      </c>
      <c r="N141" s="214" t="s">
        <v>45</v>
      </c>
      <c r="O141" s="86"/>
      <c r="P141" s="215">
        <f>O141*H141</f>
        <v>0</v>
      </c>
      <c r="Q141" s="215">
        <v>0</v>
      </c>
      <c r="R141" s="215">
        <f>Q141*H141</f>
        <v>0</v>
      </c>
      <c r="S141" s="215">
        <v>0</v>
      </c>
      <c r="T141" s="216">
        <f>S141*H141</f>
        <v>0</v>
      </c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R141" s="217" t="s">
        <v>140</v>
      </c>
      <c r="AT141" s="217" t="s">
        <v>135</v>
      </c>
      <c r="AU141" s="217" t="s">
        <v>82</v>
      </c>
      <c r="AY141" s="19" t="s">
        <v>133</v>
      </c>
      <c r="BE141" s="218">
        <f>IF(N141="základní",J141,0)</f>
        <v>0</v>
      </c>
      <c r="BF141" s="218">
        <f>IF(N141="snížená",J141,0)</f>
        <v>0</v>
      </c>
      <c r="BG141" s="218">
        <f>IF(N141="zákl. přenesená",J141,0)</f>
        <v>0</v>
      </c>
      <c r="BH141" s="218">
        <f>IF(N141="sníž. přenesená",J141,0)</f>
        <v>0</v>
      </c>
      <c r="BI141" s="218">
        <f>IF(N141="nulová",J141,0)</f>
        <v>0</v>
      </c>
      <c r="BJ141" s="19" t="s">
        <v>82</v>
      </c>
      <c r="BK141" s="218">
        <f>ROUND(I141*H141,2)</f>
        <v>0</v>
      </c>
      <c r="BL141" s="19" t="s">
        <v>140</v>
      </c>
      <c r="BM141" s="217" t="s">
        <v>617</v>
      </c>
    </row>
    <row r="142" spans="1:47" s="2" customFormat="1" ht="12">
      <c r="A142" s="40"/>
      <c r="B142" s="41"/>
      <c r="C142" s="42"/>
      <c r="D142" s="219" t="s">
        <v>142</v>
      </c>
      <c r="E142" s="42"/>
      <c r="F142" s="220" t="s">
        <v>616</v>
      </c>
      <c r="G142" s="42"/>
      <c r="H142" s="42"/>
      <c r="I142" s="221"/>
      <c r="J142" s="42"/>
      <c r="K142" s="42"/>
      <c r="L142" s="46"/>
      <c r="M142" s="222"/>
      <c r="N142" s="223"/>
      <c r="O142" s="86"/>
      <c r="P142" s="86"/>
      <c r="Q142" s="86"/>
      <c r="R142" s="86"/>
      <c r="S142" s="86"/>
      <c r="T142" s="87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T142" s="19" t="s">
        <v>142</v>
      </c>
      <c r="AU142" s="19" t="s">
        <v>82</v>
      </c>
    </row>
    <row r="143" spans="1:65" s="2" customFormat="1" ht="16.5" customHeight="1">
      <c r="A143" s="40"/>
      <c r="B143" s="41"/>
      <c r="C143" s="206" t="s">
        <v>393</v>
      </c>
      <c r="D143" s="206" t="s">
        <v>135</v>
      </c>
      <c r="E143" s="207" t="s">
        <v>618</v>
      </c>
      <c r="F143" s="208" t="s">
        <v>619</v>
      </c>
      <c r="G143" s="209" t="s">
        <v>138</v>
      </c>
      <c r="H143" s="210">
        <v>4</v>
      </c>
      <c r="I143" s="211"/>
      <c r="J143" s="212">
        <f>ROUND(I143*H143,2)</f>
        <v>0</v>
      </c>
      <c r="K143" s="208" t="s">
        <v>19</v>
      </c>
      <c r="L143" s="46"/>
      <c r="M143" s="213" t="s">
        <v>19</v>
      </c>
      <c r="N143" s="214" t="s">
        <v>45</v>
      </c>
      <c r="O143" s="86"/>
      <c r="P143" s="215">
        <f>O143*H143</f>
        <v>0</v>
      </c>
      <c r="Q143" s="215">
        <v>0</v>
      </c>
      <c r="R143" s="215">
        <f>Q143*H143</f>
        <v>0</v>
      </c>
      <c r="S143" s="215">
        <v>0</v>
      </c>
      <c r="T143" s="216">
        <f>S143*H143</f>
        <v>0</v>
      </c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R143" s="217" t="s">
        <v>140</v>
      </c>
      <c r="AT143" s="217" t="s">
        <v>135</v>
      </c>
      <c r="AU143" s="217" t="s">
        <v>82</v>
      </c>
      <c r="AY143" s="19" t="s">
        <v>133</v>
      </c>
      <c r="BE143" s="218">
        <f>IF(N143="základní",J143,0)</f>
        <v>0</v>
      </c>
      <c r="BF143" s="218">
        <f>IF(N143="snížená",J143,0)</f>
        <v>0</v>
      </c>
      <c r="BG143" s="218">
        <f>IF(N143="zákl. přenesená",J143,0)</f>
        <v>0</v>
      </c>
      <c r="BH143" s="218">
        <f>IF(N143="sníž. přenesená",J143,0)</f>
        <v>0</v>
      </c>
      <c r="BI143" s="218">
        <f>IF(N143="nulová",J143,0)</f>
        <v>0</v>
      </c>
      <c r="BJ143" s="19" t="s">
        <v>82</v>
      </c>
      <c r="BK143" s="218">
        <f>ROUND(I143*H143,2)</f>
        <v>0</v>
      </c>
      <c r="BL143" s="19" t="s">
        <v>140</v>
      </c>
      <c r="BM143" s="217" t="s">
        <v>620</v>
      </c>
    </row>
    <row r="144" spans="1:47" s="2" customFormat="1" ht="12">
      <c r="A144" s="40"/>
      <c r="B144" s="41"/>
      <c r="C144" s="42"/>
      <c r="D144" s="219" t="s">
        <v>142</v>
      </c>
      <c r="E144" s="42"/>
      <c r="F144" s="220" t="s">
        <v>619</v>
      </c>
      <c r="G144" s="42"/>
      <c r="H144" s="42"/>
      <c r="I144" s="221"/>
      <c r="J144" s="42"/>
      <c r="K144" s="42"/>
      <c r="L144" s="46"/>
      <c r="M144" s="222"/>
      <c r="N144" s="223"/>
      <c r="O144" s="86"/>
      <c r="P144" s="86"/>
      <c r="Q144" s="86"/>
      <c r="R144" s="86"/>
      <c r="S144" s="86"/>
      <c r="T144" s="87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T144" s="19" t="s">
        <v>142</v>
      </c>
      <c r="AU144" s="19" t="s">
        <v>82</v>
      </c>
    </row>
    <row r="145" spans="1:65" s="2" customFormat="1" ht="16.5" customHeight="1">
      <c r="A145" s="40"/>
      <c r="B145" s="41"/>
      <c r="C145" s="206" t="s">
        <v>401</v>
      </c>
      <c r="D145" s="206" t="s">
        <v>135</v>
      </c>
      <c r="E145" s="207" t="s">
        <v>621</v>
      </c>
      <c r="F145" s="208" t="s">
        <v>622</v>
      </c>
      <c r="G145" s="209" t="s">
        <v>138</v>
      </c>
      <c r="H145" s="210">
        <v>1</v>
      </c>
      <c r="I145" s="211"/>
      <c r="J145" s="212">
        <f>ROUND(I145*H145,2)</f>
        <v>0</v>
      </c>
      <c r="K145" s="208" t="s">
        <v>19</v>
      </c>
      <c r="L145" s="46"/>
      <c r="M145" s="213" t="s">
        <v>19</v>
      </c>
      <c r="N145" s="214" t="s">
        <v>45</v>
      </c>
      <c r="O145" s="86"/>
      <c r="P145" s="215">
        <f>O145*H145</f>
        <v>0</v>
      </c>
      <c r="Q145" s="215">
        <v>0</v>
      </c>
      <c r="R145" s="215">
        <f>Q145*H145</f>
        <v>0</v>
      </c>
      <c r="S145" s="215">
        <v>0</v>
      </c>
      <c r="T145" s="216">
        <f>S145*H145</f>
        <v>0</v>
      </c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R145" s="217" t="s">
        <v>140</v>
      </c>
      <c r="AT145" s="217" t="s">
        <v>135</v>
      </c>
      <c r="AU145" s="217" t="s">
        <v>82</v>
      </c>
      <c r="AY145" s="19" t="s">
        <v>133</v>
      </c>
      <c r="BE145" s="218">
        <f>IF(N145="základní",J145,0)</f>
        <v>0</v>
      </c>
      <c r="BF145" s="218">
        <f>IF(N145="snížená",J145,0)</f>
        <v>0</v>
      </c>
      <c r="BG145" s="218">
        <f>IF(N145="zákl. přenesená",J145,0)</f>
        <v>0</v>
      </c>
      <c r="BH145" s="218">
        <f>IF(N145="sníž. přenesená",J145,0)</f>
        <v>0</v>
      </c>
      <c r="BI145" s="218">
        <f>IF(N145="nulová",J145,0)</f>
        <v>0</v>
      </c>
      <c r="BJ145" s="19" t="s">
        <v>82</v>
      </c>
      <c r="BK145" s="218">
        <f>ROUND(I145*H145,2)</f>
        <v>0</v>
      </c>
      <c r="BL145" s="19" t="s">
        <v>140</v>
      </c>
      <c r="BM145" s="217" t="s">
        <v>623</v>
      </c>
    </row>
    <row r="146" spans="1:47" s="2" customFormat="1" ht="12">
      <c r="A146" s="40"/>
      <c r="B146" s="41"/>
      <c r="C146" s="42"/>
      <c r="D146" s="219" t="s">
        <v>142</v>
      </c>
      <c r="E146" s="42"/>
      <c r="F146" s="220" t="s">
        <v>622</v>
      </c>
      <c r="G146" s="42"/>
      <c r="H146" s="42"/>
      <c r="I146" s="221"/>
      <c r="J146" s="42"/>
      <c r="K146" s="42"/>
      <c r="L146" s="46"/>
      <c r="M146" s="222"/>
      <c r="N146" s="223"/>
      <c r="O146" s="86"/>
      <c r="P146" s="86"/>
      <c r="Q146" s="86"/>
      <c r="R146" s="86"/>
      <c r="S146" s="86"/>
      <c r="T146" s="87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T146" s="19" t="s">
        <v>142</v>
      </c>
      <c r="AU146" s="19" t="s">
        <v>82</v>
      </c>
    </row>
    <row r="147" spans="1:65" s="2" customFormat="1" ht="16.5" customHeight="1">
      <c r="A147" s="40"/>
      <c r="B147" s="41"/>
      <c r="C147" s="206" t="s">
        <v>355</v>
      </c>
      <c r="D147" s="206" t="s">
        <v>135</v>
      </c>
      <c r="E147" s="207" t="s">
        <v>624</v>
      </c>
      <c r="F147" s="208" t="s">
        <v>625</v>
      </c>
      <c r="G147" s="209" t="s">
        <v>138</v>
      </c>
      <c r="H147" s="210">
        <v>5</v>
      </c>
      <c r="I147" s="211"/>
      <c r="J147" s="212">
        <f>ROUND(I147*H147,2)</f>
        <v>0</v>
      </c>
      <c r="K147" s="208" t="s">
        <v>19</v>
      </c>
      <c r="L147" s="46"/>
      <c r="M147" s="213" t="s">
        <v>19</v>
      </c>
      <c r="N147" s="214" t="s">
        <v>45</v>
      </c>
      <c r="O147" s="86"/>
      <c r="P147" s="215">
        <f>O147*H147</f>
        <v>0</v>
      </c>
      <c r="Q147" s="215">
        <v>0</v>
      </c>
      <c r="R147" s="215">
        <f>Q147*H147</f>
        <v>0</v>
      </c>
      <c r="S147" s="215">
        <v>0</v>
      </c>
      <c r="T147" s="216">
        <f>S147*H147</f>
        <v>0</v>
      </c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R147" s="217" t="s">
        <v>140</v>
      </c>
      <c r="AT147" s="217" t="s">
        <v>135</v>
      </c>
      <c r="AU147" s="217" t="s">
        <v>82</v>
      </c>
      <c r="AY147" s="19" t="s">
        <v>133</v>
      </c>
      <c r="BE147" s="218">
        <f>IF(N147="základní",J147,0)</f>
        <v>0</v>
      </c>
      <c r="BF147" s="218">
        <f>IF(N147="snížená",J147,0)</f>
        <v>0</v>
      </c>
      <c r="BG147" s="218">
        <f>IF(N147="zákl. přenesená",J147,0)</f>
        <v>0</v>
      </c>
      <c r="BH147" s="218">
        <f>IF(N147="sníž. přenesená",J147,0)</f>
        <v>0</v>
      </c>
      <c r="BI147" s="218">
        <f>IF(N147="nulová",J147,0)</f>
        <v>0</v>
      </c>
      <c r="BJ147" s="19" t="s">
        <v>82</v>
      </c>
      <c r="BK147" s="218">
        <f>ROUND(I147*H147,2)</f>
        <v>0</v>
      </c>
      <c r="BL147" s="19" t="s">
        <v>140</v>
      </c>
      <c r="BM147" s="217" t="s">
        <v>626</v>
      </c>
    </row>
    <row r="148" spans="1:47" s="2" customFormat="1" ht="12">
      <c r="A148" s="40"/>
      <c r="B148" s="41"/>
      <c r="C148" s="42"/>
      <c r="D148" s="219" t="s">
        <v>142</v>
      </c>
      <c r="E148" s="42"/>
      <c r="F148" s="220" t="s">
        <v>625</v>
      </c>
      <c r="G148" s="42"/>
      <c r="H148" s="42"/>
      <c r="I148" s="221"/>
      <c r="J148" s="42"/>
      <c r="K148" s="42"/>
      <c r="L148" s="46"/>
      <c r="M148" s="222"/>
      <c r="N148" s="223"/>
      <c r="O148" s="86"/>
      <c r="P148" s="86"/>
      <c r="Q148" s="86"/>
      <c r="R148" s="86"/>
      <c r="S148" s="86"/>
      <c r="T148" s="87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T148" s="19" t="s">
        <v>142</v>
      </c>
      <c r="AU148" s="19" t="s">
        <v>82</v>
      </c>
    </row>
    <row r="149" spans="1:65" s="2" customFormat="1" ht="16.5" customHeight="1">
      <c r="A149" s="40"/>
      <c r="B149" s="41"/>
      <c r="C149" s="206" t="s">
        <v>385</v>
      </c>
      <c r="D149" s="206" t="s">
        <v>135</v>
      </c>
      <c r="E149" s="207" t="s">
        <v>627</v>
      </c>
      <c r="F149" s="208" t="s">
        <v>628</v>
      </c>
      <c r="G149" s="209" t="s">
        <v>138</v>
      </c>
      <c r="H149" s="210">
        <v>31</v>
      </c>
      <c r="I149" s="211"/>
      <c r="J149" s="212">
        <f>ROUND(I149*H149,2)</f>
        <v>0</v>
      </c>
      <c r="K149" s="208" t="s">
        <v>19</v>
      </c>
      <c r="L149" s="46"/>
      <c r="M149" s="213" t="s">
        <v>19</v>
      </c>
      <c r="N149" s="214" t="s">
        <v>45</v>
      </c>
      <c r="O149" s="86"/>
      <c r="P149" s="215">
        <f>O149*H149</f>
        <v>0</v>
      </c>
      <c r="Q149" s="215">
        <v>0</v>
      </c>
      <c r="R149" s="215">
        <f>Q149*H149</f>
        <v>0</v>
      </c>
      <c r="S149" s="215">
        <v>0</v>
      </c>
      <c r="T149" s="216">
        <f>S149*H149</f>
        <v>0</v>
      </c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R149" s="217" t="s">
        <v>140</v>
      </c>
      <c r="AT149" s="217" t="s">
        <v>135</v>
      </c>
      <c r="AU149" s="217" t="s">
        <v>82</v>
      </c>
      <c r="AY149" s="19" t="s">
        <v>133</v>
      </c>
      <c r="BE149" s="218">
        <f>IF(N149="základní",J149,0)</f>
        <v>0</v>
      </c>
      <c r="BF149" s="218">
        <f>IF(N149="snížená",J149,0)</f>
        <v>0</v>
      </c>
      <c r="BG149" s="218">
        <f>IF(N149="zákl. přenesená",J149,0)</f>
        <v>0</v>
      </c>
      <c r="BH149" s="218">
        <f>IF(N149="sníž. přenesená",J149,0)</f>
        <v>0</v>
      </c>
      <c r="BI149" s="218">
        <f>IF(N149="nulová",J149,0)</f>
        <v>0</v>
      </c>
      <c r="BJ149" s="19" t="s">
        <v>82</v>
      </c>
      <c r="BK149" s="218">
        <f>ROUND(I149*H149,2)</f>
        <v>0</v>
      </c>
      <c r="BL149" s="19" t="s">
        <v>140</v>
      </c>
      <c r="BM149" s="217" t="s">
        <v>629</v>
      </c>
    </row>
    <row r="150" spans="1:47" s="2" customFormat="1" ht="12">
      <c r="A150" s="40"/>
      <c r="B150" s="41"/>
      <c r="C150" s="42"/>
      <c r="D150" s="219" t="s">
        <v>142</v>
      </c>
      <c r="E150" s="42"/>
      <c r="F150" s="220" t="s">
        <v>628</v>
      </c>
      <c r="G150" s="42"/>
      <c r="H150" s="42"/>
      <c r="I150" s="221"/>
      <c r="J150" s="42"/>
      <c r="K150" s="42"/>
      <c r="L150" s="46"/>
      <c r="M150" s="222"/>
      <c r="N150" s="223"/>
      <c r="O150" s="86"/>
      <c r="P150" s="86"/>
      <c r="Q150" s="86"/>
      <c r="R150" s="86"/>
      <c r="S150" s="86"/>
      <c r="T150" s="87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T150" s="19" t="s">
        <v>142</v>
      </c>
      <c r="AU150" s="19" t="s">
        <v>82</v>
      </c>
    </row>
    <row r="151" spans="1:65" s="2" customFormat="1" ht="16.5" customHeight="1">
      <c r="A151" s="40"/>
      <c r="B151" s="41"/>
      <c r="C151" s="206" t="s">
        <v>409</v>
      </c>
      <c r="D151" s="206" t="s">
        <v>135</v>
      </c>
      <c r="E151" s="207" t="s">
        <v>630</v>
      </c>
      <c r="F151" s="208" t="s">
        <v>631</v>
      </c>
      <c r="G151" s="209" t="s">
        <v>138</v>
      </c>
      <c r="H151" s="210">
        <v>5</v>
      </c>
      <c r="I151" s="211"/>
      <c r="J151" s="212">
        <f>ROUND(I151*H151,2)</f>
        <v>0</v>
      </c>
      <c r="K151" s="208" t="s">
        <v>19</v>
      </c>
      <c r="L151" s="46"/>
      <c r="M151" s="213" t="s">
        <v>19</v>
      </c>
      <c r="N151" s="214" t="s">
        <v>45</v>
      </c>
      <c r="O151" s="86"/>
      <c r="P151" s="215">
        <f>O151*H151</f>
        <v>0</v>
      </c>
      <c r="Q151" s="215">
        <v>0</v>
      </c>
      <c r="R151" s="215">
        <f>Q151*H151</f>
        <v>0</v>
      </c>
      <c r="S151" s="215">
        <v>0</v>
      </c>
      <c r="T151" s="216">
        <f>S151*H151</f>
        <v>0</v>
      </c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R151" s="217" t="s">
        <v>140</v>
      </c>
      <c r="AT151" s="217" t="s">
        <v>135</v>
      </c>
      <c r="AU151" s="217" t="s">
        <v>82</v>
      </c>
      <c r="AY151" s="19" t="s">
        <v>133</v>
      </c>
      <c r="BE151" s="218">
        <f>IF(N151="základní",J151,0)</f>
        <v>0</v>
      </c>
      <c r="BF151" s="218">
        <f>IF(N151="snížená",J151,0)</f>
        <v>0</v>
      </c>
      <c r="BG151" s="218">
        <f>IF(N151="zákl. přenesená",J151,0)</f>
        <v>0</v>
      </c>
      <c r="BH151" s="218">
        <f>IF(N151="sníž. přenesená",J151,0)</f>
        <v>0</v>
      </c>
      <c r="BI151" s="218">
        <f>IF(N151="nulová",J151,0)</f>
        <v>0</v>
      </c>
      <c r="BJ151" s="19" t="s">
        <v>82</v>
      </c>
      <c r="BK151" s="218">
        <f>ROUND(I151*H151,2)</f>
        <v>0</v>
      </c>
      <c r="BL151" s="19" t="s">
        <v>140</v>
      </c>
      <c r="BM151" s="217" t="s">
        <v>632</v>
      </c>
    </row>
    <row r="152" spans="1:47" s="2" customFormat="1" ht="12">
      <c r="A152" s="40"/>
      <c r="B152" s="41"/>
      <c r="C152" s="42"/>
      <c r="D152" s="219" t="s">
        <v>142</v>
      </c>
      <c r="E152" s="42"/>
      <c r="F152" s="220" t="s">
        <v>631</v>
      </c>
      <c r="G152" s="42"/>
      <c r="H152" s="42"/>
      <c r="I152" s="221"/>
      <c r="J152" s="42"/>
      <c r="K152" s="42"/>
      <c r="L152" s="46"/>
      <c r="M152" s="222"/>
      <c r="N152" s="223"/>
      <c r="O152" s="86"/>
      <c r="P152" s="86"/>
      <c r="Q152" s="86"/>
      <c r="R152" s="86"/>
      <c r="S152" s="86"/>
      <c r="T152" s="87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T152" s="19" t="s">
        <v>142</v>
      </c>
      <c r="AU152" s="19" t="s">
        <v>82</v>
      </c>
    </row>
    <row r="153" spans="1:65" s="2" customFormat="1" ht="16.5" customHeight="1">
      <c r="A153" s="40"/>
      <c r="B153" s="41"/>
      <c r="C153" s="206" t="s">
        <v>377</v>
      </c>
      <c r="D153" s="206" t="s">
        <v>135</v>
      </c>
      <c r="E153" s="207" t="s">
        <v>633</v>
      </c>
      <c r="F153" s="208" t="s">
        <v>634</v>
      </c>
      <c r="G153" s="209" t="s">
        <v>138</v>
      </c>
      <c r="H153" s="210">
        <v>31</v>
      </c>
      <c r="I153" s="211"/>
      <c r="J153" s="212">
        <f>ROUND(I153*H153,2)</f>
        <v>0</v>
      </c>
      <c r="K153" s="208" t="s">
        <v>19</v>
      </c>
      <c r="L153" s="46"/>
      <c r="M153" s="213" t="s">
        <v>19</v>
      </c>
      <c r="N153" s="214" t="s">
        <v>45</v>
      </c>
      <c r="O153" s="86"/>
      <c r="P153" s="215">
        <f>O153*H153</f>
        <v>0</v>
      </c>
      <c r="Q153" s="215">
        <v>0</v>
      </c>
      <c r="R153" s="215">
        <f>Q153*H153</f>
        <v>0</v>
      </c>
      <c r="S153" s="215">
        <v>0</v>
      </c>
      <c r="T153" s="216">
        <f>S153*H153</f>
        <v>0</v>
      </c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R153" s="217" t="s">
        <v>140</v>
      </c>
      <c r="AT153" s="217" t="s">
        <v>135</v>
      </c>
      <c r="AU153" s="217" t="s">
        <v>82</v>
      </c>
      <c r="AY153" s="19" t="s">
        <v>133</v>
      </c>
      <c r="BE153" s="218">
        <f>IF(N153="základní",J153,0)</f>
        <v>0</v>
      </c>
      <c r="BF153" s="218">
        <f>IF(N153="snížená",J153,0)</f>
        <v>0</v>
      </c>
      <c r="BG153" s="218">
        <f>IF(N153="zákl. přenesená",J153,0)</f>
        <v>0</v>
      </c>
      <c r="BH153" s="218">
        <f>IF(N153="sníž. přenesená",J153,0)</f>
        <v>0</v>
      </c>
      <c r="BI153" s="218">
        <f>IF(N153="nulová",J153,0)</f>
        <v>0</v>
      </c>
      <c r="BJ153" s="19" t="s">
        <v>82</v>
      </c>
      <c r="BK153" s="218">
        <f>ROUND(I153*H153,2)</f>
        <v>0</v>
      </c>
      <c r="BL153" s="19" t="s">
        <v>140</v>
      </c>
      <c r="BM153" s="217" t="s">
        <v>635</v>
      </c>
    </row>
    <row r="154" spans="1:47" s="2" customFormat="1" ht="12">
      <c r="A154" s="40"/>
      <c r="B154" s="41"/>
      <c r="C154" s="42"/>
      <c r="D154" s="219" t="s">
        <v>142</v>
      </c>
      <c r="E154" s="42"/>
      <c r="F154" s="220" t="s">
        <v>634</v>
      </c>
      <c r="G154" s="42"/>
      <c r="H154" s="42"/>
      <c r="I154" s="221"/>
      <c r="J154" s="42"/>
      <c r="K154" s="42"/>
      <c r="L154" s="46"/>
      <c r="M154" s="222"/>
      <c r="N154" s="223"/>
      <c r="O154" s="86"/>
      <c r="P154" s="86"/>
      <c r="Q154" s="86"/>
      <c r="R154" s="86"/>
      <c r="S154" s="86"/>
      <c r="T154" s="87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T154" s="19" t="s">
        <v>142</v>
      </c>
      <c r="AU154" s="19" t="s">
        <v>82</v>
      </c>
    </row>
    <row r="155" spans="1:65" s="2" customFormat="1" ht="16.5" customHeight="1">
      <c r="A155" s="40"/>
      <c r="B155" s="41"/>
      <c r="C155" s="206" t="s">
        <v>636</v>
      </c>
      <c r="D155" s="206" t="s">
        <v>135</v>
      </c>
      <c r="E155" s="207" t="s">
        <v>637</v>
      </c>
      <c r="F155" s="208" t="s">
        <v>638</v>
      </c>
      <c r="G155" s="209" t="s">
        <v>138</v>
      </c>
      <c r="H155" s="210">
        <v>1</v>
      </c>
      <c r="I155" s="211"/>
      <c r="J155" s="212">
        <f>ROUND(I155*H155,2)</f>
        <v>0</v>
      </c>
      <c r="K155" s="208" t="s">
        <v>19</v>
      </c>
      <c r="L155" s="46"/>
      <c r="M155" s="213" t="s">
        <v>19</v>
      </c>
      <c r="N155" s="214" t="s">
        <v>45</v>
      </c>
      <c r="O155" s="86"/>
      <c r="P155" s="215">
        <f>O155*H155</f>
        <v>0</v>
      </c>
      <c r="Q155" s="215">
        <v>0</v>
      </c>
      <c r="R155" s="215">
        <f>Q155*H155</f>
        <v>0</v>
      </c>
      <c r="S155" s="215">
        <v>0</v>
      </c>
      <c r="T155" s="216">
        <f>S155*H155</f>
        <v>0</v>
      </c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R155" s="217" t="s">
        <v>140</v>
      </c>
      <c r="AT155" s="217" t="s">
        <v>135</v>
      </c>
      <c r="AU155" s="217" t="s">
        <v>82</v>
      </c>
      <c r="AY155" s="19" t="s">
        <v>133</v>
      </c>
      <c r="BE155" s="218">
        <f>IF(N155="základní",J155,0)</f>
        <v>0</v>
      </c>
      <c r="BF155" s="218">
        <f>IF(N155="snížená",J155,0)</f>
        <v>0</v>
      </c>
      <c r="BG155" s="218">
        <f>IF(N155="zákl. přenesená",J155,0)</f>
        <v>0</v>
      </c>
      <c r="BH155" s="218">
        <f>IF(N155="sníž. přenesená",J155,0)</f>
        <v>0</v>
      </c>
      <c r="BI155" s="218">
        <f>IF(N155="nulová",J155,0)</f>
        <v>0</v>
      </c>
      <c r="BJ155" s="19" t="s">
        <v>82</v>
      </c>
      <c r="BK155" s="218">
        <f>ROUND(I155*H155,2)</f>
        <v>0</v>
      </c>
      <c r="BL155" s="19" t="s">
        <v>140</v>
      </c>
      <c r="BM155" s="217" t="s">
        <v>639</v>
      </c>
    </row>
    <row r="156" spans="1:47" s="2" customFormat="1" ht="12">
      <c r="A156" s="40"/>
      <c r="B156" s="41"/>
      <c r="C156" s="42"/>
      <c r="D156" s="219" t="s">
        <v>142</v>
      </c>
      <c r="E156" s="42"/>
      <c r="F156" s="220" t="s">
        <v>638</v>
      </c>
      <c r="G156" s="42"/>
      <c r="H156" s="42"/>
      <c r="I156" s="221"/>
      <c r="J156" s="42"/>
      <c r="K156" s="42"/>
      <c r="L156" s="46"/>
      <c r="M156" s="222"/>
      <c r="N156" s="223"/>
      <c r="O156" s="86"/>
      <c r="P156" s="86"/>
      <c r="Q156" s="86"/>
      <c r="R156" s="86"/>
      <c r="S156" s="86"/>
      <c r="T156" s="87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T156" s="19" t="s">
        <v>142</v>
      </c>
      <c r="AU156" s="19" t="s">
        <v>82</v>
      </c>
    </row>
    <row r="157" spans="1:65" s="2" customFormat="1" ht="16.5" customHeight="1">
      <c r="A157" s="40"/>
      <c r="B157" s="41"/>
      <c r="C157" s="206" t="s">
        <v>297</v>
      </c>
      <c r="D157" s="206" t="s">
        <v>135</v>
      </c>
      <c r="E157" s="207" t="s">
        <v>640</v>
      </c>
      <c r="F157" s="208" t="s">
        <v>641</v>
      </c>
      <c r="G157" s="209" t="s">
        <v>138</v>
      </c>
      <c r="H157" s="210">
        <v>6</v>
      </c>
      <c r="I157" s="211"/>
      <c r="J157" s="212">
        <f>ROUND(I157*H157,2)</f>
        <v>0</v>
      </c>
      <c r="K157" s="208" t="s">
        <v>19</v>
      </c>
      <c r="L157" s="46"/>
      <c r="M157" s="213" t="s">
        <v>19</v>
      </c>
      <c r="N157" s="214" t="s">
        <v>45</v>
      </c>
      <c r="O157" s="86"/>
      <c r="P157" s="215">
        <f>O157*H157</f>
        <v>0</v>
      </c>
      <c r="Q157" s="215">
        <v>0</v>
      </c>
      <c r="R157" s="215">
        <f>Q157*H157</f>
        <v>0</v>
      </c>
      <c r="S157" s="215">
        <v>0</v>
      </c>
      <c r="T157" s="216">
        <f>S157*H157</f>
        <v>0</v>
      </c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R157" s="217" t="s">
        <v>140</v>
      </c>
      <c r="AT157" s="217" t="s">
        <v>135</v>
      </c>
      <c r="AU157" s="217" t="s">
        <v>82</v>
      </c>
      <c r="AY157" s="19" t="s">
        <v>133</v>
      </c>
      <c r="BE157" s="218">
        <f>IF(N157="základní",J157,0)</f>
        <v>0</v>
      </c>
      <c r="BF157" s="218">
        <f>IF(N157="snížená",J157,0)</f>
        <v>0</v>
      </c>
      <c r="BG157" s="218">
        <f>IF(N157="zákl. přenesená",J157,0)</f>
        <v>0</v>
      </c>
      <c r="BH157" s="218">
        <f>IF(N157="sníž. přenesená",J157,0)</f>
        <v>0</v>
      </c>
      <c r="BI157" s="218">
        <f>IF(N157="nulová",J157,0)</f>
        <v>0</v>
      </c>
      <c r="BJ157" s="19" t="s">
        <v>82</v>
      </c>
      <c r="BK157" s="218">
        <f>ROUND(I157*H157,2)</f>
        <v>0</v>
      </c>
      <c r="BL157" s="19" t="s">
        <v>140</v>
      </c>
      <c r="BM157" s="217" t="s">
        <v>642</v>
      </c>
    </row>
    <row r="158" spans="1:47" s="2" customFormat="1" ht="12">
      <c r="A158" s="40"/>
      <c r="B158" s="41"/>
      <c r="C158" s="42"/>
      <c r="D158" s="219" t="s">
        <v>142</v>
      </c>
      <c r="E158" s="42"/>
      <c r="F158" s="220" t="s">
        <v>641</v>
      </c>
      <c r="G158" s="42"/>
      <c r="H158" s="42"/>
      <c r="I158" s="221"/>
      <c r="J158" s="42"/>
      <c r="K158" s="42"/>
      <c r="L158" s="46"/>
      <c r="M158" s="222"/>
      <c r="N158" s="223"/>
      <c r="O158" s="86"/>
      <c r="P158" s="86"/>
      <c r="Q158" s="86"/>
      <c r="R158" s="86"/>
      <c r="S158" s="86"/>
      <c r="T158" s="87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T158" s="19" t="s">
        <v>142</v>
      </c>
      <c r="AU158" s="19" t="s">
        <v>82</v>
      </c>
    </row>
    <row r="159" spans="1:65" s="2" customFormat="1" ht="16.5" customHeight="1">
      <c r="A159" s="40"/>
      <c r="B159" s="41"/>
      <c r="C159" s="206" t="s">
        <v>288</v>
      </c>
      <c r="D159" s="206" t="s">
        <v>135</v>
      </c>
      <c r="E159" s="207" t="s">
        <v>643</v>
      </c>
      <c r="F159" s="208" t="s">
        <v>644</v>
      </c>
      <c r="G159" s="209" t="s">
        <v>138</v>
      </c>
      <c r="H159" s="210">
        <v>6</v>
      </c>
      <c r="I159" s="211"/>
      <c r="J159" s="212">
        <f>ROUND(I159*H159,2)</f>
        <v>0</v>
      </c>
      <c r="K159" s="208" t="s">
        <v>19</v>
      </c>
      <c r="L159" s="46"/>
      <c r="M159" s="213" t="s">
        <v>19</v>
      </c>
      <c r="N159" s="214" t="s">
        <v>45</v>
      </c>
      <c r="O159" s="86"/>
      <c r="P159" s="215">
        <f>O159*H159</f>
        <v>0</v>
      </c>
      <c r="Q159" s="215">
        <v>0</v>
      </c>
      <c r="R159" s="215">
        <f>Q159*H159</f>
        <v>0</v>
      </c>
      <c r="S159" s="215">
        <v>0</v>
      </c>
      <c r="T159" s="216">
        <f>S159*H159</f>
        <v>0</v>
      </c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R159" s="217" t="s">
        <v>140</v>
      </c>
      <c r="AT159" s="217" t="s">
        <v>135</v>
      </c>
      <c r="AU159" s="217" t="s">
        <v>82</v>
      </c>
      <c r="AY159" s="19" t="s">
        <v>133</v>
      </c>
      <c r="BE159" s="218">
        <f>IF(N159="základní",J159,0)</f>
        <v>0</v>
      </c>
      <c r="BF159" s="218">
        <f>IF(N159="snížená",J159,0)</f>
        <v>0</v>
      </c>
      <c r="BG159" s="218">
        <f>IF(N159="zákl. přenesená",J159,0)</f>
        <v>0</v>
      </c>
      <c r="BH159" s="218">
        <f>IF(N159="sníž. přenesená",J159,0)</f>
        <v>0</v>
      </c>
      <c r="BI159" s="218">
        <f>IF(N159="nulová",J159,0)</f>
        <v>0</v>
      </c>
      <c r="BJ159" s="19" t="s">
        <v>82</v>
      </c>
      <c r="BK159" s="218">
        <f>ROUND(I159*H159,2)</f>
        <v>0</v>
      </c>
      <c r="BL159" s="19" t="s">
        <v>140</v>
      </c>
      <c r="BM159" s="217" t="s">
        <v>645</v>
      </c>
    </row>
    <row r="160" spans="1:47" s="2" customFormat="1" ht="12">
      <c r="A160" s="40"/>
      <c r="B160" s="41"/>
      <c r="C160" s="42"/>
      <c r="D160" s="219" t="s">
        <v>142</v>
      </c>
      <c r="E160" s="42"/>
      <c r="F160" s="220" t="s">
        <v>644</v>
      </c>
      <c r="G160" s="42"/>
      <c r="H160" s="42"/>
      <c r="I160" s="221"/>
      <c r="J160" s="42"/>
      <c r="K160" s="42"/>
      <c r="L160" s="46"/>
      <c r="M160" s="222"/>
      <c r="N160" s="223"/>
      <c r="O160" s="86"/>
      <c r="P160" s="86"/>
      <c r="Q160" s="86"/>
      <c r="R160" s="86"/>
      <c r="S160" s="86"/>
      <c r="T160" s="87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T160" s="19" t="s">
        <v>142</v>
      </c>
      <c r="AU160" s="19" t="s">
        <v>82</v>
      </c>
    </row>
    <row r="161" spans="1:65" s="2" customFormat="1" ht="16.5" customHeight="1">
      <c r="A161" s="40"/>
      <c r="B161" s="41"/>
      <c r="C161" s="206" t="s">
        <v>284</v>
      </c>
      <c r="D161" s="206" t="s">
        <v>135</v>
      </c>
      <c r="E161" s="207" t="s">
        <v>646</v>
      </c>
      <c r="F161" s="208" t="s">
        <v>647</v>
      </c>
      <c r="G161" s="209" t="s">
        <v>138</v>
      </c>
      <c r="H161" s="210">
        <v>1</v>
      </c>
      <c r="I161" s="211"/>
      <c r="J161" s="212">
        <f>ROUND(I161*H161,2)</f>
        <v>0</v>
      </c>
      <c r="K161" s="208" t="s">
        <v>19</v>
      </c>
      <c r="L161" s="46"/>
      <c r="M161" s="213" t="s">
        <v>19</v>
      </c>
      <c r="N161" s="214" t="s">
        <v>45</v>
      </c>
      <c r="O161" s="86"/>
      <c r="P161" s="215">
        <f>O161*H161</f>
        <v>0</v>
      </c>
      <c r="Q161" s="215">
        <v>0</v>
      </c>
      <c r="R161" s="215">
        <f>Q161*H161</f>
        <v>0</v>
      </c>
      <c r="S161" s="215">
        <v>0</v>
      </c>
      <c r="T161" s="216">
        <f>S161*H161</f>
        <v>0</v>
      </c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R161" s="217" t="s">
        <v>140</v>
      </c>
      <c r="AT161" s="217" t="s">
        <v>135</v>
      </c>
      <c r="AU161" s="217" t="s">
        <v>82</v>
      </c>
      <c r="AY161" s="19" t="s">
        <v>133</v>
      </c>
      <c r="BE161" s="218">
        <f>IF(N161="základní",J161,0)</f>
        <v>0</v>
      </c>
      <c r="BF161" s="218">
        <f>IF(N161="snížená",J161,0)</f>
        <v>0</v>
      </c>
      <c r="BG161" s="218">
        <f>IF(N161="zákl. přenesená",J161,0)</f>
        <v>0</v>
      </c>
      <c r="BH161" s="218">
        <f>IF(N161="sníž. přenesená",J161,0)</f>
        <v>0</v>
      </c>
      <c r="BI161" s="218">
        <f>IF(N161="nulová",J161,0)</f>
        <v>0</v>
      </c>
      <c r="BJ161" s="19" t="s">
        <v>82</v>
      </c>
      <c r="BK161" s="218">
        <f>ROUND(I161*H161,2)</f>
        <v>0</v>
      </c>
      <c r="BL161" s="19" t="s">
        <v>140</v>
      </c>
      <c r="BM161" s="217" t="s">
        <v>648</v>
      </c>
    </row>
    <row r="162" spans="1:47" s="2" customFormat="1" ht="12">
      <c r="A162" s="40"/>
      <c r="B162" s="41"/>
      <c r="C162" s="42"/>
      <c r="D162" s="219" t="s">
        <v>142</v>
      </c>
      <c r="E162" s="42"/>
      <c r="F162" s="220" t="s">
        <v>649</v>
      </c>
      <c r="G162" s="42"/>
      <c r="H162" s="42"/>
      <c r="I162" s="221"/>
      <c r="J162" s="42"/>
      <c r="K162" s="42"/>
      <c r="L162" s="46"/>
      <c r="M162" s="222"/>
      <c r="N162" s="223"/>
      <c r="O162" s="86"/>
      <c r="P162" s="86"/>
      <c r="Q162" s="86"/>
      <c r="R162" s="86"/>
      <c r="S162" s="86"/>
      <c r="T162" s="87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T162" s="19" t="s">
        <v>142</v>
      </c>
      <c r="AU162" s="19" t="s">
        <v>82</v>
      </c>
    </row>
    <row r="163" spans="1:65" s="2" customFormat="1" ht="16.5" customHeight="1">
      <c r="A163" s="40"/>
      <c r="B163" s="41"/>
      <c r="C163" s="206" t="s">
        <v>280</v>
      </c>
      <c r="D163" s="206" t="s">
        <v>135</v>
      </c>
      <c r="E163" s="207" t="s">
        <v>650</v>
      </c>
      <c r="F163" s="208" t="s">
        <v>651</v>
      </c>
      <c r="G163" s="209" t="s">
        <v>138</v>
      </c>
      <c r="H163" s="210">
        <v>7</v>
      </c>
      <c r="I163" s="211"/>
      <c r="J163" s="212">
        <f>ROUND(I163*H163,2)</f>
        <v>0</v>
      </c>
      <c r="K163" s="208" t="s">
        <v>19</v>
      </c>
      <c r="L163" s="46"/>
      <c r="M163" s="213" t="s">
        <v>19</v>
      </c>
      <c r="N163" s="214" t="s">
        <v>45</v>
      </c>
      <c r="O163" s="86"/>
      <c r="P163" s="215">
        <f>O163*H163</f>
        <v>0</v>
      </c>
      <c r="Q163" s="215">
        <v>0</v>
      </c>
      <c r="R163" s="215">
        <f>Q163*H163</f>
        <v>0</v>
      </c>
      <c r="S163" s="215">
        <v>0</v>
      </c>
      <c r="T163" s="216">
        <f>S163*H163</f>
        <v>0</v>
      </c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R163" s="217" t="s">
        <v>140</v>
      </c>
      <c r="AT163" s="217" t="s">
        <v>135</v>
      </c>
      <c r="AU163" s="217" t="s">
        <v>82</v>
      </c>
      <c r="AY163" s="19" t="s">
        <v>133</v>
      </c>
      <c r="BE163" s="218">
        <f>IF(N163="základní",J163,0)</f>
        <v>0</v>
      </c>
      <c r="BF163" s="218">
        <f>IF(N163="snížená",J163,0)</f>
        <v>0</v>
      </c>
      <c r="BG163" s="218">
        <f>IF(N163="zákl. přenesená",J163,0)</f>
        <v>0</v>
      </c>
      <c r="BH163" s="218">
        <f>IF(N163="sníž. přenesená",J163,0)</f>
        <v>0</v>
      </c>
      <c r="BI163" s="218">
        <f>IF(N163="nulová",J163,0)</f>
        <v>0</v>
      </c>
      <c r="BJ163" s="19" t="s">
        <v>82</v>
      </c>
      <c r="BK163" s="218">
        <f>ROUND(I163*H163,2)</f>
        <v>0</v>
      </c>
      <c r="BL163" s="19" t="s">
        <v>140</v>
      </c>
      <c r="BM163" s="217" t="s">
        <v>652</v>
      </c>
    </row>
    <row r="164" spans="1:47" s="2" customFormat="1" ht="12">
      <c r="A164" s="40"/>
      <c r="B164" s="41"/>
      <c r="C164" s="42"/>
      <c r="D164" s="219" t="s">
        <v>142</v>
      </c>
      <c r="E164" s="42"/>
      <c r="F164" s="220" t="s">
        <v>651</v>
      </c>
      <c r="G164" s="42"/>
      <c r="H164" s="42"/>
      <c r="I164" s="221"/>
      <c r="J164" s="42"/>
      <c r="K164" s="42"/>
      <c r="L164" s="46"/>
      <c r="M164" s="222"/>
      <c r="N164" s="223"/>
      <c r="O164" s="86"/>
      <c r="P164" s="86"/>
      <c r="Q164" s="86"/>
      <c r="R164" s="86"/>
      <c r="S164" s="86"/>
      <c r="T164" s="87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T164" s="19" t="s">
        <v>142</v>
      </c>
      <c r="AU164" s="19" t="s">
        <v>82</v>
      </c>
    </row>
    <row r="165" spans="1:65" s="2" customFormat="1" ht="16.5" customHeight="1">
      <c r="A165" s="40"/>
      <c r="B165" s="41"/>
      <c r="C165" s="206" t="s">
        <v>310</v>
      </c>
      <c r="D165" s="206" t="s">
        <v>135</v>
      </c>
      <c r="E165" s="207" t="s">
        <v>653</v>
      </c>
      <c r="F165" s="208" t="s">
        <v>654</v>
      </c>
      <c r="G165" s="209" t="s">
        <v>138</v>
      </c>
      <c r="H165" s="210">
        <v>18</v>
      </c>
      <c r="I165" s="211"/>
      <c r="J165" s="212">
        <f>ROUND(I165*H165,2)</f>
        <v>0</v>
      </c>
      <c r="K165" s="208" t="s">
        <v>19</v>
      </c>
      <c r="L165" s="46"/>
      <c r="M165" s="213" t="s">
        <v>19</v>
      </c>
      <c r="N165" s="214" t="s">
        <v>45</v>
      </c>
      <c r="O165" s="86"/>
      <c r="P165" s="215">
        <f>O165*H165</f>
        <v>0</v>
      </c>
      <c r="Q165" s="215">
        <v>0</v>
      </c>
      <c r="R165" s="215">
        <f>Q165*H165</f>
        <v>0</v>
      </c>
      <c r="S165" s="215">
        <v>0</v>
      </c>
      <c r="T165" s="216">
        <f>S165*H165</f>
        <v>0</v>
      </c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R165" s="217" t="s">
        <v>140</v>
      </c>
      <c r="AT165" s="217" t="s">
        <v>135</v>
      </c>
      <c r="AU165" s="217" t="s">
        <v>82</v>
      </c>
      <c r="AY165" s="19" t="s">
        <v>133</v>
      </c>
      <c r="BE165" s="218">
        <f>IF(N165="základní",J165,0)</f>
        <v>0</v>
      </c>
      <c r="BF165" s="218">
        <f>IF(N165="snížená",J165,0)</f>
        <v>0</v>
      </c>
      <c r="BG165" s="218">
        <f>IF(N165="zákl. přenesená",J165,0)</f>
        <v>0</v>
      </c>
      <c r="BH165" s="218">
        <f>IF(N165="sníž. přenesená",J165,0)</f>
        <v>0</v>
      </c>
      <c r="BI165" s="218">
        <f>IF(N165="nulová",J165,0)</f>
        <v>0</v>
      </c>
      <c r="BJ165" s="19" t="s">
        <v>82</v>
      </c>
      <c r="BK165" s="218">
        <f>ROUND(I165*H165,2)</f>
        <v>0</v>
      </c>
      <c r="BL165" s="19" t="s">
        <v>140</v>
      </c>
      <c r="BM165" s="217" t="s">
        <v>655</v>
      </c>
    </row>
    <row r="166" spans="1:47" s="2" customFormat="1" ht="12">
      <c r="A166" s="40"/>
      <c r="B166" s="41"/>
      <c r="C166" s="42"/>
      <c r="D166" s="219" t="s">
        <v>142</v>
      </c>
      <c r="E166" s="42"/>
      <c r="F166" s="220" t="s">
        <v>654</v>
      </c>
      <c r="G166" s="42"/>
      <c r="H166" s="42"/>
      <c r="I166" s="221"/>
      <c r="J166" s="42"/>
      <c r="K166" s="42"/>
      <c r="L166" s="46"/>
      <c r="M166" s="222"/>
      <c r="N166" s="223"/>
      <c r="O166" s="86"/>
      <c r="P166" s="86"/>
      <c r="Q166" s="86"/>
      <c r="R166" s="86"/>
      <c r="S166" s="86"/>
      <c r="T166" s="87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T166" s="19" t="s">
        <v>142</v>
      </c>
      <c r="AU166" s="19" t="s">
        <v>82</v>
      </c>
    </row>
    <row r="167" spans="1:65" s="2" customFormat="1" ht="16.5" customHeight="1">
      <c r="A167" s="40"/>
      <c r="B167" s="41"/>
      <c r="C167" s="206" t="s">
        <v>292</v>
      </c>
      <c r="D167" s="206" t="s">
        <v>135</v>
      </c>
      <c r="E167" s="207" t="s">
        <v>656</v>
      </c>
      <c r="F167" s="208" t="s">
        <v>657</v>
      </c>
      <c r="G167" s="209" t="s">
        <v>138</v>
      </c>
      <c r="H167" s="210">
        <v>7</v>
      </c>
      <c r="I167" s="211"/>
      <c r="J167" s="212">
        <f>ROUND(I167*H167,2)</f>
        <v>0</v>
      </c>
      <c r="K167" s="208" t="s">
        <v>19</v>
      </c>
      <c r="L167" s="46"/>
      <c r="M167" s="213" t="s">
        <v>19</v>
      </c>
      <c r="N167" s="214" t="s">
        <v>45</v>
      </c>
      <c r="O167" s="86"/>
      <c r="P167" s="215">
        <f>O167*H167</f>
        <v>0</v>
      </c>
      <c r="Q167" s="215">
        <v>0</v>
      </c>
      <c r="R167" s="215">
        <f>Q167*H167</f>
        <v>0</v>
      </c>
      <c r="S167" s="215">
        <v>0</v>
      </c>
      <c r="T167" s="216">
        <f>S167*H167</f>
        <v>0</v>
      </c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R167" s="217" t="s">
        <v>140</v>
      </c>
      <c r="AT167" s="217" t="s">
        <v>135</v>
      </c>
      <c r="AU167" s="217" t="s">
        <v>82</v>
      </c>
      <c r="AY167" s="19" t="s">
        <v>133</v>
      </c>
      <c r="BE167" s="218">
        <f>IF(N167="základní",J167,0)</f>
        <v>0</v>
      </c>
      <c r="BF167" s="218">
        <f>IF(N167="snížená",J167,0)</f>
        <v>0</v>
      </c>
      <c r="BG167" s="218">
        <f>IF(N167="zákl. přenesená",J167,0)</f>
        <v>0</v>
      </c>
      <c r="BH167" s="218">
        <f>IF(N167="sníž. přenesená",J167,0)</f>
        <v>0</v>
      </c>
      <c r="BI167" s="218">
        <f>IF(N167="nulová",J167,0)</f>
        <v>0</v>
      </c>
      <c r="BJ167" s="19" t="s">
        <v>82</v>
      </c>
      <c r="BK167" s="218">
        <f>ROUND(I167*H167,2)</f>
        <v>0</v>
      </c>
      <c r="BL167" s="19" t="s">
        <v>140</v>
      </c>
      <c r="BM167" s="217" t="s">
        <v>658</v>
      </c>
    </row>
    <row r="168" spans="1:47" s="2" customFormat="1" ht="12">
      <c r="A168" s="40"/>
      <c r="B168" s="41"/>
      <c r="C168" s="42"/>
      <c r="D168" s="219" t="s">
        <v>142</v>
      </c>
      <c r="E168" s="42"/>
      <c r="F168" s="220" t="s">
        <v>657</v>
      </c>
      <c r="G168" s="42"/>
      <c r="H168" s="42"/>
      <c r="I168" s="221"/>
      <c r="J168" s="42"/>
      <c r="K168" s="42"/>
      <c r="L168" s="46"/>
      <c r="M168" s="222"/>
      <c r="N168" s="223"/>
      <c r="O168" s="86"/>
      <c r="P168" s="86"/>
      <c r="Q168" s="86"/>
      <c r="R168" s="86"/>
      <c r="S168" s="86"/>
      <c r="T168" s="87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T168" s="19" t="s">
        <v>142</v>
      </c>
      <c r="AU168" s="19" t="s">
        <v>82</v>
      </c>
    </row>
    <row r="169" spans="1:65" s="2" customFormat="1" ht="16.5" customHeight="1">
      <c r="A169" s="40"/>
      <c r="B169" s="41"/>
      <c r="C169" s="206" t="s">
        <v>251</v>
      </c>
      <c r="D169" s="206" t="s">
        <v>135</v>
      </c>
      <c r="E169" s="207" t="s">
        <v>659</v>
      </c>
      <c r="F169" s="208" t="s">
        <v>660</v>
      </c>
      <c r="G169" s="209" t="s">
        <v>174</v>
      </c>
      <c r="H169" s="210">
        <v>139.02</v>
      </c>
      <c r="I169" s="211"/>
      <c r="J169" s="212">
        <f>ROUND(I169*H169,2)</f>
        <v>0</v>
      </c>
      <c r="K169" s="208" t="s">
        <v>19</v>
      </c>
      <c r="L169" s="46"/>
      <c r="M169" s="213" t="s">
        <v>19</v>
      </c>
      <c r="N169" s="214" t="s">
        <v>45</v>
      </c>
      <c r="O169" s="86"/>
      <c r="P169" s="215">
        <f>O169*H169</f>
        <v>0</v>
      </c>
      <c r="Q169" s="215">
        <v>0</v>
      </c>
      <c r="R169" s="215">
        <f>Q169*H169</f>
        <v>0</v>
      </c>
      <c r="S169" s="215">
        <v>0</v>
      </c>
      <c r="T169" s="216">
        <f>S169*H169</f>
        <v>0</v>
      </c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R169" s="217" t="s">
        <v>140</v>
      </c>
      <c r="AT169" s="217" t="s">
        <v>135</v>
      </c>
      <c r="AU169" s="217" t="s">
        <v>82</v>
      </c>
      <c r="AY169" s="19" t="s">
        <v>133</v>
      </c>
      <c r="BE169" s="218">
        <f>IF(N169="základní",J169,0)</f>
        <v>0</v>
      </c>
      <c r="BF169" s="218">
        <f>IF(N169="snížená",J169,0)</f>
        <v>0</v>
      </c>
      <c r="BG169" s="218">
        <f>IF(N169="zákl. přenesená",J169,0)</f>
        <v>0</v>
      </c>
      <c r="BH169" s="218">
        <f>IF(N169="sníž. přenesená",J169,0)</f>
        <v>0</v>
      </c>
      <c r="BI169" s="218">
        <f>IF(N169="nulová",J169,0)</f>
        <v>0</v>
      </c>
      <c r="BJ169" s="19" t="s">
        <v>82</v>
      </c>
      <c r="BK169" s="218">
        <f>ROUND(I169*H169,2)</f>
        <v>0</v>
      </c>
      <c r="BL169" s="19" t="s">
        <v>140</v>
      </c>
      <c r="BM169" s="217" t="s">
        <v>661</v>
      </c>
    </row>
    <row r="170" spans="1:47" s="2" customFormat="1" ht="12">
      <c r="A170" s="40"/>
      <c r="B170" s="41"/>
      <c r="C170" s="42"/>
      <c r="D170" s="219" t="s">
        <v>142</v>
      </c>
      <c r="E170" s="42"/>
      <c r="F170" s="220" t="s">
        <v>660</v>
      </c>
      <c r="G170" s="42"/>
      <c r="H170" s="42"/>
      <c r="I170" s="221"/>
      <c r="J170" s="42"/>
      <c r="K170" s="42"/>
      <c r="L170" s="46"/>
      <c r="M170" s="222"/>
      <c r="N170" s="223"/>
      <c r="O170" s="86"/>
      <c r="P170" s="86"/>
      <c r="Q170" s="86"/>
      <c r="R170" s="86"/>
      <c r="S170" s="86"/>
      <c r="T170" s="87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T170" s="19" t="s">
        <v>142</v>
      </c>
      <c r="AU170" s="19" t="s">
        <v>82</v>
      </c>
    </row>
    <row r="171" spans="1:65" s="2" customFormat="1" ht="16.5" customHeight="1">
      <c r="A171" s="40"/>
      <c r="B171" s="41"/>
      <c r="C171" s="206" t="s">
        <v>267</v>
      </c>
      <c r="D171" s="206" t="s">
        <v>135</v>
      </c>
      <c r="E171" s="207" t="s">
        <v>662</v>
      </c>
      <c r="F171" s="208" t="s">
        <v>663</v>
      </c>
      <c r="G171" s="209" t="s">
        <v>174</v>
      </c>
      <c r="H171" s="210">
        <v>685.14</v>
      </c>
      <c r="I171" s="211"/>
      <c r="J171" s="212">
        <f>ROUND(I171*H171,2)</f>
        <v>0</v>
      </c>
      <c r="K171" s="208" t="s">
        <v>19</v>
      </c>
      <c r="L171" s="46"/>
      <c r="M171" s="213" t="s">
        <v>19</v>
      </c>
      <c r="N171" s="214" t="s">
        <v>45</v>
      </c>
      <c r="O171" s="86"/>
      <c r="P171" s="215">
        <f>O171*H171</f>
        <v>0</v>
      </c>
      <c r="Q171" s="215">
        <v>0</v>
      </c>
      <c r="R171" s="215">
        <f>Q171*H171</f>
        <v>0</v>
      </c>
      <c r="S171" s="215">
        <v>0</v>
      </c>
      <c r="T171" s="216">
        <f>S171*H171</f>
        <v>0</v>
      </c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R171" s="217" t="s">
        <v>140</v>
      </c>
      <c r="AT171" s="217" t="s">
        <v>135</v>
      </c>
      <c r="AU171" s="217" t="s">
        <v>82</v>
      </c>
      <c r="AY171" s="19" t="s">
        <v>133</v>
      </c>
      <c r="BE171" s="218">
        <f>IF(N171="základní",J171,0)</f>
        <v>0</v>
      </c>
      <c r="BF171" s="218">
        <f>IF(N171="snížená",J171,0)</f>
        <v>0</v>
      </c>
      <c r="BG171" s="218">
        <f>IF(N171="zákl. přenesená",J171,0)</f>
        <v>0</v>
      </c>
      <c r="BH171" s="218">
        <f>IF(N171="sníž. přenesená",J171,0)</f>
        <v>0</v>
      </c>
      <c r="BI171" s="218">
        <f>IF(N171="nulová",J171,0)</f>
        <v>0</v>
      </c>
      <c r="BJ171" s="19" t="s">
        <v>82</v>
      </c>
      <c r="BK171" s="218">
        <f>ROUND(I171*H171,2)</f>
        <v>0</v>
      </c>
      <c r="BL171" s="19" t="s">
        <v>140</v>
      </c>
      <c r="BM171" s="217" t="s">
        <v>664</v>
      </c>
    </row>
    <row r="172" spans="1:47" s="2" customFormat="1" ht="12">
      <c r="A172" s="40"/>
      <c r="B172" s="41"/>
      <c r="C172" s="42"/>
      <c r="D172" s="219" t="s">
        <v>142</v>
      </c>
      <c r="E172" s="42"/>
      <c r="F172" s="220" t="s">
        <v>663</v>
      </c>
      <c r="G172" s="42"/>
      <c r="H172" s="42"/>
      <c r="I172" s="221"/>
      <c r="J172" s="42"/>
      <c r="K172" s="42"/>
      <c r="L172" s="46"/>
      <c r="M172" s="222"/>
      <c r="N172" s="223"/>
      <c r="O172" s="86"/>
      <c r="P172" s="86"/>
      <c r="Q172" s="86"/>
      <c r="R172" s="86"/>
      <c r="S172" s="86"/>
      <c r="T172" s="87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T172" s="19" t="s">
        <v>142</v>
      </c>
      <c r="AU172" s="19" t="s">
        <v>82</v>
      </c>
    </row>
    <row r="173" spans="1:65" s="2" customFormat="1" ht="16.5" customHeight="1">
      <c r="A173" s="40"/>
      <c r="B173" s="41"/>
      <c r="C173" s="206" t="s">
        <v>368</v>
      </c>
      <c r="D173" s="206" t="s">
        <v>135</v>
      </c>
      <c r="E173" s="207" t="s">
        <v>665</v>
      </c>
      <c r="F173" s="208" t="s">
        <v>666</v>
      </c>
      <c r="G173" s="209" t="s">
        <v>138</v>
      </c>
      <c r="H173" s="210">
        <v>31</v>
      </c>
      <c r="I173" s="211"/>
      <c r="J173" s="212">
        <f>ROUND(I173*H173,2)</f>
        <v>0</v>
      </c>
      <c r="K173" s="208" t="s">
        <v>19</v>
      </c>
      <c r="L173" s="46"/>
      <c r="M173" s="213" t="s">
        <v>19</v>
      </c>
      <c r="N173" s="214" t="s">
        <v>45</v>
      </c>
      <c r="O173" s="86"/>
      <c r="P173" s="215">
        <f>O173*H173</f>
        <v>0</v>
      </c>
      <c r="Q173" s="215">
        <v>0</v>
      </c>
      <c r="R173" s="215">
        <f>Q173*H173</f>
        <v>0</v>
      </c>
      <c r="S173" s="215">
        <v>0</v>
      </c>
      <c r="T173" s="216">
        <f>S173*H173</f>
        <v>0</v>
      </c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R173" s="217" t="s">
        <v>140</v>
      </c>
      <c r="AT173" s="217" t="s">
        <v>135</v>
      </c>
      <c r="AU173" s="217" t="s">
        <v>82</v>
      </c>
      <c r="AY173" s="19" t="s">
        <v>133</v>
      </c>
      <c r="BE173" s="218">
        <f>IF(N173="základní",J173,0)</f>
        <v>0</v>
      </c>
      <c r="BF173" s="218">
        <f>IF(N173="snížená",J173,0)</f>
        <v>0</v>
      </c>
      <c r="BG173" s="218">
        <f>IF(N173="zákl. přenesená",J173,0)</f>
        <v>0</v>
      </c>
      <c r="BH173" s="218">
        <f>IF(N173="sníž. přenesená",J173,0)</f>
        <v>0</v>
      </c>
      <c r="BI173" s="218">
        <f>IF(N173="nulová",J173,0)</f>
        <v>0</v>
      </c>
      <c r="BJ173" s="19" t="s">
        <v>82</v>
      </c>
      <c r="BK173" s="218">
        <f>ROUND(I173*H173,2)</f>
        <v>0</v>
      </c>
      <c r="BL173" s="19" t="s">
        <v>140</v>
      </c>
      <c r="BM173" s="217" t="s">
        <v>667</v>
      </c>
    </row>
    <row r="174" spans="1:47" s="2" customFormat="1" ht="12">
      <c r="A174" s="40"/>
      <c r="B174" s="41"/>
      <c r="C174" s="42"/>
      <c r="D174" s="219" t="s">
        <v>142</v>
      </c>
      <c r="E174" s="42"/>
      <c r="F174" s="220" t="s">
        <v>666</v>
      </c>
      <c r="G174" s="42"/>
      <c r="H174" s="42"/>
      <c r="I174" s="221"/>
      <c r="J174" s="42"/>
      <c r="K174" s="42"/>
      <c r="L174" s="46"/>
      <c r="M174" s="222"/>
      <c r="N174" s="223"/>
      <c r="O174" s="86"/>
      <c r="P174" s="86"/>
      <c r="Q174" s="86"/>
      <c r="R174" s="86"/>
      <c r="S174" s="86"/>
      <c r="T174" s="87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T174" s="19" t="s">
        <v>142</v>
      </c>
      <c r="AU174" s="19" t="s">
        <v>82</v>
      </c>
    </row>
    <row r="175" spans="1:65" s="2" customFormat="1" ht="16.5" customHeight="1">
      <c r="A175" s="40"/>
      <c r="B175" s="41"/>
      <c r="C175" s="206" t="s">
        <v>389</v>
      </c>
      <c r="D175" s="206" t="s">
        <v>135</v>
      </c>
      <c r="E175" s="207" t="s">
        <v>668</v>
      </c>
      <c r="F175" s="208" t="s">
        <v>669</v>
      </c>
      <c r="G175" s="209" t="s">
        <v>138</v>
      </c>
      <c r="H175" s="210">
        <v>4</v>
      </c>
      <c r="I175" s="211"/>
      <c r="J175" s="212">
        <f>ROUND(I175*H175,2)</f>
        <v>0</v>
      </c>
      <c r="K175" s="208" t="s">
        <v>19</v>
      </c>
      <c r="L175" s="46"/>
      <c r="M175" s="213" t="s">
        <v>19</v>
      </c>
      <c r="N175" s="214" t="s">
        <v>45</v>
      </c>
      <c r="O175" s="86"/>
      <c r="P175" s="215">
        <f>O175*H175</f>
        <v>0</v>
      </c>
      <c r="Q175" s="215">
        <v>0</v>
      </c>
      <c r="R175" s="215">
        <f>Q175*H175</f>
        <v>0</v>
      </c>
      <c r="S175" s="215">
        <v>0</v>
      </c>
      <c r="T175" s="216">
        <f>S175*H175</f>
        <v>0</v>
      </c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R175" s="217" t="s">
        <v>140</v>
      </c>
      <c r="AT175" s="217" t="s">
        <v>135</v>
      </c>
      <c r="AU175" s="217" t="s">
        <v>82</v>
      </c>
      <c r="AY175" s="19" t="s">
        <v>133</v>
      </c>
      <c r="BE175" s="218">
        <f>IF(N175="základní",J175,0)</f>
        <v>0</v>
      </c>
      <c r="BF175" s="218">
        <f>IF(N175="snížená",J175,0)</f>
        <v>0</v>
      </c>
      <c r="BG175" s="218">
        <f>IF(N175="zákl. přenesená",J175,0)</f>
        <v>0</v>
      </c>
      <c r="BH175" s="218">
        <f>IF(N175="sníž. přenesená",J175,0)</f>
        <v>0</v>
      </c>
      <c r="BI175" s="218">
        <f>IF(N175="nulová",J175,0)</f>
        <v>0</v>
      </c>
      <c r="BJ175" s="19" t="s">
        <v>82</v>
      </c>
      <c r="BK175" s="218">
        <f>ROUND(I175*H175,2)</f>
        <v>0</v>
      </c>
      <c r="BL175" s="19" t="s">
        <v>140</v>
      </c>
      <c r="BM175" s="217" t="s">
        <v>670</v>
      </c>
    </row>
    <row r="176" spans="1:47" s="2" customFormat="1" ht="12">
      <c r="A176" s="40"/>
      <c r="B176" s="41"/>
      <c r="C176" s="42"/>
      <c r="D176" s="219" t="s">
        <v>142</v>
      </c>
      <c r="E176" s="42"/>
      <c r="F176" s="220" t="s">
        <v>669</v>
      </c>
      <c r="G176" s="42"/>
      <c r="H176" s="42"/>
      <c r="I176" s="221"/>
      <c r="J176" s="42"/>
      <c r="K176" s="42"/>
      <c r="L176" s="46"/>
      <c r="M176" s="222"/>
      <c r="N176" s="223"/>
      <c r="O176" s="86"/>
      <c r="P176" s="86"/>
      <c r="Q176" s="86"/>
      <c r="R176" s="86"/>
      <c r="S176" s="86"/>
      <c r="T176" s="87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T176" s="19" t="s">
        <v>142</v>
      </c>
      <c r="AU176" s="19" t="s">
        <v>82</v>
      </c>
    </row>
    <row r="177" spans="1:65" s="2" customFormat="1" ht="16.5" customHeight="1">
      <c r="A177" s="40"/>
      <c r="B177" s="41"/>
      <c r="C177" s="206" t="s">
        <v>397</v>
      </c>
      <c r="D177" s="206" t="s">
        <v>135</v>
      </c>
      <c r="E177" s="207" t="s">
        <v>671</v>
      </c>
      <c r="F177" s="208" t="s">
        <v>672</v>
      </c>
      <c r="G177" s="209" t="s">
        <v>138</v>
      </c>
      <c r="H177" s="210">
        <v>1</v>
      </c>
      <c r="I177" s="211"/>
      <c r="J177" s="212">
        <f>ROUND(I177*H177,2)</f>
        <v>0</v>
      </c>
      <c r="K177" s="208" t="s">
        <v>19</v>
      </c>
      <c r="L177" s="46"/>
      <c r="M177" s="213" t="s">
        <v>19</v>
      </c>
      <c r="N177" s="214" t="s">
        <v>45</v>
      </c>
      <c r="O177" s="86"/>
      <c r="P177" s="215">
        <f>O177*H177</f>
        <v>0</v>
      </c>
      <c r="Q177" s="215">
        <v>0</v>
      </c>
      <c r="R177" s="215">
        <f>Q177*H177</f>
        <v>0</v>
      </c>
      <c r="S177" s="215">
        <v>0</v>
      </c>
      <c r="T177" s="216">
        <f>S177*H177</f>
        <v>0</v>
      </c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R177" s="217" t="s">
        <v>140</v>
      </c>
      <c r="AT177" s="217" t="s">
        <v>135</v>
      </c>
      <c r="AU177" s="217" t="s">
        <v>82</v>
      </c>
      <c r="AY177" s="19" t="s">
        <v>133</v>
      </c>
      <c r="BE177" s="218">
        <f>IF(N177="základní",J177,0)</f>
        <v>0</v>
      </c>
      <c r="BF177" s="218">
        <f>IF(N177="snížená",J177,0)</f>
        <v>0</v>
      </c>
      <c r="BG177" s="218">
        <f>IF(N177="zákl. přenesená",J177,0)</f>
        <v>0</v>
      </c>
      <c r="BH177" s="218">
        <f>IF(N177="sníž. přenesená",J177,0)</f>
        <v>0</v>
      </c>
      <c r="BI177" s="218">
        <f>IF(N177="nulová",J177,0)</f>
        <v>0</v>
      </c>
      <c r="BJ177" s="19" t="s">
        <v>82</v>
      </c>
      <c r="BK177" s="218">
        <f>ROUND(I177*H177,2)</f>
        <v>0</v>
      </c>
      <c r="BL177" s="19" t="s">
        <v>140</v>
      </c>
      <c r="BM177" s="217" t="s">
        <v>673</v>
      </c>
    </row>
    <row r="178" spans="1:47" s="2" customFormat="1" ht="12">
      <c r="A178" s="40"/>
      <c r="B178" s="41"/>
      <c r="C178" s="42"/>
      <c r="D178" s="219" t="s">
        <v>142</v>
      </c>
      <c r="E178" s="42"/>
      <c r="F178" s="220" t="s">
        <v>672</v>
      </c>
      <c r="G178" s="42"/>
      <c r="H178" s="42"/>
      <c r="I178" s="221"/>
      <c r="J178" s="42"/>
      <c r="K178" s="42"/>
      <c r="L178" s="46"/>
      <c r="M178" s="222"/>
      <c r="N178" s="223"/>
      <c r="O178" s="86"/>
      <c r="P178" s="86"/>
      <c r="Q178" s="86"/>
      <c r="R178" s="86"/>
      <c r="S178" s="86"/>
      <c r="T178" s="87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T178" s="19" t="s">
        <v>142</v>
      </c>
      <c r="AU178" s="19" t="s">
        <v>82</v>
      </c>
    </row>
    <row r="179" spans="1:65" s="2" customFormat="1" ht="16.5" customHeight="1">
      <c r="A179" s="40"/>
      <c r="B179" s="41"/>
      <c r="C179" s="206" t="s">
        <v>359</v>
      </c>
      <c r="D179" s="206" t="s">
        <v>135</v>
      </c>
      <c r="E179" s="207" t="s">
        <v>674</v>
      </c>
      <c r="F179" s="208" t="s">
        <v>675</v>
      </c>
      <c r="G179" s="209" t="s">
        <v>138</v>
      </c>
      <c r="H179" s="210">
        <v>31</v>
      </c>
      <c r="I179" s="211"/>
      <c r="J179" s="212">
        <f>ROUND(I179*H179,2)</f>
        <v>0</v>
      </c>
      <c r="K179" s="208" t="s">
        <v>19</v>
      </c>
      <c r="L179" s="46"/>
      <c r="M179" s="213" t="s">
        <v>19</v>
      </c>
      <c r="N179" s="214" t="s">
        <v>45</v>
      </c>
      <c r="O179" s="86"/>
      <c r="P179" s="215">
        <f>O179*H179</f>
        <v>0</v>
      </c>
      <c r="Q179" s="215">
        <v>0</v>
      </c>
      <c r="R179" s="215">
        <f>Q179*H179</f>
        <v>0</v>
      </c>
      <c r="S179" s="215">
        <v>0</v>
      </c>
      <c r="T179" s="216">
        <f>S179*H179</f>
        <v>0</v>
      </c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R179" s="217" t="s">
        <v>140</v>
      </c>
      <c r="AT179" s="217" t="s">
        <v>135</v>
      </c>
      <c r="AU179" s="217" t="s">
        <v>82</v>
      </c>
      <c r="AY179" s="19" t="s">
        <v>133</v>
      </c>
      <c r="BE179" s="218">
        <f>IF(N179="základní",J179,0)</f>
        <v>0</v>
      </c>
      <c r="BF179" s="218">
        <f>IF(N179="snížená",J179,0)</f>
        <v>0</v>
      </c>
      <c r="BG179" s="218">
        <f>IF(N179="zákl. přenesená",J179,0)</f>
        <v>0</v>
      </c>
      <c r="BH179" s="218">
        <f>IF(N179="sníž. přenesená",J179,0)</f>
        <v>0</v>
      </c>
      <c r="BI179" s="218">
        <f>IF(N179="nulová",J179,0)</f>
        <v>0</v>
      </c>
      <c r="BJ179" s="19" t="s">
        <v>82</v>
      </c>
      <c r="BK179" s="218">
        <f>ROUND(I179*H179,2)</f>
        <v>0</v>
      </c>
      <c r="BL179" s="19" t="s">
        <v>140</v>
      </c>
      <c r="BM179" s="217" t="s">
        <v>676</v>
      </c>
    </row>
    <row r="180" spans="1:47" s="2" customFormat="1" ht="12">
      <c r="A180" s="40"/>
      <c r="B180" s="41"/>
      <c r="C180" s="42"/>
      <c r="D180" s="219" t="s">
        <v>142</v>
      </c>
      <c r="E180" s="42"/>
      <c r="F180" s="220" t="s">
        <v>675</v>
      </c>
      <c r="G180" s="42"/>
      <c r="H180" s="42"/>
      <c r="I180" s="221"/>
      <c r="J180" s="42"/>
      <c r="K180" s="42"/>
      <c r="L180" s="46"/>
      <c r="M180" s="222"/>
      <c r="N180" s="223"/>
      <c r="O180" s="86"/>
      <c r="P180" s="86"/>
      <c r="Q180" s="86"/>
      <c r="R180" s="86"/>
      <c r="S180" s="86"/>
      <c r="T180" s="87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T180" s="19" t="s">
        <v>142</v>
      </c>
      <c r="AU180" s="19" t="s">
        <v>82</v>
      </c>
    </row>
    <row r="181" spans="1:65" s="2" customFormat="1" ht="16.5" customHeight="1">
      <c r="A181" s="40"/>
      <c r="B181" s="41"/>
      <c r="C181" s="206" t="s">
        <v>415</v>
      </c>
      <c r="D181" s="206" t="s">
        <v>135</v>
      </c>
      <c r="E181" s="207" t="s">
        <v>677</v>
      </c>
      <c r="F181" s="208" t="s">
        <v>678</v>
      </c>
      <c r="G181" s="209" t="s">
        <v>174</v>
      </c>
      <c r="H181" s="210">
        <v>139.02</v>
      </c>
      <c r="I181" s="211"/>
      <c r="J181" s="212">
        <f>ROUND(I181*H181,2)</f>
        <v>0</v>
      </c>
      <c r="K181" s="208" t="s">
        <v>19</v>
      </c>
      <c r="L181" s="46"/>
      <c r="M181" s="213" t="s">
        <v>19</v>
      </c>
      <c r="N181" s="214" t="s">
        <v>45</v>
      </c>
      <c r="O181" s="86"/>
      <c r="P181" s="215">
        <f>O181*H181</f>
        <v>0</v>
      </c>
      <c r="Q181" s="215">
        <v>0</v>
      </c>
      <c r="R181" s="215">
        <f>Q181*H181</f>
        <v>0</v>
      </c>
      <c r="S181" s="215">
        <v>0</v>
      </c>
      <c r="T181" s="216">
        <f>S181*H181</f>
        <v>0</v>
      </c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R181" s="217" t="s">
        <v>140</v>
      </c>
      <c r="AT181" s="217" t="s">
        <v>135</v>
      </c>
      <c r="AU181" s="217" t="s">
        <v>82</v>
      </c>
      <c r="AY181" s="19" t="s">
        <v>133</v>
      </c>
      <c r="BE181" s="218">
        <f>IF(N181="základní",J181,0)</f>
        <v>0</v>
      </c>
      <c r="BF181" s="218">
        <f>IF(N181="snížená",J181,0)</f>
        <v>0</v>
      </c>
      <c r="BG181" s="218">
        <f>IF(N181="zákl. přenesená",J181,0)</f>
        <v>0</v>
      </c>
      <c r="BH181" s="218">
        <f>IF(N181="sníž. přenesená",J181,0)</f>
        <v>0</v>
      </c>
      <c r="BI181" s="218">
        <f>IF(N181="nulová",J181,0)</f>
        <v>0</v>
      </c>
      <c r="BJ181" s="19" t="s">
        <v>82</v>
      </c>
      <c r="BK181" s="218">
        <f>ROUND(I181*H181,2)</f>
        <v>0</v>
      </c>
      <c r="BL181" s="19" t="s">
        <v>140</v>
      </c>
      <c r="BM181" s="217" t="s">
        <v>679</v>
      </c>
    </row>
    <row r="182" spans="1:47" s="2" customFormat="1" ht="12">
      <c r="A182" s="40"/>
      <c r="B182" s="41"/>
      <c r="C182" s="42"/>
      <c r="D182" s="219" t="s">
        <v>142</v>
      </c>
      <c r="E182" s="42"/>
      <c r="F182" s="220" t="s">
        <v>678</v>
      </c>
      <c r="G182" s="42"/>
      <c r="H182" s="42"/>
      <c r="I182" s="221"/>
      <c r="J182" s="42"/>
      <c r="K182" s="42"/>
      <c r="L182" s="46"/>
      <c r="M182" s="222"/>
      <c r="N182" s="223"/>
      <c r="O182" s="86"/>
      <c r="P182" s="86"/>
      <c r="Q182" s="86"/>
      <c r="R182" s="86"/>
      <c r="S182" s="86"/>
      <c r="T182" s="87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T182" s="19" t="s">
        <v>142</v>
      </c>
      <c r="AU182" s="19" t="s">
        <v>82</v>
      </c>
    </row>
    <row r="183" spans="1:65" s="2" customFormat="1" ht="16.5" customHeight="1">
      <c r="A183" s="40"/>
      <c r="B183" s="41"/>
      <c r="C183" s="206" t="s">
        <v>421</v>
      </c>
      <c r="D183" s="206" t="s">
        <v>135</v>
      </c>
      <c r="E183" s="207" t="s">
        <v>680</v>
      </c>
      <c r="F183" s="208" t="s">
        <v>681</v>
      </c>
      <c r="G183" s="209" t="s">
        <v>174</v>
      </c>
      <c r="H183" s="210">
        <v>139.02</v>
      </c>
      <c r="I183" s="211"/>
      <c r="J183" s="212">
        <f>ROUND(I183*H183,2)</f>
        <v>0</v>
      </c>
      <c r="K183" s="208" t="s">
        <v>19</v>
      </c>
      <c r="L183" s="46"/>
      <c r="M183" s="213" t="s">
        <v>19</v>
      </c>
      <c r="N183" s="214" t="s">
        <v>45</v>
      </c>
      <c r="O183" s="86"/>
      <c r="P183" s="215">
        <f>O183*H183</f>
        <v>0</v>
      </c>
      <c r="Q183" s="215">
        <v>0</v>
      </c>
      <c r="R183" s="215">
        <f>Q183*H183</f>
        <v>0</v>
      </c>
      <c r="S183" s="215">
        <v>0</v>
      </c>
      <c r="T183" s="216">
        <f>S183*H183</f>
        <v>0</v>
      </c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R183" s="217" t="s">
        <v>140</v>
      </c>
      <c r="AT183" s="217" t="s">
        <v>135</v>
      </c>
      <c r="AU183" s="217" t="s">
        <v>82</v>
      </c>
      <c r="AY183" s="19" t="s">
        <v>133</v>
      </c>
      <c r="BE183" s="218">
        <f>IF(N183="základní",J183,0)</f>
        <v>0</v>
      </c>
      <c r="BF183" s="218">
        <f>IF(N183="snížená",J183,0)</f>
        <v>0</v>
      </c>
      <c r="BG183" s="218">
        <f>IF(N183="zákl. přenesená",J183,0)</f>
        <v>0</v>
      </c>
      <c r="BH183" s="218">
        <f>IF(N183="sníž. přenesená",J183,0)</f>
        <v>0</v>
      </c>
      <c r="BI183" s="218">
        <f>IF(N183="nulová",J183,0)</f>
        <v>0</v>
      </c>
      <c r="BJ183" s="19" t="s">
        <v>82</v>
      </c>
      <c r="BK183" s="218">
        <f>ROUND(I183*H183,2)</f>
        <v>0</v>
      </c>
      <c r="BL183" s="19" t="s">
        <v>140</v>
      </c>
      <c r="BM183" s="217" t="s">
        <v>682</v>
      </c>
    </row>
    <row r="184" spans="1:47" s="2" customFormat="1" ht="12">
      <c r="A184" s="40"/>
      <c r="B184" s="41"/>
      <c r="C184" s="42"/>
      <c r="D184" s="219" t="s">
        <v>142</v>
      </c>
      <c r="E184" s="42"/>
      <c r="F184" s="220" t="s">
        <v>681</v>
      </c>
      <c r="G184" s="42"/>
      <c r="H184" s="42"/>
      <c r="I184" s="221"/>
      <c r="J184" s="42"/>
      <c r="K184" s="42"/>
      <c r="L184" s="46"/>
      <c r="M184" s="222"/>
      <c r="N184" s="223"/>
      <c r="O184" s="86"/>
      <c r="P184" s="86"/>
      <c r="Q184" s="86"/>
      <c r="R184" s="86"/>
      <c r="S184" s="86"/>
      <c r="T184" s="87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T184" s="19" t="s">
        <v>142</v>
      </c>
      <c r="AU184" s="19" t="s">
        <v>82</v>
      </c>
    </row>
    <row r="185" spans="1:65" s="2" customFormat="1" ht="16.5" customHeight="1">
      <c r="A185" s="40"/>
      <c r="B185" s="41"/>
      <c r="C185" s="206" t="s">
        <v>431</v>
      </c>
      <c r="D185" s="206" t="s">
        <v>135</v>
      </c>
      <c r="E185" s="207" t="s">
        <v>683</v>
      </c>
      <c r="F185" s="208" t="s">
        <v>684</v>
      </c>
      <c r="G185" s="209" t="s">
        <v>174</v>
      </c>
      <c r="H185" s="210">
        <v>677.14</v>
      </c>
      <c r="I185" s="211"/>
      <c r="J185" s="212">
        <f>ROUND(I185*H185,2)</f>
        <v>0</v>
      </c>
      <c r="K185" s="208" t="s">
        <v>19</v>
      </c>
      <c r="L185" s="46"/>
      <c r="M185" s="213" t="s">
        <v>19</v>
      </c>
      <c r="N185" s="214" t="s">
        <v>45</v>
      </c>
      <c r="O185" s="86"/>
      <c r="P185" s="215">
        <f>O185*H185</f>
        <v>0</v>
      </c>
      <c r="Q185" s="215">
        <v>0</v>
      </c>
      <c r="R185" s="215">
        <f>Q185*H185</f>
        <v>0</v>
      </c>
      <c r="S185" s="215">
        <v>0</v>
      </c>
      <c r="T185" s="216">
        <f>S185*H185</f>
        <v>0</v>
      </c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R185" s="217" t="s">
        <v>140</v>
      </c>
      <c r="AT185" s="217" t="s">
        <v>135</v>
      </c>
      <c r="AU185" s="217" t="s">
        <v>82</v>
      </c>
      <c r="AY185" s="19" t="s">
        <v>133</v>
      </c>
      <c r="BE185" s="218">
        <f>IF(N185="základní",J185,0)</f>
        <v>0</v>
      </c>
      <c r="BF185" s="218">
        <f>IF(N185="snížená",J185,0)</f>
        <v>0</v>
      </c>
      <c r="BG185" s="218">
        <f>IF(N185="zákl. přenesená",J185,0)</f>
        <v>0</v>
      </c>
      <c r="BH185" s="218">
        <f>IF(N185="sníž. přenesená",J185,0)</f>
        <v>0</v>
      </c>
      <c r="BI185" s="218">
        <f>IF(N185="nulová",J185,0)</f>
        <v>0</v>
      </c>
      <c r="BJ185" s="19" t="s">
        <v>82</v>
      </c>
      <c r="BK185" s="218">
        <f>ROUND(I185*H185,2)</f>
        <v>0</v>
      </c>
      <c r="BL185" s="19" t="s">
        <v>140</v>
      </c>
      <c r="BM185" s="217" t="s">
        <v>685</v>
      </c>
    </row>
    <row r="186" spans="1:47" s="2" customFormat="1" ht="12">
      <c r="A186" s="40"/>
      <c r="B186" s="41"/>
      <c r="C186" s="42"/>
      <c r="D186" s="219" t="s">
        <v>142</v>
      </c>
      <c r="E186" s="42"/>
      <c r="F186" s="220" t="s">
        <v>684</v>
      </c>
      <c r="G186" s="42"/>
      <c r="H186" s="42"/>
      <c r="I186" s="221"/>
      <c r="J186" s="42"/>
      <c r="K186" s="42"/>
      <c r="L186" s="46"/>
      <c r="M186" s="222"/>
      <c r="N186" s="223"/>
      <c r="O186" s="86"/>
      <c r="P186" s="86"/>
      <c r="Q186" s="86"/>
      <c r="R186" s="86"/>
      <c r="S186" s="86"/>
      <c r="T186" s="87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T186" s="19" t="s">
        <v>142</v>
      </c>
      <c r="AU186" s="19" t="s">
        <v>82</v>
      </c>
    </row>
    <row r="187" spans="1:65" s="2" customFormat="1" ht="16.5" customHeight="1">
      <c r="A187" s="40"/>
      <c r="B187" s="41"/>
      <c r="C187" s="206" t="s">
        <v>427</v>
      </c>
      <c r="D187" s="206" t="s">
        <v>135</v>
      </c>
      <c r="E187" s="207" t="s">
        <v>686</v>
      </c>
      <c r="F187" s="208" t="s">
        <v>687</v>
      </c>
      <c r="G187" s="209" t="s">
        <v>174</v>
      </c>
      <c r="H187" s="210">
        <v>677.14</v>
      </c>
      <c r="I187" s="211"/>
      <c r="J187" s="212">
        <f>ROUND(I187*H187,2)</f>
        <v>0</v>
      </c>
      <c r="K187" s="208" t="s">
        <v>19</v>
      </c>
      <c r="L187" s="46"/>
      <c r="M187" s="213" t="s">
        <v>19</v>
      </c>
      <c r="N187" s="214" t="s">
        <v>45</v>
      </c>
      <c r="O187" s="86"/>
      <c r="P187" s="215">
        <f>O187*H187</f>
        <v>0</v>
      </c>
      <c r="Q187" s="215">
        <v>0</v>
      </c>
      <c r="R187" s="215">
        <f>Q187*H187</f>
        <v>0</v>
      </c>
      <c r="S187" s="215">
        <v>0</v>
      </c>
      <c r="T187" s="216">
        <f>S187*H187</f>
        <v>0</v>
      </c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R187" s="217" t="s">
        <v>140</v>
      </c>
      <c r="AT187" s="217" t="s">
        <v>135</v>
      </c>
      <c r="AU187" s="217" t="s">
        <v>82</v>
      </c>
      <c r="AY187" s="19" t="s">
        <v>133</v>
      </c>
      <c r="BE187" s="218">
        <f>IF(N187="základní",J187,0)</f>
        <v>0</v>
      </c>
      <c r="BF187" s="218">
        <f>IF(N187="snížená",J187,0)</f>
        <v>0</v>
      </c>
      <c r="BG187" s="218">
        <f>IF(N187="zákl. přenesená",J187,0)</f>
        <v>0</v>
      </c>
      <c r="BH187" s="218">
        <f>IF(N187="sníž. přenesená",J187,0)</f>
        <v>0</v>
      </c>
      <c r="BI187" s="218">
        <f>IF(N187="nulová",J187,0)</f>
        <v>0</v>
      </c>
      <c r="BJ187" s="19" t="s">
        <v>82</v>
      </c>
      <c r="BK187" s="218">
        <f>ROUND(I187*H187,2)</f>
        <v>0</v>
      </c>
      <c r="BL187" s="19" t="s">
        <v>140</v>
      </c>
      <c r="BM187" s="217" t="s">
        <v>688</v>
      </c>
    </row>
    <row r="188" spans="1:47" s="2" customFormat="1" ht="12">
      <c r="A188" s="40"/>
      <c r="B188" s="41"/>
      <c r="C188" s="42"/>
      <c r="D188" s="219" t="s">
        <v>142</v>
      </c>
      <c r="E188" s="42"/>
      <c r="F188" s="220" t="s">
        <v>687</v>
      </c>
      <c r="G188" s="42"/>
      <c r="H188" s="42"/>
      <c r="I188" s="221"/>
      <c r="J188" s="42"/>
      <c r="K188" s="42"/>
      <c r="L188" s="46"/>
      <c r="M188" s="222"/>
      <c r="N188" s="223"/>
      <c r="O188" s="86"/>
      <c r="P188" s="86"/>
      <c r="Q188" s="86"/>
      <c r="R188" s="86"/>
      <c r="S188" s="86"/>
      <c r="T188" s="87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T188" s="19" t="s">
        <v>142</v>
      </c>
      <c r="AU188" s="19" t="s">
        <v>82</v>
      </c>
    </row>
    <row r="189" spans="1:65" s="2" customFormat="1" ht="16.5" customHeight="1">
      <c r="A189" s="40"/>
      <c r="B189" s="41"/>
      <c r="C189" s="206" t="s">
        <v>381</v>
      </c>
      <c r="D189" s="206" t="s">
        <v>135</v>
      </c>
      <c r="E189" s="207" t="s">
        <v>689</v>
      </c>
      <c r="F189" s="208" t="s">
        <v>690</v>
      </c>
      <c r="G189" s="209" t="s">
        <v>138</v>
      </c>
      <c r="H189" s="210">
        <v>31</v>
      </c>
      <c r="I189" s="211"/>
      <c r="J189" s="212">
        <f>ROUND(I189*H189,2)</f>
        <v>0</v>
      </c>
      <c r="K189" s="208" t="s">
        <v>19</v>
      </c>
      <c r="L189" s="46"/>
      <c r="M189" s="213" t="s">
        <v>19</v>
      </c>
      <c r="N189" s="214" t="s">
        <v>45</v>
      </c>
      <c r="O189" s="86"/>
      <c r="P189" s="215">
        <f>O189*H189</f>
        <v>0</v>
      </c>
      <c r="Q189" s="215">
        <v>0</v>
      </c>
      <c r="R189" s="215">
        <f>Q189*H189</f>
        <v>0</v>
      </c>
      <c r="S189" s="215">
        <v>0</v>
      </c>
      <c r="T189" s="216">
        <f>S189*H189</f>
        <v>0</v>
      </c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R189" s="217" t="s">
        <v>140</v>
      </c>
      <c r="AT189" s="217" t="s">
        <v>135</v>
      </c>
      <c r="AU189" s="217" t="s">
        <v>82</v>
      </c>
      <c r="AY189" s="19" t="s">
        <v>133</v>
      </c>
      <c r="BE189" s="218">
        <f>IF(N189="základní",J189,0)</f>
        <v>0</v>
      </c>
      <c r="BF189" s="218">
        <f>IF(N189="snížená",J189,0)</f>
        <v>0</v>
      </c>
      <c r="BG189" s="218">
        <f>IF(N189="zákl. přenesená",J189,0)</f>
        <v>0</v>
      </c>
      <c r="BH189" s="218">
        <f>IF(N189="sníž. přenesená",J189,0)</f>
        <v>0</v>
      </c>
      <c r="BI189" s="218">
        <f>IF(N189="nulová",J189,0)</f>
        <v>0</v>
      </c>
      <c r="BJ189" s="19" t="s">
        <v>82</v>
      </c>
      <c r="BK189" s="218">
        <f>ROUND(I189*H189,2)</f>
        <v>0</v>
      </c>
      <c r="BL189" s="19" t="s">
        <v>140</v>
      </c>
      <c r="BM189" s="217" t="s">
        <v>691</v>
      </c>
    </row>
    <row r="190" spans="1:47" s="2" customFormat="1" ht="12">
      <c r="A190" s="40"/>
      <c r="B190" s="41"/>
      <c r="C190" s="42"/>
      <c r="D190" s="219" t="s">
        <v>142</v>
      </c>
      <c r="E190" s="42"/>
      <c r="F190" s="220" t="s">
        <v>690</v>
      </c>
      <c r="G190" s="42"/>
      <c r="H190" s="42"/>
      <c r="I190" s="221"/>
      <c r="J190" s="42"/>
      <c r="K190" s="42"/>
      <c r="L190" s="46"/>
      <c r="M190" s="222"/>
      <c r="N190" s="223"/>
      <c r="O190" s="86"/>
      <c r="P190" s="86"/>
      <c r="Q190" s="86"/>
      <c r="R190" s="86"/>
      <c r="S190" s="86"/>
      <c r="T190" s="87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T190" s="19" t="s">
        <v>142</v>
      </c>
      <c r="AU190" s="19" t="s">
        <v>82</v>
      </c>
    </row>
    <row r="191" spans="1:65" s="2" customFormat="1" ht="16.5" customHeight="1">
      <c r="A191" s="40"/>
      <c r="B191" s="41"/>
      <c r="C191" s="206" t="s">
        <v>405</v>
      </c>
      <c r="D191" s="206" t="s">
        <v>135</v>
      </c>
      <c r="E191" s="207" t="s">
        <v>692</v>
      </c>
      <c r="F191" s="208" t="s">
        <v>693</v>
      </c>
      <c r="G191" s="209" t="s">
        <v>138</v>
      </c>
      <c r="H191" s="210">
        <v>5</v>
      </c>
      <c r="I191" s="211"/>
      <c r="J191" s="212">
        <f>ROUND(I191*H191,2)</f>
        <v>0</v>
      </c>
      <c r="K191" s="208" t="s">
        <v>19</v>
      </c>
      <c r="L191" s="46"/>
      <c r="M191" s="213" t="s">
        <v>19</v>
      </c>
      <c r="N191" s="214" t="s">
        <v>45</v>
      </c>
      <c r="O191" s="86"/>
      <c r="P191" s="215">
        <f>O191*H191</f>
        <v>0</v>
      </c>
      <c r="Q191" s="215">
        <v>0</v>
      </c>
      <c r="R191" s="215">
        <f>Q191*H191</f>
        <v>0</v>
      </c>
      <c r="S191" s="215">
        <v>0</v>
      </c>
      <c r="T191" s="216">
        <f>S191*H191</f>
        <v>0</v>
      </c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R191" s="217" t="s">
        <v>140</v>
      </c>
      <c r="AT191" s="217" t="s">
        <v>135</v>
      </c>
      <c r="AU191" s="217" t="s">
        <v>82</v>
      </c>
      <c r="AY191" s="19" t="s">
        <v>133</v>
      </c>
      <c r="BE191" s="218">
        <f>IF(N191="základní",J191,0)</f>
        <v>0</v>
      </c>
      <c r="BF191" s="218">
        <f>IF(N191="snížená",J191,0)</f>
        <v>0</v>
      </c>
      <c r="BG191" s="218">
        <f>IF(N191="zákl. přenesená",J191,0)</f>
        <v>0</v>
      </c>
      <c r="BH191" s="218">
        <f>IF(N191="sníž. přenesená",J191,0)</f>
        <v>0</v>
      </c>
      <c r="BI191" s="218">
        <f>IF(N191="nulová",J191,0)</f>
        <v>0</v>
      </c>
      <c r="BJ191" s="19" t="s">
        <v>82</v>
      </c>
      <c r="BK191" s="218">
        <f>ROUND(I191*H191,2)</f>
        <v>0</v>
      </c>
      <c r="BL191" s="19" t="s">
        <v>140</v>
      </c>
      <c r="BM191" s="217" t="s">
        <v>694</v>
      </c>
    </row>
    <row r="192" spans="1:47" s="2" customFormat="1" ht="12">
      <c r="A192" s="40"/>
      <c r="B192" s="41"/>
      <c r="C192" s="42"/>
      <c r="D192" s="219" t="s">
        <v>142</v>
      </c>
      <c r="E192" s="42"/>
      <c r="F192" s="220" t="s">
        <v>693</v>
      </c>
      <c r="G192" s="42"/>
      <c r="H192" s="42"/>
      <c r="I192" s="221"/>
      <c r="J192" s="42"/>
      <c r="K192" s="42"/>
      <c r="L192" s="46"/>
      <c r="M192" s="222"/>
      <c r="N192" s="223"/>
      <c r="O192" s="86"/>
      <c r="P192" s="86"/>
      <c r="Q192" s="86"/>
      <c r="R192" s="86"/>
      <c r="S192" s="86"/>
      <c r="T192" s="87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T192" s="19" t="s">
        <v>142</v>
      </c>
      <c r="AU192" s="19" t="s">
        <v>82</v>
      </c>
    </row>
    <row r="193" spans="1:65" s="2" customFormat="1" ht="16.5" customHeight="1">
      <c r="A193" s="40"/>
      <c r="B193" s="41"/>
      <c r="C193" s="206" t="s">
        <v>436</v>
      </c>
      <c r="D193" s="206" t="s">
        <v>135</v>
      </c>
      <c r="E193" s="207" t="s">
        <v>695</v>
      </c>
      <c r="F193" s="208" t="s">
        <v>696</v>
      </c>
      <c r="G193" s="209" t="s">
        <v>174</v>
      </c>
      <c r="H193" s="210">
        <v>816.16</v>
      </c>
      <c r="I193" s="211"/>
      <c r="J193" s="212">
        <f>ROUND(I193*H193,2)</f>
        <v>0</v>
      </c>
      <c r="K193" s="208" t="s">
        <v>19</v>
      </c>
      <c r="L193" s="46"/>
      <c r="M193" s="213" t="s">
        <v>19</v>
      </c>
      <c r="N193" s="214" t="s">
        <v>45</v>
      </c>
      <c r="O193" s="86"/>
      <c r="P193" s="215">
        <f>O193*H193</f>
        <v>0</v>
      </c>
      <c r="Q193" s="215">
        <v>0</v>
      </c>
      <c r="R193" s="215">
        <f>Q193*H193</f>
        <v>0</v>
      </c>
      <c r="S193" s="215">
        <v>0</v>
      </c>
      <c r="T193" s="216">
        <f>S193*H193</f>
        <v>0</v>
      </c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R193" s="217" t="s">
        <v>140</v>
      </c>
      <c r="AT193" s="217" t="s">
        <v>135</v>
      </c>
      <c r="AU193" s="217" t="s">
        <v>82</v>
      </c>
      <c r="AY193" s="19" t="s">
        <v>133</v>
      </c>
      <c r="BE193" s="218">
        <f>IF(N193="základní",J193,0)</f>
        <v>0</v>
      </c>
      <c r="BF193" s="218">
        <f>IF(N193="snížená",J193,0)</f>
        <v>0</v>
      </c>
      <c r="BG193" s="218">
        <f>IF(N193="zákl. přenesená",J193,0)</f>
        <v>0</v>
      </c>
      <c r="BH193" s="218">
        <f>IF(N193="sníž. přenesená",J193,0)</f>
        <v>0</v>
      </c>
      <c r="BI193" s="218">
        <f>IF(N193="nulová",J193,0)</f>
        <v>0</v>
      </c>
      <c r="BJ193" s="19" t="s">
        <v>82</v>
      </c>
      <c r="BK193" s="218">
        <f>ROUND(I193*H193,2)</f>
        <v>0</v>
      </c>
      <c r="BL193" s="19" t="s">
        <v>140</v>
      </c>
      <c r="BM193" s="217" t="s">
        <v>697</v>
      </c>
    </row>
    <row r="194" spans="1:47" s="2" customFormat="1" ht="12">
      <c r="A194" s="40"/>
      <c r="B194" s="41"/>
      <c r="C194" s="42"/>
      <c r="D194" s="219" t="s">
        <v>142</v>
      </c>
      <c r="E194" s="42"/>
      <c r="F194" s="220" t="s">
        <v>696</v>
      </c>
      <c r="G194" s="42"/>
      <c r="H194" s="42"/>
      <c r="I194" s="221"/>
      <c r="J194" s="42"/>
      <c r="K194" s="42"/>
      <c r="L194" s="46"/>
      <c r="M194" s="222"/>
      <c r="N194" s="223"/>
      <c r="O194" s="86"/>
      <c r="P194" s="86"/>
      <c r="Q194" s="86"/>
      <c r="R194" s="86"/>
      <c r="S194" s="86"/>
      <c r="T194" s="87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T194" s="19" t="s">
        <v>142</v>
      </c>
      <c r="AU194" s="19" t="s">
        <v>82</v>
      </c>
    </row>
    <row r="195" spans="1:65" s="2" customFormat="1" ht="16.5" customHeight="1">
      <c r="A195" s="40"/>
      <c r="B195" s="41"/>
      <c r="C195" s="206" t="s">
        <v>441</v>
      </c>
      <c r="D195" s="206" t="s">
        <v>135</v>
      </c>
      <c r="E195" s="207" t="s">
        <v>698</v>
      </c>
      <c r="F195" s="208" t="s">
        <v>699</v>
      </c>
      <c r="G195" s="209" t="s">
        <v>174</v>
      </c>
      <c r="H195" s="210">
        <v>865.13</v>
      </c>
      <c r="I195" s="211"/>
      <c r="J195" s="212">
        <f>ROUND(I195*H195,2)</f>
        <v>0</v>
      </c>
      <c r="K195" s="208" t="s">
        <v>19</v>
      </c>
      <c r="L195" s="46"/>
      <c r="M195" s="213" t="s">
        <v>19</v>
      </c>
      <c r="N195" s="214" t="s">
        <v>45</v>
      </c>
      <c r="O195" s="86"/>
      <c r="P195" s="215">
        <f>O195*H195</f>
        <v>0</v>
      </c>
      <c r="Q195" s="215">
        <v>0</v>
      </c>
      <c r="R195" s="215">
        <f>Q195*H195</f>
        <v>0</v>
      </c>
      <c r="S195" s="215">
        <v>0</v>
      </c>
      <c r="T195" s="216">
        <f>S195*H195</f>
        <v>0</v>
      </c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R195" s="217" t="s">
        <v>140</v>
      </c>
      <c r="AT195" s="217" t="s">
        <v>135</v>
      </c>
      <c r="AU195" s="217" t="s">
        <v>82</v>
      </c>
      <c r="AY195" s="19" t="s">
        <v>133</v>
      </c>
      <c r="BE195" s="218">
        <f>IF(N195="základní",J195,0)</f>
        <v>0</v>
      </c>
      <c r="BF195" s="218">
        <f>IF(N195="snížená",J195,0)</f>
        <v>0</v>
      </c>
      <c r="BG195" s="218">
        <f>IF(N195="zákl. přenesená",J195,0)</f>
        <v>0</v>
      </c>
      <c r="BH195" s="218">
        <f>IF(N195="sníž. přenesená",J195,0)</f>
        <v>0</v>
      </c>
      <c r="BI195" s="218">
        <f>IF(N195="nulová",J195,0)</f>
        <v>0</v>
      </c>
      <c r="BJ195" s="19" t="s">
        <v>82</v>
      </c>
      <c r="BK195" s="218">
        <f>ROUND(I195*H195,2)</f>
        <v>0</v>
      </c>
      <c r="BL195" s="19" t="s">
        <v>140</v>
      </c>
      <c r="BM195" s="217" t="s">
        <v>700</v>
      </c>
    </row>
    <row r="196" spans="1:47" s="2" customFormat="1" ht="12">
      <c r="A196" s="40"/>
      <c r="B196" s="41"/>
      <c r="C196" s="42"/>
      <c r="D196" s="219" t="s">
        <v>142</v>
      </c>
      <c r="E196" s="42"/>
      <c r="F196" s="220" t="s">
        <v>699</v>
      </c>
      <c r="G196" s="42"/>
      <c r="H196" s="42"/>
      <c r="I196" s="221"/>
      <c r="J196" s="42"/>
      <c r="K196" s="42"/>
      <c r="L196" s="46"/>
      <c r="M196" s="222"/>
      <c r="N196" s="223"/>
      <c r="O196" s="86"/>
      <c r="P196" s="86"/>
      <c r="Q196" s="86"/>
      <c r="R196" s="86"/>
      <c r="S196" s="86"/>
      <c r="T196" s="87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T196" s="19" t="s">
        <v>142</v>
      </c>
      <c r="AU196" s="19" t="s">
        <v>82</v>
      </c>
    </row>
    <row r="197" spans="1:65" s="2" customFormat="1" ht="16.5" customHeight="1">
      <c r="A197" s="40"/>
      <c r="B197" s="41"/>
      <c r="C197" s="206" t="s">
        <v>262</v>
      </c>
      <c r="D197" s="206" t="s">
        <v>135</v>
      </c>
      <c r="E197" s="207" t="s">
        <v>701</v>
      </c>
      <c r="F197" s="208" t="s">
        <v>702</v>
      </c>
      <c r="G197" s="209" t="s">
        <v>138</v>
      </c>
      <c r="H197" s="210">
        <v>31</v>
      </c>
      <c r="I197" s="211"/>
      <c r="J197" s="212">
        <f>ROUND(I197*H197,2)</f>
        <v>0</v>
      </c>
      <c r="K197" s="208" t="s">
        <v>19</v>
      </c>
      <c r="L197" s="46"/>
      <c r="M197" s="213" t="s">
        <v>19</v>
      </c>
      <c r="N197" s="214" t="s">
        <v>45</v>
      </c>
      <c r="O197" s="86"/>
      <c r="P197" s="215">
        <f>O197*H197</f>
        <v>0</v>
      </c>
      <c r="Q197" s="215">
        <v>0</v>
      </c>
      <c r="R197" s="215">
        <f>Q197*H197</f>
        <v>0</v>
      </c>
      <c r="S197" s="215">
        <v>0</v>
      </c>
      <c r="T197" s="216">
        <f>S197*H197</f>
        <v>0</v>
      </c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R197" s="217" t="s">
        <v>140</v>
      </c>
      <c r="AT197" s="217" t="s">
        <v>135</v>
      </c>
      <c r="AU197" s="217" t="s">
        <v>82</v>
      </c>
      <c r="AY197" s="19" t="s">
        <v>133</v>
      </c>
      <c r="BE197" s="218">
        <f>IF(N197="základní",J197,0)</f>
        <v>0</v>
      </c>
      <c r="BF197" s="218">
        <f>IF(N197="snížená",J197,0)</f>
        <v>0</v>
      </c>
      <c r="BG197" s="218">
        <f>IF(N197="zákl. přenesená",J197,0)</f>
        <v>0</v>
      </c>
      <c r="BH197" s="218">
        <f>IF(N197="sníž. přenesená",J197,0)</f>
        <v>0</v>
      </c>
      <c r="BI197" s="218">
        <f>IF(N197="nulová",J197,0)</f>
        <v>0</v>
      </c>
      <c r="BJ197" s="19" t="s">
        <v>82</v>
      </c>
      <c r="BK197" s="218">
        <f>ROUND(I197*H197,2)</f>
        <v>0</v>
      </c>
      <c r="BL197" s="19" t="s">
        <v>140</v>
      </c>
      <c r="BM197" s="217" t="s">
        <v>703</v>
      </c>
    </row>
    <row r="198" spans="1:47" s="2" customFormat="1" ht="12">
      <c r="A198" s="40"/>
      <c r="B198" s="41"/>
      <c r="C198" s="42"/>
      <c r="D198" s="219" t="s">
        <v>142</v>
      </c>
      <c r="E198" s="42"/>
      <c r="F198" s="220" t="s">
        <v>702</v>
      </c>
      <c r="G198" s="42"/>
      <c r="H198" s="42"/>
      <c r="I198" s="221"/>
      <c r="J198" s="42"/>
      <c r="K198" s="42"/>
      <c r="L198" s="46"/>
      <c r="M198" s="222"/>
      <c r="N198" s="223"/>
      <c r="O198" s="86"/>
      <c r="P198" s="86"/>
      <c r="Q198" s="86"/>
      <c r="R198" s="86"/>
      <c r="S198" s="86"/>
      <c r="T198" s="87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T198" s="19" t="s">
        <v>142</v>
      </c>
      <c r="AU198" s="19" t="s">
        <v>82</v>
      </c>
    </row>
    <row r="199" spans="1:63" s="12" customFormat="1" ht="25.9" customHeight="1">
      <c r="A199" s="12"/>
      <c r="B199" s="190"/>
      <c r="C199" s="191"/>
      <c r="D199" s="192" t="s">
        <v>73</v>
      </c>
      <c r="E199" s="193" t="s">
        <v>704</v>
      </c>
      <c r="F199" s="193" t="s">
        <v>705</v>
      </c>
      <c r="G199" s="191"/>
      <c r="H199" s="191"/>
      <c r="I199" s="194"/>
      <c r="J199" s="195">
        <f>BK199</f>
        <v>0</v>
      </c>
      <c r="K199" s="191"/>
      <c r="L199" s="196"/>
      <c r="M199" s="197"/>
      <c r="N199" s="198"/>
      <c r="O199" s="198"/>
      <c r="P199" s="199">
        <f>SUM(P200:P201)</f>
        <v>0</v>
      </c>
      <c r="Q199" s="198"/>
      <c r="R199" s="199">
        <f>SUM(R200:R201)</f>
        <v>0</v>
      </c>
      <c r="S199" s="198"/>
      <c r="T199" s="200">
        <f>SUM(T200:T201)</f>
        <v>0</v>
      </c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R199" s="201" t="s">
        <v>82</v>
      </c>
      <c r="AT199" s="202" t="s">
        <v>73</v>
      </c>
      <c r="AU199" s="202" t="s">
        <v>74</v>
      </c>
      <c r="AY199" s="201" t="s">
        <v>133</v>
      </c>
      <c r="BK199" s="203">
        <f>SUM(BK200:BK201)</f>
        <v>0</v>
      </c>
    </row>
    <row r="200" spans="1:65" s="2" customFormat="1" ht="21.75" customHeight="1">
      <c r="A200" s="40"/>
      <c r="B200" s="41"/>
      <c r="C200" s="206" t="s">
        <v>446</v>
      </c>
      <c r="D200" s="206" t="s">
        <v>135</v>
      </c>
      <c r="E200" s="207" t="s">
        <v>706</v>
      </c>
      <c r="F200" s="208" t="s">
        <v>707</v>
      </c>
      <c r="G200" s="209" t="s">
        <v>254</v>
      </c>
      <c r="H200" s="210">
        <v>571.716</v>
      </c>
      <c r="I200" s="211"/>
      <c r="J200" s="212">
        <f>ROUND(I200*H200,2)</f>
        <v>0</v>
      </c>
      <c r="K200" s="208" t="s">
        <v>19</v>
      </c>
      <c r="L200" s="46"/>
      <c r="M200" s="213" t="s">
        <v>19</v>
      </c>
      <c r="N200" s="214" t="s">
        <v>45</v>
      </c>
      <c r="O200" s="86"/>
      <c r="P200" s="215">
        <f>O200*H200</f>
        <v>0</v>
      </c>
      <c r="Q200" s="215">
        <v>0</v>
      </c>
      <c r="R200" s="215">
        <f>Q200*H200</f>
        <v>0</v>
      </c>
      <c r="S200" s="215">
        <v>0</v>
      </c>
      <c r="T200" s="216">
        <f>S200*H200</f>
        <v>0</v>
      </c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R200" s="217" t="s">
        <v>140</v>
      </c>
      <c r="AT200" s="217" t="s">
        <v>135</v>
      </c>
      <c r="AU200" s="217" t="s">
        <v>82</v>
      </c>
      <c r="AY200" s="19" t="s">
        <v>133</v>
      </c>
      <c r="BE200" s="218">
        <f>IF(N200="základní",J200,0)</f>
        <v>0</v>
      </c>
      <c r="BF200" s="218">
        <f>IF(N200="snížená",J200,0)</f>
        <v>0</v>
      </c>
      <c r="BG200" s="218">
        <f>IF(N200="zákl. přenesená",J200,0)</f>
        <v>0</v>
      </c>
      <c r="BH200" s="218">
        <f>IF(N200="sníž. přenesená",J200,0)</f>
        <v>0</v>
      </c>
      <c r="BI200" s="218">
        <f>IF(N200="nulová",J200,0)</f>
        <v>0</v>
      </c>
      <c r="BJ200" s="19" t="s">
        <v>82</v>
      </c>
      <c r="BK200" s="218">
        <f>ROUND(I200*H200,2)</f>
        <v>0</v>
      </c>
      <c r="BL200" s="19" t="s">
        <v>140</v>
      </c>
      <c r="BM200" s="217" t="s">
        <v>708</v>
      </c>
    </row>
    <row r="201" spans="1:47" s="2" customFormat="1" ht="12">
      <c r="A201" s="40"/>
      <c r="B201" s="41"/>
      <c r="C201" s="42"/>
      <c r="D201" s="219" t="s">
        <v>142</v>
      </c>
      <c r="E201" s="42"/>
      <c r="F201" s="220" t="s">
        <v>707</v>
      </c>
      <c r="G201" s="42"/>
      <c r="H201" s="42"/>
      <c r="I201" s="221"/>
      <c r="J201" s="42"/>
      <c r="K201" s="42"/>
      <c r="L201" s="46"/>
      <c r="M201" s="222"/>
      <c r="N201" s="223"/>
      <c r="O201" s="86"/>
      <c r="P201" s="86"/>
      <c r="Q201" s="86"/>
      <c r="R201" s="86"/>
      <c r="S201" s="86"/>
      <c r="T201" s="87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T201" s="19" t="s">
        <v>142</v>
      </c>
      <c r="AU201" s="19" t="s">
        <v>82</v>
      </c>
    </row>
    <row r="202" spans="1:63" s="12" customFormat="1" ht="25.9" customHeight="1">
      <c r="A202" s="12"/>
      <c r="B202" s="190"/>
      <c r="C202" s="191"/>
      <c r="D202" s="192" t="s">
        <v>73</v>
      </c>
      <c r="E202" s="193" t="s">
        <v>709</v>
      </c>
      <c r="F202" s="193" t="s">
        <v>710</v>
      </c>
      <c r="G202" s="191"/>
      <c r="H202" s="191"/>
      <c r="I202" s="194"/>
      <c r="J202" s="195">
        <f>BK202</f>
        <v>0</v>
      </c>
      <c r="K202" s="191"/>
      <c r="L202" s="196"/>
      <c r="M202" s="197"/>
      <c r="N202" s="198"/>
      <c r="O202" s="198"/>
      <c r="P202" s="199">
        <f>SUM(P203:P204)</f>
        <v>0</v>
      </c>
      <c r="Q202" s="198"/>
      <c r="R202" s="199">
        <f>SUM(R203:R204)</f>
        <v>0</v>
      </c>
      <c r="S202" s="198"/>
      <c r="T202" s="200">
        <f>SUM(T203:T204)</f>
        <v>0</v>
      </c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R202" s="201" t="s">
        <v>82</v>
      </c>
      <c r="AT202" s="202" t="s">
        <v>73</v>
      </c>
      <c r="AU202" s="202" t="s">
        <v>74</v>
      </c>
      <c r="AY202" s="201" t="s">
        <v>133</v>
      </c>
      <c r="BK202" s="203">
        <f>SUM(BK203:BK204)</f>
        <v>0</v>
      </c>
    </row>
    <row r="203" spans="1:65" s="2" customFormat="1" ht="16.5" customHeight="1">
      <c r="A203" s="40"/>
      <c r="B203" s="41"/>
      <c r="C203" s="206" t="s">
        <v>450</v>
      </c>
      <c r="D203" s="206" t="s">
        <v>135</v>
      </c>
      <c r="E203" s="207" t="s">
        <v>711</v>
      </c>
      <c r="F203" s="208" t="s">
        <v>712</v>
      </c>
      <c r="G203" s="209" t="s">
        <v>254</v>
      </c>
      <c r="H203" s="210">
        <v>571.09</v>
      </c>
      <c r="I203" s="211"/>
      <c r="J203" s="212">
        <f>ROUND(I203*H203,2)</f>
        <v>0</v>
      </c>
      <c r="K203" s="208" t="s">
        <v>19</v>
      </c>
      <c r="L203" s="46"/>
      <c r="M203" s="213" t="s">
        <v>19</v>
      </c>
      <c r="N203" s="214" t="s">
        <v>45</v>
      </c>
      <c r="O203" s="86"/>
      <c r="P203" s="215">
        <f>O203*H203</f>
        <v>0</v>
      </c>
      <c r="Q203" s="215">
        <v>0</v>
      </c>
      <c r="R203" s="215">
        <f>Q203*H203</f>
        <v>0</v>
      </c>
      <c r="S203" s="215">
        <v>0</v>
      </c>
      <c r="T203" s="216">
        <f>S203*H203</f>
        <v>0</v>
      </c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R203" s="217" t="s">
        <v>140</v>
      </c>
      <c r="AT203" s="217" t="s">
        <v>135</v>
      </c>
      <c r="AU203" s="217" t="s">
        <v>82</v>
      </c>
      <c r="AY203" s="19" t="s">
        <v>133</v>
      </c>
      <c r="BE203" s="218">
        <f>IF(N203="základní",J203,0)</f>
        <v>0</v>
      </c>
      <c r="BF203" s="218">
        <f>IF(N203="snížená",J203,0)</f>
        <v>0</v>
      </c>
      <c r="BG203" s="218">
        <f>IF(N203="zákl. přenesená",J203,0)</f>
        <v>0</v>
      </c>
      <c r="BH203" s="218">
        <f>IF(N203="sníž. přenesená",J203,0)</f>
        <v>0</v>
      </c>
      <c r="BI203" s="218">
        <f>IF(N203="nulová",J203,0)</f>
        <v>0</v>
      </c>
      <c r="BJ203" s="19" t="s">
        <v>82</v>
      </c>
      <c r="BK203" s="218">
        <f>ROUND(I203*H203,2)</f>
        <v>0</v>
      </c>
      <c r="BL203" s="19" t="s">
        <v>140</v>
      </c>
      <c r="BM203" s="217" t="s">
        <v>713</v>
      </c>
    </row>
    <row r="204" spans="1:47" s="2" customFormat="1" ht="12">
      <c r="A204" s="40"/>
      <c r="B204" s="41"/>
      <c r="C204" s="42"/>
      <c r="D204" s="219" t="s">
        <v>142</v>
      </c>
      <c r="E204" s="42"/>
      <c r="F204" s="220" t="s">
        <v>712</v>
      </c>
      <c r="G204" s="42"/>
      <c r="H204" s="42"/>
      <c r="I204" s="221"/>
      <c r="J204" s="42"/>
      <c r="K204" s="42"/>
      <c r="L204" s="46"/>
      <c r="M204" s="222"/>
      <c r="N204" s="223"/>
      <c r="O204" s="86"/>
      <c r="P204" s="86"/>
      <c r="Q204" s="86"/>
      <c r="R204" s="86"/>
      <c r="S204" s="86"/>
      <c r="T204" s="87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T204" s="19" t="s">
        <v>142</v>
      </c>
      <c r="AU204" s="19" t="s">
        <v>82</v>
      </c>
    </row>
    <row r="205" spans="1:63" s="12" customFormat="1" ht="25.9" customHeight="1">
      <c r="A205" s="12"/>
      <c r="B205" s="190"/>
      <c r="C205" s="191"/>
      <c r="D205" s="192" t="s">
        <v>73</v>
      </c>
      <c r="E205" s="193" t="s">
        <v>714</v>
      </c>
      <c r="F205" s="193" t="s">
        <v>715</v>
      </c>
      <c r="G205" s="191"/>
      <c r="H205" s="191"/>
      <c r="I205" s="194"/>
      <c r="J205" s="195">
        <f>BK205</f>
        <v>0</v>
      </c>
      <c r="K205" s="191"/>
      <c r="L205" s="196"/>
      <c r="M205" s="197"/>
      <c r="N205" s="198"/>
      <c r="O205" s="198"/>
      <c r="P205" s="199">
        <f>SUM(P206:P209)</f>
        <v>0</v>
      </c>
      <c r="Q205" s="198"/>
      <c r="R205" s="199">
        <f>SUM(R206:R209)</f>
        <v>0</v>
      </c>
      <c r="S205" s="198"/>
      <c r="T205" s="200">
        <f>SUM(T206:T209)</f>
        <v>0</v>
      </c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R205" s="201" t="s">
        <v>82</v>
      </c>
      <c r="AT205" s="202" t="s">
        <v>73</v>
      </c>
      <c r="AU205" s="202" t="s">
        <v>74</v>
      </c>
      <c r="AY205" s="201" t="s">
        <v>133</v>
      </c>
      <c r="BK205" s="203">
        <f>SUM(BK206:BK209)</f>
        <v>0</v>
      </c>
    </row>
    <row r="206" spans="1:65" s="2" customFormat="1" ht="24.15" customHeight="1">
      <c r="A206" s="40"/>
      <c r="B206" s="41"/>
      <c r="C206" s="206" t="s">
        <v>458</v>
      </c>
      <c r="D206" s="206" t="s">
        <v>135</v>
      </c>
      <c r="E206" s="207" t="s">
        <v>716</v>
      </c>
      <c r="F206" s="208" t="s">
        <v>717</v>
      </c>
      <c r="G206" s="209" t="s">
        <v>718</v>
      </c>
      <c r="H206" s="210">
        <v>1</v>
      </c>
      <c r="I206" s="211"/>
      <c r="J206" s="212">
        <f>ROUND(I206*H206,2)</f>
        <v>0</v>
      </c>
      <c r="K206" s="208" t="s">
        <v>19</v>
      </c>
      <c r="L206" s="46"/>
      <c r="M206" s="213" t="s">
        <v>19</v>
      </c>
      <c r="N206" s="214" t="s">
        <v>45</v>
      </c>
      <c r="O206" s="86"/>
      <c r="P206" s="215">
        <f>O206*H206</f>
        <v>0</v>
      </c>
      <c r="Q206" s="215">
        <v>0</v>
      </c>
      <c r="R206" s="215">
        <f>Q206*H206</f>
        <v>0</v>
      </c>
      <c r="S206" s="215">
        <v>0</v>
      </c>
      <c r="T206" s="216">
        <f>S206*H206</f>
        <v>0</v>
      </c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R206" s="217" t="s">
        <v>140</v>
      </c>
      <c r="AT206" s="217" t="s">
        <v>135</v>
      </c>
      <c r="AU206" s="217" t="s">
        <v>82</v>
      </c>
      <c r="AY206" s="19" t="s">
        <v>133</v>
      </c>
      <c r="BE206" s="218">
        <f>IF(N206="základní",J206,0)</f>
        <v>0</v>
      </c>
      <c r="BF206" s="218">
        <f>IF(N206="snížená",J206,0)</f>
        <v>0</v>
      </c>
      <c r="BG206" s="218">
        <f>IF(N206="zákl. přenesená",J206,0)</f>
        <v>0</v>
      </c>
      <c r="BH206" s="218">
        <f>IF(N206="sníž. přenesená",J206,0)</f>
        <v>0</v>
      </c>
      <c r="BI206" s="218">
        <f>IF(N206="nulová",J206,0)</f>
        <v>0</v>
      </c>
      <c r="BJ206" s="19" t="s">
        <v>82</v>
      </c>
      <c r="BK206" s="218">
        <f>ROUND(I206*H206,2)</f>
        <v>0</v>
      </c>
      <c r="BL206" s="19" t="s">
        <v>140</v>
      </c>
      <c r="BM206" s="217" t="s">
        <v>719</v>
      </c>
    </row>
    <row r="207" spans="1:47" s="2" customFormat="1" ht="12">
      <c r="A207" s="40"/>
      <c r="B207" s="41"/>
      <c r="C207" s="42"/>
      <c r="D207" s="219" t="s">
        <v>142</v>
      </c>
      <c r="E207" s="42"/>
      <c r="F207" s="220" t="s">
        <v>717</v>
      </c>
      <c r="G207" s="42"/>
      <c r="H207" s="42"/>
      <c r="I207" s="221"/>
      <c r="J207" s="42"/>
      <c r="K207" s="42"/>
      <c r="L207" s="46"/>
      <c r="M207" s="222"/>
      <c r="N207" s="223"/>
      <c r="O207" s="86"/>
      <c r="P207" s="86"/>
      <c r="Q207" s="86"/>
      <c r="R207" s="86"/>
      <c r="S207" s="86"/>
      <c r="T207" s="87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T207" s="19" t="s">
        <v>142</v>
      </c>
      <c r="AU207" s="19" t="s">
        <v>82</v>
      </c>
    </row>
    <row r="208" spans="1:65" s="2" customFormat="1" ht="24.15" customHeight="1">
      <c r="A208" s="40"/>
      <c r="B208" s="41"/>
      <c r="C208" s="206" t="s">
        <v>463</v>
      </c>
      <c r="D208" s="206" t="s">
        <v>135</v>
      </c>
      <c r="E208" s="207" t="s">
        <v>720</v>
      </c>
      <c r="F208" s="208" t="s">
        <v>721</v>
      </c>
      <c r="G208" s="209" t="s">
        <v>718</v>
      </c>
      <c r="H208" s="210">
        <v>1</v>
      </c>
      <c r="I208" s="211"/>
      <c r="J208" s="212">
        <f>ROUND(I208*H208,2)</f>
        <v>0</v>
      </c>
      <c r="K208" s="208" t="s">
        <v>19</v>
      </c>
      <c r="L208" s="46"/>
      <c r="M208" s="213" t="s">
        <v>19</v>
      </c>
      <c r="N208" s="214" t="s">
        <v>45</v>
      </c>
      <c r="O208" s="86"/>
      <c r="P208" s="215">
        <f>O208*H208</f>
        <v>0</v>
      </c>
      <c r="Q208" s="215">
        <v>0</v>
      </c>
      <c r="R208" s="215">
        <f>Q208*H208</f>
        <v>0</v>
      </c>
      <c r="S208" s="215">
        <v>0</v>
      </c>
      <c r="T208" s="216">
        <f>S208*H208</f>
        <v>0</v>
      </c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  <c r="AR208" s="217" t="s">
        <v>140</v>
      </c>
      <c r="AT208" s="217" t="s">
        <v>135</v>
      </c>
      <c r="AU208" s="217" t="s">
        <v>82</v>
      </c>
      <c r="AY208" s="19" t="s">
        <v>133</v>
      </c>
      <c r="BE208" s="218">
        <f>IF(N208="základní",J208,0)</f>
        <v>0</v>
      </c>
      <c r="BF208" s="218">
        <f>IF(N208="snížená",J208,0)</f>
        <v>0</v>
      </c>
      <c r="BG208" s="218">
        <f>IF(N208="zákl. přenesená",J208,0)</f>
        <v>0</v>
      </c>
      <c r="BH208" s="218">
        <f>IF(N208="sníž. přenesená",J208,0)</f>
        <v>0</v>
      </c>
      <c r="BI208" s="218">
        <f>IF(N208="nulová",J208,0)</f>
        <v>0</v>
      </c>
      <c r="BJ208" s="19" t="s">
        <v>82</v>
      </c>
      <c r="BK208" s="218">
        <f>ROUND(I208*H208,2)</f>
        <v>0</v>
      </c>
      <c r="BL208" s="19" t="s">
        <v>140</v>
      </c>
      <c r="BM208" s="217" t="s">
        <v>722</v>
      </c>
    </row>
    <row r="209" spans="1:47" s="2" customFormat="1" ht="12">
      <c r="A209" s="40"/>
      <c r="B209" s="41"/>
      <c r="C209" s="42"/>
      <c r="D209" s="219" t="s">
        <v>142</v>
      </c>
      <c r="E209" s="42"/>
      <c r="F209" s="220" t="s">
        <v>721</v>
      </c>
      <c r="G209" s="42"/>
      <c r="H209" s="42"/>
      <c r="I209" s="221"/>
      <c r="J209" s="42"/>
      <c r="K209" s="42"/>
      <c r="L209" s="46"/>
      <c r="M209" s="278"/>
      <c r="N209" s="279"/>
      <c r="O209" s="280"/>
      <c r="P209" s="280"/>
      <c r="Q209" s="280"/>
      <c r="R209" s="280"/>
      <c r="S209" s="280"/>
      <c r="T209" s="281"/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  <c r="AE209" s="40"/>
      <c r="AT209" s="19" t="s">
        <v>142</v>
      </c>
      <c r="AU209" s="19" t="s">
        <v>82</v>
      </c>
    </row>
    <row r="210" spans="1:31" s="2" customFormat="1" ht="6.95" customHeight="1">
      <c r="A210" s="40"/>
      <c r="B210" s="61"/>
      <c r="C210" s="62"/>
      <c r="D210" s="62"/>
      <c r="E210" s="62"/>
      <c r="F210" s="62"/>
      <c r="G210" s="62"/>
      <c r="H210" s="62"/>
      <c r="I210" s="62"/>
      <c r="J210" s="62"/>
      <c r="K210" s="62"/>
      <c r="L210" s="46"/>
      <c r="M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  <c r="AE210" s="40"/>
    </row>
  </sheetData>
  <sheetProtection password="CC35" sheet="1" objects="1" scenarios="1" formatColumns="0" formatRows="0" autoFilter="0"/>
  <autoFilter ref="C84:K209"/>
  <mergeCells count="9">
    <mergeCell ref="E7:H7"/>
    <mergeCell ref="E9:H9"/>
    <mergeCell ref="E18:H18"/>
    <mergeCell ref="E27:H27"/>
    <mergeCell ref="E48:H48"/>
    <mergeCell ref="E50:H50"/>
    <mergeCell ref="E75:H75"/>
    <mergeCell ref="E77:H77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0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90</v>
      </c>
    </row>
    <row r="3" spans="2:46" s="1" customFormat="1" ht="6.95" customHeight="1">
      <c r="B3" s="130"/>
      <c r="C3" s="131"/>
      <c r="D3" s="131"/>
      <c r="E3" s="131"/>
      <c r="F3" s="131"/>
      <c r="G3" s="131"/>
      <c r="H3" s="131"/>
      <c r="I3" s="131"/>
      <c r="J3" s="131"/>
      <c r="K3" s="131"/>
      <c r="L3" s="22"/>
      <c r="AT3" s="19" t="s">
        <v>84</v>
      </c>
    </row>
    <row r="4" spans="2:46" s="1" customFormat="1" ht="24.95" customHeight="1">
      <c r="B4" s="22"/>
      <c r="D4" s="132" t="s">
        <v>103</v>
      </c>
      <c r="L4" s="22"/>
      <c r="M4" s="133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34" t="s">
        <v>16</v>
      </c>
      <c r="L6" s="22"/>
    </row>
    <row r="7" spans="2:12" s="1" customFormat="1" ht="16.5" customHeight="1">
      <c r="B7" s="22"/>
      <c r="E7" s="135" t="str">
        <f>'Rekapitulace stavby'!K6</f>
        <v>Stavební úpravy MK Libušina a Tyršova v Třeboni</v>
      </c>
      <c r="F7" s="134"/>
      <c r="G7" s="134"/>
      <c r="H7" s="134"/>
      <c r="L7" s="22"/>
    </row>
    <row r="8" spans="1:31" s="2" customFormat="1" ht="12" customHeight="1">
      <c r="A8" s="40"/>
      <c r="B8" s="46"/>
      <c r="C8" s="40"/>
      <c r="D8" s="134" t="s">
        <v>104</v>
      </c>
      <c r="E8" s="40"/>
      <c r="F8" s="40"/>
      <c r="G8" s="40"/>
      <c r="H8" s="40"/>
      <c r="I8" s="40"/>
      <c r="J8" s="40"/>
      <c r="K8" s="40"/>
      <c r="L8" s="136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37" t="s">
        <v>723</v>
      </c>
      <c r="F9" s="40"/>
      <c r="G9" s="40"/>
      <c r="H9" s="40"/>
      <c r="I9" s="40"/>
      <c r="J9" s="40"/>
      <c r="K9" s="40"/>
      <c r="L9" s="13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3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34" t="s">
        <v>18</v>
      </c>
      <c r="E11" s="40"/>
      <c r="F11" s="138" t="s">
        <v>19</v>
      </c>
      <c r="G11" s="40"/>
      <c r="H11" s="40"/>
      <c r="I11" s="134" t="s">
        <v>20</v>
      </c>
      <c r="J11" s="138" t="s">
        <v>19</v>
      </c>
      <c r="K11" s="40"/>
      <c r="L11" s="13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34" t="s">
        <v>21</v>
      </c>
      <c r="E12" s="40"/>
      <c r="F12" s="138" t="s">
        <v>22</v>
      </c>
      <c r="G12" s="40"/>
      <c r="H12" s="40"/>
      <c r="I12" s="134" t="s">
        <v>23</v>
      </c>
      <c r="J12" s="139" t="str">
        <f>'Rekapitulace stavby'!AN8</f>
        <v>7. 12. 2020</v>
      </c>
      <c r="K12" s="40"/>
      <c r="L12" s="13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3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34" t="s">
        <v>25</v>
      </c>
      <c r="E14" s="40"/>
      <c r="F14" s="40"/>
      <c r="G14" s="40"/>
      <c r="H14" s="40"/>
      <c r="I14" s="134" t="s">
        <v>26</v>
      </c>
      <c r="J14" s="138" t="s">
        <v>19</v>
      </c>
      <c r="K14" s="40"/>
      <c r="L14" s="13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38" t="s">
        <v>27</v>
      </c>
      <c r="F15" s="40"/>
      <c r="G15" s="40"/>
      <c r="H15" s="40"/>
      <c r="I15" s="134" t="s">
        <v>28</v>
      </c>
      <c r="J15" s="138" t="s">
        <v>19</v>
      </c>
      <c r="K15" s="40"/>
      <c r="L15" s="13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3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34" t="s">
        <v>29</v>
      </c>
      <c r="E17" s="40"/>
      <c r="F17" s="40"/>
      <c r="G17" s="40"/>
      <c r="H17" s="40"/>
      <c r="I17" s="134" t="s">
        <v>26</v>
      </c>
      <c r="J17" s="35" t="str">
        <f>'Rekapitulace stavby'!AN13</f>
        <v>Vyplň údaj</v>
      </c>
      <c r="K17" s="40"/>
      <c r="L17" s="13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8"/>
      <c r="G18" s="138"/>
      <c r="H18" s="138"/>
      <c r="I18" s="134" t="s">
        <v>28</v>
      </c>
      <c r="J18" s="35" t="str">
        <f>'Rekapitulace stavby'!AN14</f>
        <v>Vyplň údaj</v>
      </c>
      <c r="K18" s="40"/>
      <c r="L18" s="13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3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34" t="s">
        <v>31</v>
      </c>
      <c r="E20" s="40"/>
      <c r="F20" s="40"/>
      <c r="G20" s="40"/>
      <c r="H20" s="40"/>
      <c r="I20" s="134" t="s">
        <v>26</v>
      </c>
      <c r="J20" s="138" t="s">
        <v>32</v>
      </c>
      <c r="K20" s="40"/>
      <c r="L20" s="13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38" t="s">
        <v>33</v>
      </c>
      <c r="F21" s="40"/>
      <c r="G21" s="40"/>
      <c r="H21" s="40"/>
      <c r="I21" s="134" t="s">
        <v>28</v>
      </c>
      <c r="J21" s="138" t="s">
        <v>34</v>
      </c>
      <c r="K21" s="40"/>
      <c r="L21" s="13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3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34" t="s">
        <v>36</v>
      </c>
      <c r="E23" s="40"/>
      <c r="F23" s="40"/>
      <c r="G23" s="40"/>
      <c r="H23" s="40"/>
      <c r="I23" s="134" t="s">
        <v>26</v>
      </c>
      <c r="J23" s="138" t="s">
        <v>19</v>
      </c>
      <c r="K23" s="40"/>
      <c r="L23" s="13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38" t="s">
        <v>37</v>
      </c>
      <c r="F24" s="40"/>
      <c r="G24" s="40"/>
      <c r="H24" s="40"/>
      <c r="I24" s="134" t="s">
        <v>28</v>
      </c>
      <c r="J24" s="138" t="s">
        <v>19</v>
      </c>
      <c r="K24" s="40"/>
      <c r="L24" s="13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3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34" t="s">
        <v>38</v>
      </c>
      <c r="E26" s="40"/>
      <c r="F26" s="40"/>
      <c r="G26" s="40"/>
      <c r="H26" s="40"/>
      <c r="I26" s="40"/>
      <c r="J26" s="40"/>
      <c r="K26" s="40"/>
      <c r="L26" s="13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59.25" customHeight="1">
      <c r="A27" s="140"/>
      <c r="B27" s="141"/>
      <c r="C27" s="140"/>
      <c r="D27" s="140"/>
      <c r="E27" s="142" t="s">
        <v>106</v>
      </c>
      <c r="F27" s="142"/>
      <c r="G27" s="142"/>
      <c r="H27" s="142"/>
      <c r="I27" s="140"/>
      <c r="J27" s="140"/>
      <c r="K27" s="140"/>
      <c r="L27" s="143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3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44"/>
      <c r="E29" s="144"/>
      <c r="F29" s="144"/>
      <c r="G29" s="144"/>
      <c r="H29" s="144"/>
      <c r="I29" s="144"/>
      <c r="J29" s="144"/>
      <c r="K29" s="144"/>
      <c r="L29" s="136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45" t="s">
        <v>40</v>
      </c>
      <c r="E30" s="40"/>
      <c r="F30" s="40"/>
      <c r="G30" s="40"/>
      <c r="H30" s="40"/>
      <c r="I30" s="40"/>
      <c r="J30" s="146">
        <f>ROUND(J87,2)</f>
        <v>0</v>
      </c>
      <c r="K30" s="40"/>
      <c r="L30" s="13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44"/>
      <c r="E31" s="144"/>
      <c r="F31" s="144"/>
      <c r="G31" s="144"/>
      <c r="H31" s="144"/>
      <c r="I31" s="144"/>
      <c r="J31" s="144"/>
      <c r="K31" s="144"/>
      <c r="L31" s="13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47" t="s">
        <v>42</v>
      </c>
      <c r="G32" s="40"/>
      <c r="H32" s="40"/>
      <c r="I32" s="147" t="s">
        <v>41</v>
      </c>
      <c r="J32" s="147" t="s">
        <v>43</v>
      </c>
      <c r="K32" s="40"/>
      <c r="L32" s="13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48" t="s">
        <v>44</v>
      </c>
      <c r="E33" s="134" t="s">
        <v>45</v>
      </c>
      <c r="F33" s="149">
        <f>ROUND((SUM(BE87:BE207)),2)</f>
        <v>0</v>
      </c>
      <c r="G33" s="40"/>
      <c r="H33" s="40"/>
      <c r="I33" s="150">
        <v>0.21</v>
      </c>
      <c r="J33" s="149">
        <f>ROUND(((SUM(BE87:BE207))*I33),2)</f>
        <v>0</v>
      </c>
      <c r="K33" s="40"/>
      <c r="L33" s="13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34" t="s">
        <v>46</v>
      </c>
      <c r="F34" s="149">
        <f>ROUND((SUM(BF87:BF207)),2)</f>
        <v>0</v>
      </c>
      <c r="G34" s="40"/>
      <c r="H34" s="40"/>
      <c r="I34" s="150">
        <v>0.15</v>
      </c>
      <c r="J34" s="149">
        <f>ROUND(((SUM(BF87:BF207))*I34),2)</f>
        <v>0</v>
      </c>
      <c r="K34" s="40"/>
      <c r="L34" s="13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34" t="s">
        <v>47</v>
      </c>
      <c r="F35" s="149">
        <f>ROUND((SUM(BG87:BG207)),2)</f>
        <v>0</v>
      </c>
      <c r="G35" s="40"/>
      <c r="H35" s="40"/>
      <c r="I35" s="150">
        <v>0.21</v>
      </c>
      <c r="J35" s="149">
        <f>0</f>
        <v>0</v>
      </c>
      <c r="K35" s="40"/>
      <c r="L35" s="13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34" t="s">
        <v>48</v>
      </c>
      <c r="F36" s="149">
        <f>ROUND((SUM(BH87:BH207)),2)</f>
        <v>0</v>
      </c>
      <c r="G36" s="40"/>
      <c r="H36" s="40"/>
      <c r="I36" s="150">
        <v>0.15</v>
      </c>
      <c r="J36" s="149">
        <f>0</f>
        <v>0</v>
      </c>
      <c r="K36" s="40"/>
      <c r="L36" s="13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34" t="s">
        <v>49</v>
      </c>
      <c r="F37" s="149">
        <f>ROUND((SUM(BI87:BI207)),2)</f>
        <v>0</v>
      </c>
      <c r="G37" s="40"/>
      <c r="H37" s="40"/>
      <c r="I37" s="150">
        <v>0</v>
      </c>
      <c r="J37" s="149">
        <f>0</f>
        <v>0</v>
      </c>
      <c r="K37" s="40"/>
      <c r="L37" s="13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3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51"/>
      <c r="D39" s="152" t="s">
        <v>50</v>
      </c>
      <c r="E39" s="153"/>
      <c r="F39" s="153"/>
      <c r="G39" s="154" t="s">
        <v>51</v>
      </c>
      <c r="H39" s="155" t="s">
        <v>52</v>
      </c>
      <c r="I39" s="153"/>
      <c r="J39" s="156">
        <f>SUM(J30:J37)</f>
        <v>0</v>
      </c>
      <c r="K39" s="157"/>
      <c r="L39" s="13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58"/>
      <c r="C40" s="159"/>
      <c r="D40" s="159"/>
      <c r="E40" s="159"/>
      <c r="F40" s="159"/>
      <c r="G40" s="159"/>
      <c r="H40" s="159"/>
      <c r="I40" s="159"/>
      <c r="J40" s="159"/>
      <c r="K40" s="159"/>
      <c r="L40" s="13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60"/>
      <c r="C44" s="161"/>
      <c r="D44" s="161"/>
      <c r="E44" s="161"/>
      <c r="F44" s="161"/>
      <c r="G44" s="161"/>
      <c r="H44" s="161"/>
      <c r="I44" s="161"/>
      <c r="J44" s="161"/>
      <c r="K44" s="161"/>
      <c r="L44" s="136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107</v>
      </c>
      <c r="D45" s="42"/>
      <c r="E45" s="42"/>
      <c r="F45" s="42"/>
      <c r="G45" s="42"/>
      <c r="H45" s="42"/>
      <c r="I45" s="42"/>
      <c r="J45" s="42"/>
      <c r="K45" s="42"/>
      <c r="L45" s="136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3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42"/>
      <c r="J47" s="42"/>
      <c r="K47" s="42"/>
      <c r="L47" s="13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6.5" customHeight="1">
      <c r="A48" s="40"/>
      <c r="B48" s="41"/>
      <c r="C48" s="42"/>
      <c r="D48" s="42"/>
      <c r="E48" s="162" t="str">
        <f>E7</f>
        <v>Stavební úpravy MK Libušina a Tyršova v Třeboni</v>
      </c>
      <c r="F48" s="34"/>
      <c r="G48" s="34"/>
      <c r="H48" s="34"/>
      <c r="I48" s="42"/>
      <c r="J48" s="42"/>
      <c r="K48" s="42"/>
      <c r="L48" s="13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104</v>
      </c>
      <c r="D49" s="42"/>
      <c r="E49" s="42"/>
      <c r="F49" s="42"/>
      <c r="G49" s="42"/>
      <c r="H49" s="42"/>
      <c r="I49" s="42"/>
      <c r="J49" s="42"/>
      <c r="K49" s="42"/>
      <c r="L49" s="13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>SO 302 - Splašková kanalizace a přípojky</v>
      </c>
      <c r="F50" s="42"/>
      <c r="G50" s="42"/>
      <c r="H50" s="42"/>
      <c r="I50" s="42"/>
      <c r="J50" s="42"/>
      <c r="K50" s="42"/>
      <c r="L50" s="13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36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21</v>
      </c>
      <c r="D52" s="42"/>
      <c r="E52" s="42"/>
      <c r="F52" s="29" t="str">
        <f>F12</f>
        <v>Třeboň</v>
      </c>
      <c r="G52" s="42"/>
      <c r="H52" s="42"/>
      <c r="I52" s="34" t="s">
        <v>23</v>
      </c>
      <c r="J52" s="74" t="str">
        <f>IF(J12="","",J12)</f>
        <v>7. 12. 2020</v>
      </c>
      <c r="K52" s="42"/>
      <c r="L52" s="13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3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15.15" customHeight="1">
      <c r="A54" s="40"/>
      <c r="B54" s="41"/>
      <c r="C54" s="34" t="s">
        <v>25</v>
      </c>
      <c r="D54" s="42"/>
      <c r="E54" s="42"/>
      <c r="F54" s="29" t="str">
        <f>E15</f>
        <v xml:space="preserve"> Město Třeboň, Palackého nám. 46/II, 379 01 Třeboň</v>
      </c>
      <c r="G54" s="42"/>
      <c r="H54" s="42"/>
      <c r="I54" s="34" t="s">
        <v>31</v>
      </c>
      <c r="J54" s="38" t="str">
        <f>E21</f>
        <v>INVENTE, s.r.o.</v>
      </c>
      <c r="K54" s="42"/>
      <c r="L54" s="13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15" customHeight="1">
      <c r="A55" s="40"/>
      <c r="B55" s="41"/>
      <c r="C55" s="34" t="s">
        <v>29</v>
      </c>
      <c r="D55" s="42"/>
      <c r="E55" s="42"/>
      <c r="F55" s="29" t="str">
        <f>IF(E18="","",E18)</f>
        <v>Vyplň údaj</v>
      </c>
      <c r="G55" s="42"/>
      <c r="H55" s="42"/>
      <c r="I55" s="34" t="s">
        <v>36</v>
      </c>
      <c r="J55" s="38" t="str">
        <f>E24</f>
        <v xml:space="preserve"> </v>
      </c>
      <c r="K55" s="42"/>
      <c r="L55" s="13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3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63" t="s">
        <v>108</v>
      </c>
      <c r="D57" s="164"/>
      <c r="E57" s="164"/>
      <c r="F57" s="164"/>
      <c r="G57" s="164"/>
      <c r="H57" s="164"/>
      <c r="I57" s="164"/>
      <c r="J57" s="165" t="s">
        <v>109</v>
      </c>
      <c r="K57" s="164"/>
      <c r="L57" s="13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3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66" t="s">
        <v>72</v>
      </c>
      <c r="D59" s="42"/>
      <c r="E59" s="42"/>
      <c r="F59" s="42"/>
      <c r="G59" s="42"/>
      <c r="H59" s="42"/>
      <c r="I59" s="42"/>
      <c r="J59" s="104">
        <f>J87</f>
        <v>0</v>
      </c>
      <c r="K59" s="42"/>
      <c r="L59" s="13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110</v>
      </c>
    </row>
    <row r="60" spans="1:31" s="9" customFormat="1" ht="24.95" customHeight="1">
      <c r="A60" s="9"/>
      <c r="B60" s="167"/>
      <c r="C60" s="168"/>
      <c r="D60" s="169" t="s">
        <v>537</v>
      </c>
      <c r="E60" s="170"/>
      <c r="F60" s="170"/>
      <c r="G60" s="170"/>
      <c r="H60" s="170"/>
      <c r="I60" s="170"/>
      <c r="J60" s="171">
        <f>J88</f>
        <v>0</v>
      </c>
      <c r="K60" s="168"/>
      <c r="L60" s="172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9" customFormat="1" ht="24.95" customHeight="1">
      <c r="A61" s="9"/>
      <c r="B61" s="167"/>
      <c r="C61" s="168"/>
      <c r="D61" s="169" t="s">
        <v>724</v>
      </c>
      <c r="E61" s="170"/>
      <c r="F61" s="170"/>
      <c r="G61" s="170"/>
      <c r="H61" s="170"/>
      <c r="I61" s="170"/>
      <c r="J61" s="171">
        <f>J125</f>
        <v>0</v>
      </c>
      <c r="K61" s="168"/>
      <c r="L61" s="172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</row>
    <row r="62" spans="1:31" s="9" customFormat="1" ht="24.95" customHeight="1">
      <c r="A62" s="9"/>
      <c r="B62" s="167"/>
      <c r="C62" s="168"/>
      <c r="D62" s="169" t="s">
        <v>538</v>
      </c>
      <c r="E62" s="170"/>
      <c r="F62" s="170"/>
      <c r="G62" s="170"/>
      <c r="H62" s="170"/>
      <c r="I62" s="170"/>
      <c r="J62" s="171">
        <f>J130</f>
        <v>0</v>
      </c>
      <c r="K62" s="168"/>
      <c r="L62" s="172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pans="1:31" s="9" customFormat="1" ht="24.95" customHeight="1">
      <c r="A63" s="9"/>
      <c r="B63" s="167"/>
      <c r="C63" s="168"/>
      <c r="D63" s="169" t="s">
        <v>539</v>
      </c>
      <c r="E63" s="170"/>
      <c r="F63" s="170"/>
      <c r="G63" s="170"/>
      <c r="H63" s="170"/>
      <c r="I63" s="170"/>
      <c r="J63" s="171">
        <f>J133</f>
        <v>0</v>
      </c>
      <c r="K63" s="168"/>
      <c r="L63" s="172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</row>
    <row r="64" spans="1:31" s="9" customFormat="1" ht="24.95" customHeight="1">
      <c r="A64" s="9"/>
      <c r="B64" s="167"/>
      <c r="C64" s="168"/>
      <c r="D64" s="169" t="s">
        <v>725</v>
      </c>
      <c r="E64" s="170"/>
      <c r="F64" s="170"/>
      <c r="G64" s="170"/>
      <c r="H64" s="170"/>
      <c r="I64" s="170"/>
      <c r="J64" s="171">
        <f>J194</f>
        <v>0</v>
      </c>
      <c r="K64" s="168"/>
      <c r="L64" s="172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9" customFormat="1" ht="24.95" customHeight="1">
      <c r="A65" s="9"/>
      <c r="B65" s="167"/>
      <c r="C65" s="168"/>
      <c r="D65" s="169" t="s">
        <v>540</v>
      </c>
      <c r="E65" s="170"/>
      <c r="F65" s="170"/>
      <c r="G65" s="170"/>
      <c r="H65" s="170"/>
      <c r="I65" s="170"/>
      <c r="J65" s="171">
        <f>J197</f>
        <v>0</v>
      </c>
      <c r="K65" s="168"/>
      <c r="L65" s="172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</row>
    <row r="66" spans="1:31" s="9" customFormat="1" ht="24.95" customHeight="1">
      <c r="A66" s="9"/>
      <c r="B66" s="167"/>
      <c r="C66" s="168"/>
      <c r="D66" s="169" t="s">
        <v>541</v>
      </c>
      <c r="E66" s="170"/>
      <c r="F66" s="170"/>
      <c r="G66" s="170"/>
      <c r="H66" s="170"/>
      <c r="I66" s="170"/>
      <c r="J66" s="171">
        <f>J200</f>
        <v>0</v>
      </c>
      <c r="K66" s="168"/>
      <c r="L66" s="172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</row>
    <row r="67" spans="1:31" s="9" customFormat="1" ht="24.95" customHeight="1">
      <c r="A67" s="9"/>
      <c r="B67" s="167"/>
      <c r="C67" s="168"/>
      <c r="D67" s="169" t="s">
        <v>542</v>
      </c>
      <c r="E67" s="170"/>
      <c r="F67" s="170"/>
      <c r="G67" s="170"/>
      <c r="H67" s="170"/>
      <c r="I67" s="170"/>
      <c r="J67" s="171">
        <f>J203</f>
        <v>0</v>
      </c>
      <c r="K67" s="168"/>
      <c r="L67" s="172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</row>
    <row r="68" spans="1:31" s="2" customFormat="1" ht="21.8" customHeight="1">
      <c r="A68" s="40"/>
      <c r="B68" s="41"/>
      <c r="C68" s="42"/>
      <c r="D68" s="42"/>
      <c r="E68" s="42"/>
      <c r="F68" s="42"/>
      <c r="G68" s="42"/>
      <c r="H68" s="42"/>
      <c r="I68" s="42"/>
      <c r="J68" s="42"/>
      <c r="K68" s="42"/>
      <c r="L68" s="136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</row>
    <row r="69" spans="1:31" s="2" customFormat="1" ht="6.95" customHeight="1">
      <c r="A69" s="40"/>
      <c r="B69" s="61"/>
      <c r="C69" s="62"/>
      <c r="D69" s="62"/>
      <c r="E69" s="62"/>
      <c r="F69" s="62"/>
      <c r="G69" s="62"/>
      <c r="H69" s="62"/>
      <c r="I69" s="62"/>
      <c r="J69" s="62"/>
      <c r="K69" s="62"/>
      <c r="L69" s="136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</row>
    <row r="73" spans="1:31" s="2" customFormat="1" ht="6.95" customHeight="1">
      <c r="A73" s="40"/>
      <c r="B73" s="63"/>
      <c r="C73" s="64"/>
      <c r="D73" s="64"/>
      <c r="E73" s="64"/>
      <c r="F73" s="64"/>
      <c r="G73" s="64"/>
      <c r="H73" s="64"/>
      <c r="I73" s="64"/>
      <c r="J73" s="64"/>
      <c r="K73" s="64"/>
      <c r="L73" s="136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24.95" customHeight="1">
      <c r="A74" s="40"/>
      <c r="B74" s="41"/>
      <c r="C74" s="25" t="s">
        <v>118</v>
      </c>
      <c r="D74" s="42"/>
      <c r="E74" s="42"/>
      <c r="F74" s="42"/>
      <c r="G74" s="42"/>
      <c r="H74" s="42"/>
      <c r="I74" s="42"/>
      <c r="J74" s="42"/>
      <c r="K74" s="42"/>
      <c r="L74" s="136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6.95" customHeight="1">
      <c r="A75" s="40"/>
      <c r="B75" s="41"/>
      <c r="C75" s="42"/>
      <c r="D75" s="42"/>
      <c r="E75" s="42"/>
      <c r="F75" s="42"/>
      <c r="G75" s="42"/>
      <c r="H75" s="42"/>
      <c r="I75" s="42"/>
      <c r="J75" s="42"/>
      <c r="K75" s="42"/>
      <c r="L75" s="136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12" customHeight="1">
      <c r="A76" s="40"/>
      <c r="B76" s="41"/>
      <c r="C76" s="34" t="s">
        <v>16</v>
      </c>
      <c r="D76" s="42"/>
      <c r="E76" s="42"/>
      <c r="F76" s="42"/>
      <c r="G76" s="42"/>
      <c r="H76" s="42"/>
      <c r="I76" s="42"/>
      <c r="J76" s="42"/>
      <c r="K76" s="42"/>
      <c r="L76" s="136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16.5" customHeight="1">
      <c r="A77" s="40"/>
      <c r="B77" s="41"/>
      <c r="C77" s="42"/>
      <c r="D77" s="42"/>
      <c r="E77" s="162" t="str">
        <f>E7</f>
        <v>Stavební úpravy MK Libušina a Tyršova v Třeboni</v>
      </c>
      <c r="F77" s="34"/>
      <c r="G77" s="34"/>
      <c r="H77" s="34"/>
      <c r="I77" s="42"/>
      <c r="J77" s="42"/>
      <c r="K77" s="42"/>
      <c r="L77" s="136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12" customHeight="1">
      <c r="A78" s="40"/>
      <c r="B78" s="41"/>
      <c r="C78" s="34" t="s">
        <v>104</v>
      </c>
      <c r="D78" s="42"/>
      <c r="E78" s="42"/>
      <c r="F78" s="42"/>
      <c r="G78" s="42"/>
      <c r="H78" s="42"/>
      <c r="I78" s="42"/>
      <c r="J78" s="42"/>
      <c r="K78" s="42"/>
      <c r="L78" s="136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16.5" customHeight="1">
      <c r="A79" s="40"/>
      <c r="B79" s="41"/>
      <c r="C79" s="42"/>
      <c r="D79" s="42"/>
      <c r="E79" s="71" t="str">
        <f>E9</f>
        <v>SO 302 - Splašková kanalizace a přípojky</v>
      </c>
      <c r="F79" s="42"/>
      <c r="G79" s="42"/>
      <c r="H79" s="42"/>
      <c r="I79" s="42"/>
      <c r="J79" s="42"/>
      <c r="K79" s="42"/>
      <c r="L79" s="136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6.95" customHeight="1">
      <c r="A80" s="40"/>
      <c r="B80" s="41"/>
      <c r="C80" s="42"/>
      <c r="D80" s="42"/>
      <c r="E80" s="42"/>
      <c r="F80" s="42"/>
      <c r="G80" s="42"/>
      <c r="H80" s="42"/>
      <c r="I80" s="42"/>
      <c r="J80" s="42"/>
      <c r="K80" s="42"/>
      <c r="L80" s="136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12" customHeight="1">
      <c r="A81" s="40"/>
      <c r="B81" s="41"/>
      <c r="C81" s="34" t="s">
        <v>21</v>
      </c>
      <c r="D81" s="42"/>
      <c r="E81" s="42"/>
      <c r="F81" s="29" t="str">
        <f>F12</f>
        <v>Třeboň</v>
      </c>
      <c r="G81" s="42"/>
      <c r="H81" s="42"/>
      <c r="I81" s="34" t="s">
        <v>23</v>
      </c>
      <c r="J81" s="74" t="str">
        <f>IF(J12="","",J12)</f>
        <v>7. 12. 2020</v>
      </c>
      <c r="K81" s="42"/>
      <c r="L81" s="136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6.95" customHeight="1">
      <c r="A82" s="40"/>
      <c r="B82" s="41"/>
      <c r="C82" s="42"/>
      <c r="D82" s="42"/>
      <c r="E82" s="42"/>
      <c r="F82" s="42"/>
      <c r="G82" s="42"/>
      <c r="H82" s="42"/>
      <c r="I82" s="42"/>
      <c r="J82" s="42"/>
      <c r="K82" s="42"/>
      <c r="L82" s="136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15.15" customHeight="1">
      <c r="A83" s="40"/>
      <c r="B83" s="41"/>
      <c r="C83" s="34" t="s">
        <v>25</v>
      </c>
      <c r="D83" s="42"/>
      <c r="E83" s="42"/>
      <c r="F83" s="29" t="str">
        <f>E15</f>
        <v xml:space="preserve"> Město Třeboň, Palackého nám. 46/II, 379 01 Třeboň</v>
      </c>
      <c r="G83" s="42"/>
      <c r="H83" s="42"/>
      <c r="I83" s="34" t="s">
        <v>31</v>
      </c>
      <c r="J83" s="38" t="str">
        <f>E21</f>
        <v>INVENTE, s.r.o.</v>
      </c>
      <c r="K83" s="42"/>
      <c r="L83" s="136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15.15" customHeight="1">
      <c r="A84" s="40"/>
      <c r="B84" s="41"/>
      <c r="C84" s="34" t="s">
        <v>29</v>
      </c>
      <c r="D84" s="42"/>
      <c r="E84" s="42"/>
      <c r="F84" s="29" t="str">
        <f>IF(E18="","",E18)</f>
        <v>Vyplň údaj</v>
      </c>
      <c r="G84" s="42"/>
      <c r="H84" s="42"/>
      <c r="I84" s="34" t="s">
        <v>36</v>
      </c>
      <c r="J84" s="38" t="str">
        <f>E24</f>
        <v xml:space="preserve"> </v>
      </c>
      <c r="K84" s="42"/>
      <c r="L84" s="136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10.3" customHeight="1">
      <c r="A85" s="40"/>
      <c r="B85" s="41"/>
      <c r="C85" s="42"/>
      <c r="D85" s="42"/>
      <c r="E85" s="42"/>
      <c r="F85" s="42"/>
      <c r="G85" s="42"/>
      <c r="H85" s="42"/>
      <c r="I85" s="42"/>
      <c r="J85" s="42"/>
      <c r="K85" s="42"/>
      <c r="L85" s="136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11" customFormat="1" ht="29.25" customHeight="1">
      <c r="A86" s="179"/>
      <c r="B86" s="180"/>
      <c r="C86" s="181" t="s">
        <v>119</v>
      </c>
      <c r="D86" s="182" t="s">
        <v>59</v>
      </c>
      <c r="E86" s="182" t="s">
        <v>55</v>
      </c>
      <c r="F86" s="182" t="s">
        <v>56</v>
      </c>
      <c r="G86" s="182" t="s">
        <v>120</v>
      </c>
      <c r="H86" s="182" t="s">
        <v>121</v>
      </c>
      <c r="I86" s="182" t="s">
        <v>122</v>
      </c>
      <c r="J86" s="182" t="s">
        <v>109</v>
      </c>
      <c r="K86" s="183" t="s">
        <v>123</v>
      </c>
      <c r="L86" s="184"/>
      <c r="M86" s="94" t="s">
        <v>19</v>
      </c>
      <c r="N86" s="95" t="s">
        <v>44</v>
      </c>
      <c r="O86" s="95" t="s">
        <v>124</v>
      </c>
      <c r="P86" s="95" t="s">
        <v>125</v>
      </c>
      <c r="Q86" s="95" t="s">
        <v>126</v>
      </c>
      <c r="R86" s="95" t="s">
        <v>127</v>
      </c>
      <c r="S86" s="95" t="s">
        <v>128</v>
      </c>
      <c r="T86" s="96" t="s">
        <v>129</v>
      </c>
      <c r="U86" s="179"/>
      <c r="V86" s="179"/>
      <c r="W86" s="179"/>
      <c r="X86" s="179"/>
      <c r="Y86" s="179"/>
      <c r="Z86" s="179"/>
      <c r="AA86" s="179"/>
      <c r="AB86" s="179"/>
      <c r="AC86" s="179"/>
      <c r="AD86" s="179"/>
      <c r="AE86" s="179"/>
    </row>
    <row r="87" spans="1:63" s="2" customFormat="1" ht="22.8" customHeight="1">
      <c r="A87" s="40"/>
      <c r="B87" s="41"/>
      <c r="C87" s="101" t="s">
        <v>130</v>
      </c>
      <c r="D87" s="42"/>
      <c r="E87" s="42"/>
      <c r="F87" s="42"/>
      <c r="G87" s="42"/>
      <c r="H87" s="42"/>
      <c r="I87" s="42"/>
      <c r="J87" s="185">
        <f>BK87</f>
        <v>0</v>
      </c>
      <c r="K87" s="42"/>
      <c r="L87" s="46"/>
      <c r="M87" s="97"/>
      <c r="N87" s="186"/>
      <c r="O87" s="98"/>
      <c r="P87" s="187">
        <f>P88+P125+P130+P133+P194+P197+P200+P203</f>
        <v>0</v>
      </c>
      <c r="Q87" s="98"/>
      <c r="R87" s="187">
        <f>R88+R125+R130+R133+R194+R197+R200+R203</f>
        <v>0</v>
      </c>
      <c r="S87" s="98"/>
      <c r="T87" s="188">
        <f>T88+T125+T130+T133+T194+T197+T200+T203</f>
        <v>0</v>
      </c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T87" s="19" t="s">
        <v>73</v>
      </c>
      <c r="AU87" s="19" t="s">
        <v>110</v>
      </c>
      <c r="BK87" s="189">
        <f>BK88+BK125+BK130+BK133+BK194+BK197+BK200+BK203</f>
        <v>0</v>
      </c>
    </row>
    <row r="88" spans="1:63" s="12" customFormat="1" ht="25.9" customHeight="1">
      <c r="A88" s="12"/>
      <c r="B88" s="190"/>
      <c r="C88" s="191"/>
      <c r="D88" s="192" t="s">
        <v>73</v>
      </c>
      <c r="E88" s="193" t="s">
        <v>82</v>
      </c>
      <c r="F88" s="193" t="s">
        <v>134</v>
      </c>
      <c r="G88" s="191"/>
      <c r="H88" s="191"/>
      <c r="I88" s="194"/>
      <c r="J88" s="195">
        <f>BK88</f>
        <v>0</v>
      </c>
      <c r="K88" s="191"/>
      <c r="L88" s="196"/>
      <c r="M88" s="197"/>
      <c r="N88" s="198"/>
      <c r="O88" s="198"/>
      <c r="P88" s="199">
        <f>SUM(P89:P124)</f>
        <v>0</v>
      </c>
      <c r="Q88" s="198"/>
      <c r="R88" s="199">
        <f>SUM(R89:R124)</f>
        <v>0</v>
      </c>
      <c r="S88" s="198"/>
      <c r="T88" s="200">
        <f>SUM(T89:T124)</f>
        <v>0</v>
      </c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R88" s="201" t="s">
        <v>82</v>
      </c>
      <c r="AT88" s="202" t="s">
        <v>73</v>
      </c>
      <c r="AU88" s="202" t="s">
        <v>74</v>
      </c>
      <c r="AY88" s="201" t="s">
        <v>133</v>
      </c>
      <c r="BK88" s="203">
        <f>SUM(BK89:BK124)</f>
        <v>0</v>
      </c>
    </row>
    <row r="89" spans="1:65" s="2" customFormat="1" ht="16.5" customHeight="1">
      <c r="A89" s="40"/>
      <c r="B89" s="41"/>
      <c r="C89" s="206" t="s">
        <v>82</v>
      </c>
      <c r="D89" s="206" t="s">
        <v>135</v>
      </c>
      <c r="E89" s="207" t="s">
        <v>726</v>
      </c>
      <c r="F89" s="208" t="s">
        <v>727</v>
      </c>
      <c r="G89" s="209" t="s">
        <v>545</v>
      </c>
      <c r="H89" s="210">
        <v>120</v>
      </c>
      <c r="I89" s="211"/>
      <c r="J89" s="212">
        <f>ROUND(I89*H89,2)</f>
        <v>0</v>
      </c>
      <c r="K89" s="208" t="s">
        <v>19</v>
      </c>
      <c r="L89" s="46"/>
      <c r="M89" s="213" t="s">
        <v>19</v>
      </c>
      <c r="N89" s="214" t="s">
        <v>45</v>
      </c>
      <c r="O89" s="86"/>
      <c r="P89" s="215">
        <f>O89*H89</f>
        <v>0</v>
      </c>
      <c r="Q89" s="215">
        <v>0</v>
      </c>
      <c r="R89" s="215">
        <f>Q89*H89</f>
        <v>0</v>
      </c>
      <c r="S89" s="215">
        <v>0</v>
      </c>
      <c r="T89" s="216">
        <f>S89*H89</f>
        <v>0</v>
      </c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R89" s="217" t="s">
        <v>140</v>
      </c>
      <c r="AT89" s="217" t="s">
        <v>135</v>
      </c>
      <c r="AU89" s="217" t="s">
        <v>82</v>
      </c>
      <c r="AY89" s="19" t="s">
        <v>133</v>
      </c>
      <c r="BE89" s="218">
        <f>IF(N89="základní",J89,0)</f>
        <v>0</v>
      </c>
      <c r="BF89" s="218">
        <f>IF(N89="snížená",J89,0)</f>
        <v>0</v>
      </c>
      <c r="BG89" s="218">
        <f>IF(N89="zákl. přenesená",J89,0)</f>
        <v>0</v>
      </c>
      <c r="BH89" s="218">
        <f>IF(N89="sníž. přenesená",J89,0)</f>
        <v>0</v>
      </c>
      <c r="BI89" s="218">
        <f>IF(N89="nulová",J89,0)</f>
        <v>0</v>
      </c>
      <c r="BJ89" s="19" t="s">
        <v>82</v>
      </c>
      <c r="BK89" s="218">
        <f>ROUND(I89*H89,2)</f>
        <v>0</v>
      </c>
      <c r="BL89" s="19" t="s">
        <v>140</v>
      </c>
      <c r="BM89" s="217" t="s">
        <v>728</v>
      </c>
    </row>
    <row r="90" spans="1:47" s="2" customFormat="1" ht="12">
      <c r="A90" s="40"/>
      <c r="B90" s="41"/>
      <c r="C90" s="42"/>
      <c r="D90" s="219" t="s">
        <v>142</v>
      </c>
      <c r="E90" s="42"/>
      <c r="F90" s="220" t="s">
        <v>727</v>
      </c>
      <c r="G90" s="42"/>
      <c r="H90" s="42"/>
      <c r="I90" s="221"/>
      <c r="J90" s="42"/>
      <c r="K90" s="42"/>
      <c r="L90" s="46"/>
      <c r="M90" s="222"/>
      <c r="N90" s="223"/>
      <c r="O90" s="86"/>
      <c r="P90" s="86"/>
      <c r="Q90" s="86"/>
      <c r="R90" s="86"/>
      <c r="S90" s="86"/>
      <c r="T90" s="87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T90" s="19" t="s">
        <v>142</v>
      </c>
      <c r="AU90" s="19" t="s">
        <v>82</v>
      </c>
    </row>
    <row r="91" spans="1:65" s="2" customFormat="1" ht="16.5" customHeight="1">
      <c r="A91" s="40"/>
      <c r="B91" s="41"/>
      <c r="C91" s="206" t="s">
        <v>176</v>
      </c>
      <c r="D91" s="206" t="s">
        <v>135</v>
      </c>
      <c r="E91" s="207" t="s">
        <v>547</v>
      </c>
      <c r="F91" s="208" t="s">
        <v>548</v>
      </c>
      <c r="G91" s="209" t="s">
        <v>190</v>
      </c>
      <c r="H91" s="210">
        <v>290.046</v>
      </c>
      <c r="I91" s="211"/>
      <c r="J91" s="212">
        <f>ROUND(I91*H91,2)</f>
        <v>0</v>
      </c>
      <c r="K91" s="208" t="s">
        <v>19</v>
      </c>
      <c r="L91" s="46"/>
      <c r="M91" s="213" t="s">
        <v>19</v>
      </c>
      <c r="N91" s="214" t="s">
        <v>45</v>
      </c>
      <c r="O91" s="86"/>
      <c r="P91" s="215">
        <f>O91*H91</f>
        <v>0</v>
      </c>
      <c r="Q91" s="215">
        <v>0</v>
      </c>
      <c r="R91" s="215">
        <f>Q91*H91</f>
        <v>0</v>
      </c>
      <c r="S91" s="215">
        <v>0</v>
      </c>
      <c r="T91" s="216">
        <f>S91*H91</f>
        <v>0</v>
      </c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R91" s="217" t="s">
        <v>140</v>
      </c>
      <c r="AT91" s="217" t="s">
        <v>135</v>
      </c>
      <c r="AU91" s="217" t="s">
        <v>82</v>
      </c>
      <c r="AY91" s="19" t="s">
        <v>133</v>
      </c>
      <c r="BE91" s="218">
        <f>IF(N91="základní",J91,0)</f>
        <v>0</v>
      </c>
      <c r="BF91" s="218">
        <f>IF(N91="snížená",J91,0)</f>
        <v>0</v>
      </c>
      <c r="BG91" s="218">
        <f>IF(N91="zákl. přenesená",J91,0)</f>
        <v>0</v>
      </c>
      <c r="BH91" s="218">
        <f>IF(N91="sníž. přenesená",J91,0)</f>
        <v>0</v>
      </c>
      <c r="BI91" s="218">
        <f>IF(N91="nulová",J91,0)</f>
        <v>0</v>
      </c>
      <c r="BJ91" s="19" t="s">
        <v>82</v>
      </c>
      <c r="BK91" s="218">
        <f>ROUND(I91*H91,2)</f>
        <v>0</v>
      </c>
      <c r="BL91" s="19" t="s">
        <v>140</v>
      </c>
      <c r="BM91" s="217" t="s">
        <v>729</v>
      </c>
    </row>
    <row r="92" spans="1:47" s="2" customFormat="1" ht="12">
      <c r="A92" s="40"/>
      <c r="B92" s="41"/>
      <c r="C92" s="42"/>
      <c r="D92" s="219" t="s">
        <v>142</v>
      </c>
      <c r="E92" s="42"/>
      <c r="F92" s="220" t="s">
        <v>548</v>
      </c>
      <c r="G92" s="42"/>
      <c r="H92" s="42"/>
      <c r="I92" s="221"/>
      <c r="J92" s="42"/>
      <c r="K92" s="42"/>
      <c r="L92" s="46"/>
      <c r="M92" s="222"/>
      <c r="N92" s="223"/>
      <c r="O92" s="86"/>
      <c r="P92" s="86"/>
      <c r="Q92" s="86"/>
      <c r="R92" s="86"/>
      <c r="S92" s="86"/>
      <c r="T92" s="87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T92" s="19" t="s">
        <v>142</v>
      </c>
      <c r="AU92" s="19" t="s">
        <v>82</v>
      </c>
    </row>
    <row r="93" spans="1:51" s="13" customFormat="1" ht="12">
      <c r="A93" s="13"/>
      <c r="B93" s="224"/>
      <c r="C93" s="225"/>
      <c r="D93" s="219" t="s">
        <v>156</v>
      </c>
      <c r="E93" s="226" t="s">
        <v>19</v>
      </c>
      <c r="F93" s="227" t="s">
        <v>730</v>
      </c>
      <c r="G93" s="225"/>
      <c r="H93" s="228">
        <v>290.046</v>
      </c>
      <c r="I93" s="229"/>
      <c r="J93" s="225"/>
      <c r="K93" s="225"/>
      <c r="L93" s="230"/>
      <c r="M93" s="231"/>
      <c r="N93" s="232"/>
      <c r="O93" s="232"/>
      <c r="P93" s="232"/>
      <c r="Q93" s="232"/>
      <c r="R93" s="232"/>
      <c r="S93" s="232"/>
      <c r="T93" s="23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T93" s="234" t="s">
        <v>156</v>
      </c>
      <c r="AU93" s="234" t="s">
        <v>82</v>
      </c>
      <c r="AV93" s="13" t="s">
        <v>84</v>
      </c>
      <c r="AW93" s="13" t="s">
        <v>35</v>
      </c>
      <c r="AX93" s="13" t="s">
        <v>74</v>
      </c>
      <c r="AY93" s="234" t="s">
        <v>133</v>
      </c>
    </row>
    <row r="94" spans="1:51" s="14" customFormat="1" ht="12">
      <c r="A94" s="14"/>
      <c r="B94" s="235"/>
      <c r="C94" s="236"/>
      <c r="D94" s="219" t="s">
        <v>156</v>
      </c>
      <c r="E94" s="237" t="s">
        <v>19</v>
      </c>
      <c r="F94" s="238" t="s">
        <v>164</v>
      </c>
      <c r="G94" s="236"/>
      <c r="H94" s="239">
        <v>290.046</v>
      </c>
      <c r="I94" s="240"/>
      <c r="J94" s="236"/>
      <c r="K94" s="236"/>
      <c r="L94" s="241"/>
      <c r="M94" s="242"/>
      <c r="N94" s="243"/>
      <c r="O94" s="243"/>
      <c r="P94" s="243"/>
      <c r="Q94" s="243"/>
      <c r="R94" s="243"/>
      <c r="S94" s="243"/>
      <c r="T94" s="24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T94" s="245" t="s">
        <v>156</v>
      </c>
      <c r="AU94" s="245" t="s">
        <v>82</v>
      </c>
      <c r="AV94" s="14" t="s">
        <v>140</v>
      </c>
      <c r="AW94" s="14" t="s">
        <v>35</v>
      </c>
      <c r="AX94" s="14" t="s">
        <v>82</v>
      </c>
      <c r="AY94" s="245" t="s">
        <v>133</v>
      </c>
    </row>
    <row r="95" spans="1:65" s="2" customFormat="1" ht="16.5" customHeight="1">
      <c r="A95" s="40"/>
      <c r="B95" s="41"/>
      <c r="C95" s="206" t="s">
        <v>84</v>
      </c>
      <c r="D95" s="206" t="s">
        <v>135</v>
      </c>
      <c r="E95" s="207" t="s">
        <v>551</v>
      </c>
      <c r="F95" s="208" t="s">
        <v>552</v>
      </c>
      <c r="G95" s="209" t="s">
        <v>190</v>
      </c>
      <c r="H95" s="210">
        <v>1933.64</v>
      </c>
      <c r="I95" s="211"/>
      <c r="J95" s="212">
        <f>ROUND(I95*H95,2)</f>
        <v>0</v>
      </c>
      <c r="K95" s="208" t="s">
        <v>19</v>
      </c>
      <c r="L95" s="46"/>
      <c r="M95" s="213" t="s">
        <v>19</v>
      </c>
      <c r="N95" s="214" t="s">
        <v>45</v>
      </c>
      <c r="O95" s="86"/>
      <c r="P95" s="215">
        <f>O95*H95</f>
        <v>0</v>
      </c>
      <c r="Q95" s="215">
        <v>0</v>
      </c>
      <c r="R95" s="215">
        <f>Q95*H95</f>
        <v>0</v>
      </c>
      <c r="S95" s="215">
        <v>0</v>
      </c>
      <c r="T95" s="216">
        <f>S95*H95</f>
        <v>0</v>
      </c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R95" s="217" t="s">
        <v>140</v>
      </c>
      <c r="AT95" s="217" t="s">
        <v>135</v>
      </c>
      <c r="AU95" s="217" t="s">
        <v>82</v>
      </c>
      <c r="AY95" s="19" t="s">
        <v>133</v>
      </c>
      <c r="BE95" s="218">
        <f>IF(N95="základní",J95,0)</f>
        <v>0</v>
      </c>
      <c r="BF95" s="218">
        <f>IF(N95="snížená",J95,0)</f>
        <v>0</v>
      </c>
      <c r="BG95" s="218">
        <f>IF(N95="zákl. přenesená",J95,0)</f>
        <v>0</v>
      </c>
      <c r="BH95" s="218">
        <f>IF(N95="sníž. přenesená",J95,0)</f>
        <v>0</v>
      </c>
      <c r="BI95" s="218">
        <f>IF(N95="nulová",J95,0)</f>
        <v>0</v>
      </c>
      <c r="BJ95" s="19" t="s">
        <v>82</v>
      </c>
      <c r="BK95" s="218">
        <f>ROUND(I95*H95,2)</f>
        <v>0</v>
      </c>
      <c r="BL95" s="19" t="s">
        <v>140</v>
      </c>
      <c r="BM95" s="217" t="s">
        <v>731</v>
      </c>
    </row>
    <row r="96" spans="1:47" s="2" customFormat="1" ht="12">
      <c r="A96" s="40"/>
      <c r="B96" s="41"/>
      <c r="C96" s="42"/>
      <c r="D96" s="219" t="s">
        <v>142</v>
      </c>
      <c r="E96" s="42"/>
      <c r="F96" s="220" t="s">
        <v>552</v>
      </c>
      <c r="G96" s="42"/>
      <c r="H96" s="42"/>
      <c r="I96" s="221"/>
      <c r="J96" s="42"/>
      <c r="K96" s="42"/>
      <c r="L96" s="46"/>
      <c r="M96" s="222"/>
      <c r="N96" s="223"/>
      <c r="O96" s="86"/>
      <c r="P96" s="86"/>
      <c r="Q96" s="86"/>
      <c r="R96" s="86"/>
      <c r="S96" s="86"/>
      <c r="T96" s="87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T96" s="19" t="s">
        <v>142</v>
      </c>
      <c r="AU96" s="19" t="s">
        <v>82</v>
      </c>
    </row>
    <row r="97" spans="1:65" s="2" customFormat="1" ht="16.5" customHeight="1">
      <c r="A97" s="40"/>
      <c r="B97" s="41"/>
      <c r="C97" s="206" t="s">
        <v>146</v>
      </c>
      <c r="D97" s="206" t="s">
        <v>135</v>
      </c>
      <c r="E97" s="207" t="s">
        <v>554</v>
      </c>
      <c r="F97" s="208" t="s">
        <v>555</v>
      </c>
      <c r="G97" s="209" t="s">
        <v>190</v>
      </c>
      <c r="H97" s="210">
        <v>1933.64</v>
      </c>
      <c r="I97" s="211"/>
      <c r="J97" s="212">
        <f>ROUND(I97*H97,2)</f>
        <v>0</v>
      </c>
      <c r="K97" s="208" t="s">
        <v>19</v>
      </c>
      <c r="L97" s="46"/>
      <c r="M97" s="213" t="s">
        <v>19</v>
      </c>
      <c r="N97" s="214" t="s">
        <v>45</v>
      </c>
      <c r="O97" s="86"/>
      <c r="P97" s="215">
        <f>O97*H97</f>
        <v>0</v>
      </c>
      <c r="Q97" s="215">
        <v>0</v>
      </c>
      <c r="R97" s="215">
        <f>Q97*H97</f>
        <v>0</v>
      </c>
      <c r="S97" s="215">
        <v>0</v>
      </c>
      <c r="T97" s="216">
        <f>S97*H97</f>
        <v>0</v>
      </c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R97" s="217" t="s">
        <v>140</v>
      </c>
      <c r="AT97" s="217" t="s">
        <v>135</v>
      </c>
      <c r="AU97" s="217" t="s">
        <v>82</v>
      </c>
      <c r="AY97" s="19" t="s">
        <v>133</v>
      </c>
      <c r="BE97" s="218">
        <f>IF(N97="základní",J97,0)</f>
        <v>0</v>
      </c>
      <c r="BF97" s="218">
        <f>IF(N97="snížená",J97,0)</f>
        <v>0</v>
      </c>
      <c r="BG97" s="218">
        <f>IF(N97="zákl. přenesená",J97,0)</f>
        <v>0</v>
      </c>
      <c r="BH97" s="218">
        <f>IF(N97="sníž. přenesená",J97,0)</f>
        <v>0</v>
      </c>
      <c r="BI97" s="218">
        <f>IF(N97="nulová",J97,0)</f>
        <v>0</v>
      </c>
      <c r="BJ97" s="19" t="s">
        <v>82</v>
      </c>
      <c r="BK97" s="218">
        <f>ROUND(I97*H97,2)</f>
        <v>0</v>
      </c>
      <c r="BL97" s="19" t="s">
        <v>140</v>
      </c>
      <c r="BM97" s="217" t="s">
        <v>732</v>
      </c>
    </row>
    <row r="98" spans="1:47" s="2" customFormat="1" ht="12">
      <c r="A98" s="40"/>
      <c r="B98" s="41"/>
      <c r="C98" s="42"/>
      <c r="D98" s="219" t="s">
        <v>142</v>
      </c>
      <c r="E98" s="42"/>
      <c r="F98" s="220" t="s">
        <v>555</v>
      </c>
      <c r="G98" s="42"/>
      <c r="H98" s="42"/>
      <c r="I98" s="221"/>
      <c r="J98" s="42"/>
      <c r="K98" s="42"/>
      <c r="L98" s="46"/>
      <c r="M98" s="222"/>
      <c r="N98" s="223"/>
      <c r="O98" s="86"/>
      <c r="P98" s="86"/>
      <c r="Q98" s="86"/>
      <c r="R98" s="86"/>
      <c r="S98" s="86"/>
      <c r="T98" s="87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T98" s="19" t="s">
        <v>142</v>
      </c>
      <c r="AU98" s="19" t="s">
        <v>82</v>
      </c>
    </row>
    <row r="99" spans="1:65" s="2" customFormat="1" ht="16.5" customHeight="1">
      <c r="A99" s="40"/>
      <c r="B99" s="41"/>
      <c r="C99" s="206" t="s">
        <v>182</v>
      </c>
      <c r="D99" s="206" t="s">
        <v>135</v>
      </c>
      <c r="E99" s="207" t="s">
        <v>557</v>
      </c>
      <c r="F99" s="208" t="s">
        <v>558</v>
      </c>
      <c r="G99" s="209" t="s">
        <v>149</v>
      </c>
      <c r="H99" s="210">
        <v>1306.73</v>
      </c>
      <c r="I99" s="211"/>
      <c r="J99" s="212">
        <f>ROUND(I99*H99,2)</f>
        <v>0</v>
      </c>
      <c r="K99" s="208" t="s">
        <v>19</v>
      </c>
      <c r="L99" s="46"/>
      <c r="M99" s="213" t="s">
        <v>19</v>
      </c>
      <c r="N99" s="214" t="s">
        <v>45</v>
      </c>
      <c r="O99" s="86"/>
      <c r="P99" s="215">
        <f>O99*H99</f>
        <v>0</v>
      </c>
      <c r="Q99" s="215">
        <v>0</v>
      </c>
      <c r="R99" s="215">
        <f>Q99*H99</f>
        <v>0</v>
      </c>
      <c r="S99" s="215">
        <v>0</v>
      </c>
      <c r="T99" s="216">
        <f>S99*H99</f>
        <v>0</v>
      </c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R99" s="217" t="s">
        <v>140</v>
      </c>
      <c r="AT99" s="217" t="s">
        <v>135</v>
      </c>
      <c r="AU99" s="217" t="s">
        <v>82</v>
      </c>
      <c r="AY99" s="19" t="s">
        <v>133</v>
      </c>
      <c r="BE99" s="218">
        <f>IF(N99="základní",J99,0)</f>
        <v>0</v>
      </c>
      <c r="BF99" s="218">
        <f>IF(N99="snížená",J99,0)</f>
        <v>0</v>
      </c>
      <c r="BG99" s="218">
        <f>IF(N99="zákl. přenesená",J99,0)</f>
        <v>0</v>
      </c>
      <c r="BH99" s="218">
        <f>IF(N99="sníž. přenesená",J99,0)</f>
        <v>0</v>
      </c>
      <c r="BI99" s="218">
        <f>IF(N99="nulová",J99,0)</f>
        <v>0</v>
      </c>
      <c r="BJ99" s="19" t="s">
        <v>82</v>
      </c>
      <c r="BK99" s="218">
        <f>ROUND(I99*H99,2)</f>
        <v>0</v>
      </c>
      <c r="BL99" s="19" t="s">
        <v>140</v>
      </c>
      <c r="BM99" s="217" t="s">
        <v>733</v>
      </c>
    </row>
    <row r="100" spans="1:47" s="2" customFormat="1" ht="12">
      <c r="A100" s="40"/>
      <c r="B100" s="41"/>
      <c r="C100" s="42"/>
      <c r="D100" s="219" t="s">
        <v>142</v>
      </c>
      <c r="E100" s="42"/>
      <c r="F100" s="220" t="s">
        <v>558</v>
      </c>
      <c r="G100" s="42"/>
      <c r="H100" s="42"/>
      <c r="I100" s="221"/>
      <c r="J100" s="42"/>
      <c r="K100" s="42"/>
      <c r="L100" s="46"/>
      <c r="M100" s="222"/>
      <c r="N100" s="223"/>
      <c r="O100" s="86"/>
      <c r="P100" s="86"/>
      <c r="Q100" s="86"/>
      <c r="R100" s="86"/>
      <c r="S100" s="86"/>
      <c r="T100" s="87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T100" s="19" t="s">
        <v>142</v>
      </c>
      <c r="AU100" s="19" t="s">
        <v>82</v>
      </c>
    </row>
    <row r="101" spans="1:65" s="2" customFormat="1" ht="16.5" customHeight="1">
      <c r="A101" s="40"/>
      <c r="B101" s="41"/>
      <c r="C101" s="206" t="s">
        <v>195</v>
      </c>
      <c r="D101" s="206" t="s">
        <v>135</v>
      </c>
      <c r="E101" s="207" t="s">
        <v>560</v>
      </c>
      <c r="F101" s="208" t="s">
        <v>561</v>
      </c>
      <c r="G101" s="209" t="s">
        <v>149</v>
      </c>
      <c r="H101" s="210">
        <v>1660.43</v>
      </c>
      <c r="I101" s="211"/>
      <c r="J101" s="212">
        <f>ROUND(I101*H101,2)</f>
        <v>0</v>
      </c>
      <c r="K101" s="208" t="s">
        <v>19</v>
      </c>
      <c r="L101" s="46"/>
      <c r="M101" s="213" t="s">
        <v>19</v>
      </c>
      <c r="N101" s="214" t="s">
        <v>45</v>
      </c>
      <c r="O101" s="86"/>
      <c r="P101" s="215">
        <f>O101*H101</f>
        <v>0</v>
      </c>
      <c r="Q101" s="215">
        <v>0</v>
      </c>
      <c r="R101" s="215">
        <f>Q101*H101</f>
        <v>0</v>
      </c>
      <c r="S101" s="215">
        <v>0</v>
      </c>
      <c r="T101" s="216">
        <f>S101*H101</f>
        <v>0</v>
      </c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R101" s="217" t="s">
        <v>140</v>
      </c>
      <c r="AT101" s="217" t="s">
        <v>135</v>
      </c>
      <c r="AU101" s="217" t="s">
        <v>82</v>
      </c>
      <c r="AY101" s="19" t="s">
        <v>133</v>
      </c>
      <c r="BE101" s="218">
        <f>IF(N101="základní",J101,0)</f>
        <v>0</v>
      </c>
      <c r="BF101" s="218">
        <f>IF(N101="snížená",J101,0)</f>
        <v>0</v>
      </c>
      <c r="BG101" s="218">
        <f>IF(N101="zákl. přenesená",J101,0)</f>
        <v>0</v>
      </c>
      <c r="BH101" s="218">
        <f>IF(N101="sníž. přenesená",J101,0)</f>
        <v>0</v>
      </c>
      <c r="BI101" s="218">
        <f>IF(N101="nulová",J101,0)</f>
        <v>0</v>
      </c>
      <c r="BJ101" s="19" t="s">
        <v>82</v>
      </c>
      <c r="BK101" s="218">
        <f>ROUND(I101*H101,2)</f>
        <v>0</v>
      </c>
      <c r="BL101" s="19" t="s">
        <v>140</v>
      </c>
      <c r="BM101" s="217" t="s">
        <v>734</v>
      </c>
    </row>
    <row r="102" spans="1:47" s="2" customFormat="1" ht="12">
      <c r="A102" s="40"/>
      <c r="B102" s="41"/>
      <c r="C102" s="42"/>
      <c r="D102" s="219" t="s">
        <v>142</v>
      </c>
      <c r="E102" s="42"/>
      <c r="F102" s="220" t="s">
        <v>561</v>
      </c>
      <c r="G102" s="42"/>
      <c r="H102" s="42"/>
      <c r="I102" s="221"/>
      <c r="J102" s="42"/>
      <c r="K102" s="42"/>
      <c r="L102" s="46"/>
      <c r="M102" s="222"/>
      <c r="N102" s="223"/>
      <c r="O102" s="86"/>
      <c r="P102" s="86"/>
      <c r="Q102" s="86"/>
      <c r="R102" s="86"/>
      <c r="S102" s="86"/>
      <c r="T102" s="87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T102" s="19" t="s">
        <v>142</v>
      </c>
      <c r="AU102" s="19" t="s">
        <v>82</v>
      </c>
    </row>
    <row r="103" spans="1:65" s="2" customFormat="1" ht="16.5" customHeight="1">
      <c r="A103" s="40"/>
      <c r="B103" s="41"/>
      <c r="C103" s="206" t="s">
        <v>187</v>
      </c>
      <c r="D103" s="206" t="s">
        <v>135</v>
      </c>
      <c r="E103" s="207" t="s">
        <v>563</v>
      </c>
      <c r="F103" s="208" t="s">
        <v>564</v>
      </c>
      <c r="G103" s="209" t="s">
        <v>149</v>
      </c>
      <c r="H103" s="210">
        <v>1306.73</v>
      </c>
      <c r="I103" s="211"/>
      <c r="J103" s="212">
        <f>ROUND(I103*H103,2)</f>
        <v>0</v>
      </c>
      <c r="K103" s="208" t="s">
        <v>19</v>
      </c>
      <c r="L103" s="46"/>
      <c r="M103" s="213" t="s">
        <v>19</v>
      </c>
      <c r="N103" s="214" t="s">
        <v>45</v>
      </c>
      <c r="O103" s="86"/>
      <c r="P103" s="215">
        <f>O103*H103</f>
        <v>0</v>
      </c>
      <c r="Q103" s="215">
        <v>0</v>
      </c>
      <c r="R103" s="215">
        <f>Q103*H103</f>
        <v>0</v>
      </c>
      <c r="S103" s="215">
        <v>0</v>
      </c>
      <c r="T103" s="216">
        <f>S103*H103</f>
        <v>0</v>
      </c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R103" s="217" t="s">
        <v>140</v>
      </c>
      <c r="AT103" s="217" t="s">
        <v>135</v>
      </c>
      <c r="AU103" s="217" t="s">
        <v>82</v>
      </c>
      <c r="AY103" s="19" t="s">
        <v>133</v>
      </c>
      <c r="BE103" s="218">
        <f>IF(N103="základní",J103,0)</f>
        <v>0</v>
      </c>
      <c r="BF103" s="218">
        <f>IF(N103="snížená",J103,0)</f>
        <v>0</v>
      </c>
      <c r="BG103" s="218">
        <f>IF(N103="zákl. přenesená",J103,0)</f>
        <v>0</v>
      </c>
      <c r="BH103" s="218">
        <f>IF(N103="sníž. přenesená",J103,0)</f>
        <v>0</v>
      </c>
      <c r="BI103" s="218">
        <f>IF(N103="nulová",J103,0)</f>
        <v>0</v>
      </c>
      <c r="BJ103" s="19" t="s">
        <v>82</v>
      </c>
      <c r="BK103" s="218">
        <f>ROUND(I103*H103,2)</f>
        <v>0</v>
      </c>
      <c r="BL103" s="19" t="s">
        <v>140</v>
      </c>
      <c r="BM103" s="217" t="s">
        <v>735</v>
      </c>
    </row>
    <row r="104" spans="1:47" s="2" customFormat="1" ht="12">
      <c r="A104" s="40"/>
      <c r="B104" s="41"/>
      <c r="C104" s="42"/>
      <c r="D104" s="219" t="s">
        <v>142</v>
      </c>
      <c r="E104" s="42"/>
      <c r="F104" s="220" t="s">
        <v>564</v>
      </c>
      <c r="G104" s="42"/>
      <c r="H104" s="42"/>
      <c r="I104" s="221"/>
      <c r="J104" s="42"/>
      <c r="K104" s="42"/>
      <c r="L104" s="46"/>
      <c r="M104" s="222"/>
      <c r="N104" s="223"/>
      <c r="O104" s="86"/>
      <c r="P104" s="86"/>
      <c r="Q104" s="86"/>
      <c r="R104" s="86"/>
      <c r="S104" s="86"/>
      <c r="T104" s="87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T104" s="19" t="s">
        <v>142</v>
      </c>
      <c r="AU104" s="19" t="s">
        <v>82</v>
      </c>
    </row>
    <row r="105" spans="1:65" s="2" customFormat="1" ht="16.5" customHeight="1">
      <c r="A105" s="40"/>
      <c r="B105" s="41"/>
      <c r="C105" s="206" t="s">
        <v>201</v>
      </c>
      <c r="D105" s="206" t="s">
        <v>135</v>
      </c>
      <c r="E105" s="207" t="s">
        <v>566</v>
      </c>
      <c r="F105" s="208" t="s">
        <v>567</v>
      </c>
      <c r="G105" s="209" t="s">
        <v>149</v>
      </c>
      <c r="H105" s="210">
        <v>1660.43</v>
      </c>
      <c r="I105" s="211"/>
      <c r="J105" s="212">
        <f>ROUND(I105*H105,2)</f>
        <v>0</v>
      </c>
      <c r="K105" s="208" t="s">
        <v>19</v>
      </c>
      <c r="L105" s="46"/>
      <c r="M105" s="213" t="s">
        <v>19</v>
      </c>
      <c r="N105" s="214" t="s">
        <v>45</v>
      </c>
      <c r="O105" s="86"/>
      <c r="P105" s="215">
        <f>O105*H105</f>
        <v>0</v>
      </c>
      <c r="Q105" s="215">
        <v>0</v>
      </c>
      <c r="R105" s="215">
        <f>Q105*H105</f>
        <v>0</v>
      </c>
      <c r="S105" s="215">
        <v>0</v>
      </c>
      <c r="T105" s="216">
        <f>S105*H105</f>
        <v>0</v>
      </c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R105" s="217" t="s">
        <v>140</v>
      </c>
      <c r="AT105" s="217" t="s">
        <v>135</v>
      </c>
      <c r="AU105" s="217" t="s">
        <v>82</v>
      </c>
      <c r="AY105" s="19" t="s">
        <v>133</v>
      </c>
      <c r="BE105" s="218">
        <f>IF(N105="základní",J105,0)</f>
        <v>0</v>
      </c>
      <c r="BF105" s="218">
        <f>IF(N105="snížená",J105,0)</f>
        <v>0</v>
      </c>
      <c r="BG105" s="218">
        <f>IF(N105="zákl. přenesená",J105,0)</f>
        <v>0</v>
      </c>
      <c r="BH105" s="218">
        <f>IF(N105="sníž. přenesená",J105,0)</f>
        <v>0</v>
      </c>
      <c r="BI105" s="218">
        <f>IF(N105="nulová",J105,0)</f>
        <v>0</v>
      </c>
      <c r="BJ105" s="19" t="s">
        <v>82</v>
      </c>
      <c r="BK105" s="218">
        <f>ROUND(I105*H105,2)</f>
        <v>0</v>
      </c>
      <c r="BL105" s="19" t="s">
        <v>140</v>
      </c>
      <c r="BM105" s="217" t="s">
        <v>736</v>
      </c>
    </row>
    <row r="106" spans="1:47" s="2" customFormat="1" ht="12">
      <c r="A106" s="40"/>
      <c r="B106" s="41"/>
      <c r="C106" s="42"/>
      <c r="D106" s="219" t="s">
        <v>142</v>
      </c>
      <c r="E106" s="42"/>
      <c r="F106" s="220" t="s">
        <v>567</v>
      </c>
      <c r="G106" s="42"/>
      <c r="H106" s="42"/>
      <c r="I106" s="221"/>
      <c r="J106" s="42"/>
      <c r="K106" s="42"/>
      <c r="L106" s="46"/>
      <c r="M106" s="222"/>
      <c r="N106" s="223"/>
      <c r="O106" s="86"/>
      <c r="P106" s="86"/>
      <c r="Q106" s="86"/>
      <c r="R106" s="86"/>
      <c r="S106" s="86"/>
      <c r="T106" s="87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T106" s="19" t="s">
        <v>142</v>
      </c>
      <c r="AU106" s="19" t="s">
        <v>82</v>
      </c>
    </row>
    <row r="107" spans="1:65" s="2" customFormat="1" ht="16.5" customHeight="1">
      <c r="A107" s="40"/>
      <c r="B107" s="41"/>
      <c r="C107" s="206" t="s">
        <v>140</v>
      </c>
      <c r="D107" s="206" t="s">
        <v>135</v>
      </c>
      <c r="E107" s="207" t="s">
        <v>569</v>
      </c>
      <c r="F107" s="208" t="s">
        <v>570</v>
      </c>
      <c r="G107" s="209" t="s">
        <v>190</v>
      </c>
      <c r="H107" s="210">
        <v>1465.91</v>
      </c>
      <c r="I107" s="211"/>
      <c r="J107" s="212">
        <f>ROUND(I107*H107,2)</f>
        <v>0</v>
      </c>
      <c r="K107" s="208" t="s">
        <v>19</v>
      </c>
      <c r="L107" s="46"/>
      <c r="M107" s="213" t="s">
        <v>19</v>
      </c>
      <c r="N107" s="214" t="s">
        <v>45</v>
      </c>
      <c r="O107" s="86"/>
      <c r="P107" s="215">
        <f>O107*H107</f>
        <v>0</v>
      </c>
      <c r="Q107" s="215">
        <v>0</v>
      </c>
      <c r="R107" s="215">
        <f>Q107*H107</f>
        <v>0</v>
      </c>
      <c r="S107" s="215">
        <v>0</v>
      </c>
      <c r="T107" s="216">
        <f>S107*H107</f>
        <v>0</v>
      </c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R107" s="217" t="s">
        <v>140</v>
      </c>
      <c r="AT107" s="217" t="s">
        <v>135</v>
      </c>
      <c r="AU107" s="217" t="s">
        <v>82</v>
      </c>
      <c r="AY107" s="19" t="s">
        <v>133</v>
      </c>
      <c r="BE107" s="218">
        <f>IF(N107="základní",J107,0)</f>
        <v>0</v>
      </c>
      <c r="BF107" s="218">
        <f>IF(N107="snížená",J107,0)</f>
        <v>0</v>
      </c>
      <c r="BG107" s="218">
        <f>IF(N107="zákl. přenesená",J107,0)</f>
        <v>0</v>
      </c>
      <c r="BH107" s="218">
        <f>IF(N107="sníž. přenesená",J107,0)</f>
        <v>0</v>
      </c>
      <c r="BI107" s="218">
        <f>IF(N107="nulová",J107,0)</f>
        <v>0</v>
      </c>
      <c r="BJ107" s="19" t="s">
        <v>82</v>
      </c>
      <c r="BK107" s="218">
        <f>ROUND(I107*H107,2)</f>
        <v>0</v>
      </c>
      <c r="BL107" s="19" t="s">
        <v>140</v>
      </c>
      <c r="BM107" s="217" t="s">
        <v>737</v>
      </c>
    </row>
    <row r="108" spans="1:47" s="2" customFormat="1" ht="12">
      <c r="A108" s="40"/>
      <c r="B108" s="41"/>
      <c r="C108" s="42"/>
      <c r="D108" s="219" t="s">
        <v>142</v>
      </c>
      <c r="E108" s="42"/>
      <c r="F108" s="220" t="s">
        <v>570</v>
      </c>
      <c r="G108" s="42"/>
      <c r="H108" s="42"/>
      <c r="I108" s="221"/>
      <c r="J108" s="42"/>
      <c r="K108" s="42"/>
      <c r="L108" s="46"/>
      <c r="M108" s="222"/>
      <c r="N108" s="223"/>
      <c r="O108" s="86"/>
      <c r="P108" s="86"/>
      <c r="Q108" s="86"/>
      <c r="R108" s="86"/>
      <c r="S108" s="86"/>
      <c r="T108" s="87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T108" s="19" t="s">
        <v>142</v>
      </c>
      <c r="AU108" s="19" t="s">
        <v>82</v>
      </c>
    </row>
    <row r="109" spans="1:65" s="2" customFormat="1" ht="16.5" customHeight="1">
      <c r="A109" s="40"/>
      <c r="B109" s="41"/>
      <c r="C109" s="206" t="s">
        <v>171</v>
      </c>
      <c r="D109" s="206" t="s">
        <v>135</v>
      </c>
      <c r="E109" s="207" t="s">
        <v>738</v>
      </c>
      <c r="F109" s="208" t="s">
        <v>739</v>
      </c>
      <c r="G109" s="209" t="s">
        <v>190</v>
      </c>
      <c r="H109" s="210">
        <v>467.73</v>
      </c>
      <c r="I109" s="211"/>
      <c r="J109" s="212">
        <f>ROUND(I109*H109,2)</f>
        <v>0</v>
      </c>
      <c r="K109" s="208" t="s">
        <v>19</v>
      </c>
      <c r="L109" s="46"/>
      <c r="M109" s="213" t="s">
        <v>19</v>
      </c>
      <c r="N109" s="214" t="s">
        <v>45</v>
      </c>
      <c r="O109" s="86"/>
      <c r="P109" s="215">
        <f>O109*H109</f>
        <v>0</v>
      </c>
      <c r="Q109" s="215">
        <v>0</v>
      </c>
      <c r="R109" s="215">
        <f>Q109*H109</f>
        <v>0</v>
      </c>
      <c r="S109" s="215">
        <v>0</v>
      </c>
      <c r="T109" s="216">
        <f>S109*H109</f>
        <v>0</v>
      </c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R109" s="217" t="s">
        <v>140</v>
      </c>
      <c r="AT109" s="217" t="s">
        <v>135</v>
      </c>
      <c r="AU109" s="217" t="s">
        <v>82</v>
      </c>
      <c r="AY109" s="19" t="s">
        <v>133</v>
      </c>
      <c r="BE109" s="218">
        <f>IF(N109="základní",J109,0)</f>
        <v>0</v>
      </c>
      <c r="BF109" s="218">
        <f>IF(N109="snížená",J109,0)</f>
        <v>0</v>
      </c>
      <c r="BG109" s="218">
        <f>IF(N109="zákl. přenesená",J109,0)</f>
        <v>0</v>
      </c>
      <c r="BH109" s="218">
        <f>IF(N109="sníž. přenesená",J109,0)</f>
        <v>0</v>
      </c>
      <c r="BI109" s="218">
        <f>IF(N109="nulová",J109,0)</f>
        <v>0</v>
      </c>
      <c r="BJ109" s="19" t="s">
        <v>82</v>
      </c>
      <c r="BK109" s="218">
        <f>ROUND(I109*H109,2)</f>
        <v>0</v>
      </c>
      <c r="BL109" s="19" t="s">
        <v>140</v>
      </c>
      <c r="BM109" s="217" t="s">
        <v>740</v>
      </c>
    </row>
    <row r="110" spans="1:47" s="2" customFormat="1" ht="12">
      <c r="A110" s="40"/>
      <c r="B110" s="41"/>
      <c r="C110" s="42"/>
      <c r="D110" s="219" t="s">
        <v>142</v>
      </c>
      <c r="E110" s="42"/>
      <c r="F110" s="220" t="s">
        <v>739</v>
      </c>
      <c r="G110" s="42"/>
      <c r="H110" s="42"/>
      <c r="I110" s="221"/>
      <c r="J110" s="42"/>
      <c r="K110" s="42"/>
      <c r="L110" s="46"/>
      <c r="M110" s="222"/>
      <c r="N110" s="223"/>
      <c r="O110" s="86"/>
      <c r="P110" s="86"/>
      <c r="Q110" s="86"/>
      <c r="R110" s="86"/>
      <c r="S110" s="86"/>
      <c r="T110" s="87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T110" s="19" t="s">
        <v>142</v>
      </c>
      <c r="AU110" s="19" t="s">
        <v>82</v>
      </c>
    </row>
    <row r="111" spans="1:65" s="2" customFormat="1" ht="16.5" customHeight="1">
      <c r="A111" s="40"/>
      <c r="B111" s="41"/>
      <c r="C111" s="206" t="s">
        <v>229</v>
      </c>
      <c r="D111" s="206" t="s">
        <v>135</v>
      </c>
      <c r="E111" s="207" t="s">
        <v>741</v>
      </c>
      <c r="F111" s="208" t="s">
        <v>742</v>
      </c>
      <c r="G111" s="209" t="s">
        <v>190</v>
      </c>
      <c r="H111" s="210">
        <v>661.2</v>
      </c>
      <c r="I111" s="211"/>
      <c r="J111" s="212">
        <f>ROUND(I111*H111,2)</f>
        <v>0</v>
      </c>
      <c r="K111" s="208" t="s">
        <v>19</v>
      </c>
      <c r="L111" s="46"/>
      <c r="M111" s="213" t="s">
        <v>19</v>
      </c>
      <c r="N111" s="214" t="s">
        <v>45</v>
      </c>
      <c r="O111" s="86"/>
      <c r="P111" s="215">
        <f>O111*H111</f>
        <v>0</v>
      </c>
      <c r="Q111" s="215">
        <v>0</v>
      </c>
      <c r="R111" s="215">
        <f>Q111*H111</f>
        <v>0</v>
      </c>
      <c r="S111" s="215">
        <v>0</v>
      </c>
      <c r="T111" s="216">
        <f>S111*H111</f>
        <v>0</v>
      </c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R111" s="217" t="s">
        <v>140</v>
      </c>
      <c r="AT111" s="217" t="s">
        <v>135</v>
      </c>
      <c r="AU111" s="217" t="s">
        <v>82</v>
      </c>
      <c r="AY111" s="19" t="s">
        <v>133</v>
      </c>
      <c r="BE111" s="218">
        <f>IF(N111="základní",J111,0)</f>
        <v>0</v>
      </c>
      <c r="BF111" s="218">
        <f>IF(N111="snížená",J111,0)</f>
        <v>0</v>
      </c>
      <c r="BG111" s="218">
        <f>IF(N111="zákl. přenesená",J111,0)</f>
        <v>0</v>
      </c>
      <c r="BH111" s="218">
        <f>IF(N111="sníž. přenesená",J111,0)</f>
        <v>0</v>
      </c>
      <c r="BI111" s="218">
        <f>IF(N111="nulová",J111,0)</f>
        <v>0</v>
      </c>
      <c r="BJ111" s="19" t="s">
        <v>82</v>
      </c>
      <c r="BK111" s="218">
        <f>ROUND(I111*H111,2)</f>
        <v>0</v>
      </c>
      <c r="BL111" s="19" t="s">
        <v>140</v>
      </c>
      <c r="BM111" s="217" t="s">
        <v>743</v>
      </c>
    </row>
    <row r="112" spans="1:47" s="2" customFormat="1" ht="12">
      <c r="A112" s="40"/>
      <c r="B112" s="41"/>
      <c r="C112" s="42"/>
      <c r="D112" s="219" t="s">
        <v>142</v>
      </c>
      <c r="E112" s="42"/>
      <c r="F112" s="220" t="s">
        <v>742</v>
      </c>
      <c r="G112" s="42"/>
      <c r="H112" s="42"/>
      <c r="I112" s="221"/>
      <c r="J112" s="42"/>
      <c r="K112" s="42"/>
      <c r="L112" s="46"/>
      <c r="M112" s="222"/>
      <c r="N112" s="223"/>
      <c r="O112" s="86"/>
      <c r="P112" s="86"/>
      <c r="Q112" s="86"/>
      <c r="R112" s="86"/>
      <c r="S112" s="86"/>
      <c r="T112" s="87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T112" s="19" t="s">
        <v>142</v>
      </c>
      <c r="AU112" s="19" t="s">
        <v>82</v>
      </c>
    </row>
    <row r="113" spans="1:65" s="2" customFormat="1" ht="16.5" customHeight="1">
      <c r="A113" s="40"/>
      <c r="B113" s="41"/>
      <c r="C113" s="206" t="s">
        <v>217</v>
      </c>
      <c r="D113" s="206" t="s">
        <v>135</v>
      </c>
      <c r="E113" s="207" t="s">
        <v>575</v>
      </c>
      <c r="F113" s="208" t="s">
        <v>576</v>
      </c>
      <c r="G113" s="209" t="s">
        <v>190</v>
      </c>
      <c r="H113" s="210">
        <v>661.2</v>
      </c>
      <c r="I113" s="211"/>
      <c r="J113" s="212">
        <f>ROUND(I113*H113,2)</f>
        <v>0</v>
      </c>
      <c r="K113" s="208" t="s">
        <v>19</v>
      </c>
      <c r="L113" s="46"/>
      <c r="M113" s="213" t="s">
        <v>19</v>
      </c>
      <c r="N113" s="214" t="s">
        <v>45</v>
      </c>
      <c r="O113" s="86"/>
      <c r="P113" s="215">
        <f>O113*H113</f>
        <v>0</v>
      </c>
      <c r="Q113" s="215">
        <v>0</v>
      </c>
      <c r="R113" s="215">
        <f>Q113*H113</f>
        <v>0</v>
      </c>
      <c r="S113" s="215">
        <v>0</v>
      </c>
      <c r="T113" s="216">
        <f>S113*H113</f>
        <v>0</v>
      </c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R113" s="217" t="s">
        <v>140</v>
      </c>
      <c r="AT113" s="217" t="s">
        <v>135</v>
      </c>
      <c r="AU113" s="217" t="s">
        <v>82</v>
      </c>
      <c r="AY113" s="19" t="s">
        <v>133</v>
      </c>
      <c r="BE113" s="218">
        <f>IF(N113="základní",J113,0)</f>
        <v>0</v>
      </c>
      <c r="BF113" s="218">
        <f>IF(N113="snížená",J113,0)</f>
        <v>0</v>
      </c>
      <c r="BG113" s="218">
        <f>IF(N113="zákl. přenesená",J113,0)</f>
        <v>0</v>
      </c>
      <c r="BH113" s="218">
        <f>IF(N113="sníž. přenesená",J113,0)</f>
        <v>0</v>
      </c>
      <c r="BI113" s="218">
        <f>IF(N113="nulová",J113,0)</f>
        <v>0</v>
      </c>
      <c r="BJ113" s="19" t="s">
        <v>82</v>
      </c>
      <c r="BK113" s="218">
        <f>ROUND(I113*H113,2)</f>
        <v>0</v>
      </c>
      <c r="BL113" s="19" t="s">
        <v>140</v>
      </c>
      <c r="BM113" s="217" t="s">
        <v>744</v>
      </c>
    </row>
    <row r="114" spans="1:47" s="2" customFormat="1" ht="12">
      <c r="A114" s="40"/>
      <c r="B114" s="41"/>
      <c r="C114" s="42"/>
      <c r="D114" s="219" t="s">
        <v>142</v>
      </c>
      <c r="E114" s="42"/>
      <c r="F114" s="220" t="s">
        <v>576</v>
      </c>
      <c r="G114" s="42"/>
      <c r="H114" s="42"/>
      <c r="I114" s="221"/>
      <c r="J114" s="42"/>
      <c r="K114" s="42"/>
      <c r="L114" s="46"/>
      <c r="M114" s="222"/>
      <c r="N114" s="223"/>
      <c r="O114" s="86"/>
      <c r="P114" s="86"/>
      <c r="Q114" s="86"/>
      <c r="R114" s="86"/>
      <c r="S114" s="86"/>
      <c r="T114" s="87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T114" s="19" t="s">
        <v>142</v>
      </c>
      <c r="AU114" s="19" t="s">
        <v>82</v>
      </c>
    </row>
    <row r="115" spans="1:51" s="13" customFormat="1" ht="12">
      <c r="A115" s="13"/>
      <c r="B115" s="224"/>
      <c r="C115" s="225"/>
      <c r="D115" s="219" t="s">
        <v>156</v>
      </c>
      <c r="E115" s="226" t="s">
        <v>19</v>
      </c>
      <c r="F115" s="227" t="s">
        <v>745</v>
      </c>
      <c r="G115" s="225"/>
      <c r="H115" s="228">
        <v>661.2</v>
      </c>
      <c r="I115" s="229"/>
      <c r="J115" s="225"/>
      <c r="K115" s="225"/>
      <c r="L115" s="230"/>
      <c r="M115" s="231"/>
      <c r="N115" s="232"/>
      <c r="O115" s="232"/>
      <c r="P115" s="232"/>
      <c r="Q115" s="232"/>
      <c r="R115" s="232"/>
      <c r="S115" s="232"/>
      <c r="T115" s="23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T115" s="234" t="s">
        <v>156</v>
      </c>
      <c r="AU115" s="234" t="s">
        <v>82</v>
      </c>
      <c r="AV115" s="13" t="s">
        <v>84</v>
      </c>
      <c r="AW115" s="13" t="s">
        <v>35</v>
      </c>
      <c r="AX115" s="13" t="s">
        <v>74</v>
      </c>
      <c r="AY115" s="234" t="s">
        <v>133</v>
      </c>
    </row>
    <row r="116" spans="1:51" s="14" customFormat="1" ht="12">
      <c r="A116" s="14"/>
      <c r="B116" s="235"/>
      <c r="C116" s="236"/>
      <c r="D116" s="219" t="s">
        <v>156</v>
      </c>
      <c r="E116" s="237" t="s">
        <v>19</v>
      </c>
      <c r="F116" s="238" t="s">
        <v>164</v>
      </c>
      <c r="G116" s="236"/>
      <c r="H116" s="239">
        <v>661.2</v>
      </c>
      <c r="I116" s="240"/>
      <c r="J116" s="236"/>
      <c r="K116" s="236"/>
      <c r="L116" s="241"/>
      <c r="M116" s="242"/>
      <c r="N116" s="243"/>
      <c r="O116" s="243"/>
      <c r="P116" s="243"/>
      <c r="Q116" s="243"/>
      <c r="R116" s="243"/>
      <c r="S116" s="243"/>
      <c r="T116" s="24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T116" s="245" t="s">
        <v>156</v>
      </c>
      <c r="AU116" s="245" t="s">
        <v>82</v>
      </c>
      <c r="AV116" s="14" t="s">
        <v>140</v>
      </c>
      <c r="AW116" s="14" t="s">
        <v>35</v>
      </c>
      <c r="AX116" s="14" t="s">
        <v>82</v>
      </c>
      <c r="AY116" s="245" t="s">
        <v>133</v>
      </c>
    </row>
    <row r="117" spans="1:65" s="2" customFormat="1" ht="16.5" customHeight="1">
      <c r="A117" s="40"/>
      <c r="B117" s="41"/>
      <c r="C117" s="206" t="s">
        <v>8</v>
      </c>
      <c r="D117" s="206" t="s">
        <v>135</v>
      </c>
      <c r="E117" s="207" t="s">
        <v>579</v>
      </c>
      <c r="F117" s="208" t="s">
        <v>580</v>
      </c>
      <c r="G117" s="209" t="s">
        <v>190</v>
      </c>
      <c r="H117" s="210">
        <v>661.2</v>
      </c>
      <c r="I117" s="211"/>
      <c r="J117" s="212">
        <f>ROUND(I117*H117,2)</f>
        <v>0</v>
      </c>
      <c r="K117" s="208" t="s">
        <v>19</v>
      </c>
      <c r="L117" s="46"/>
      <c r="M117" s="213" t="s">
        <v>19</v>
      </c>
      <c r="N117" s="214" t="s">
        <v>45</v>
      </c>
      <c r="O117" s="86"/>
      <c r="P117" s="215">
        <f>O117*H117</f>
        <v>0</v>
      </c>
      <c r="Q117" s="215">
        <v>0</v>
      </c>
      <c r="R117" s="215">
        <f>Q117*H117</f>
        <v>0</v>
      </c>
      <c r="S117" s="215">
        <v>0</v>
      </c>
      <c r="T117" s="216">
        <f>S117*H117</f>
        <v>0</v>
      </c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R117" s="217" t="s">
        <v>140</v>
      </c>
      <c r="AT117" s="217" t="s">
        <v>135</v>
      </c>
      <c r="AU117" s="217" t="s">
        <v>82</v>
      </c>
      <c r="AY117" s="19" t="s">
        <v>133</v>
      </c>
      <c r="BE117" s="218">
        <f>IF(N117="základní",J117,0)</f>
        <v>0</v>
      </c>
      <c r="BF117" s="218">
        <f>IF(N117="snížená",J117,0)</f>
        <v>0</v>
      </c>
      <c r="BG117" s="218">
        <f>IF(N117="zákl. přenesená",J117,0)</f>
        <v>0</v>
      </c>
      <c r="BH117" s="218">
        <f>IF(N117="sníž. přenesená",J117,0)</f>
        <v>0</v>
      </c>
      <c r="BI117" s="218">
        <f>IF(N117="nulová",J117,0)</f>
        <v>0</v>
      </c>
      <c r="BJ117" s="19" t="s">
        <v>82</v>
      </c>
      <c r="BK117" s="218">
        <f>ROUND(I117*H117,2)</f>
        <v>0</v>
      </c>
      <c r="BL117" s="19" t="s">
        <v>140</v>
      </c>
      <c r="BM117" s="217" t="s">
        <v>746</v>
      </c>
    </row>
    <row r="118" spans="1:47" s="2" customFormat="1" ht="12">
      <c r="A118" s="40"/>
      <c r="B118" s="41"/>
      <c r="C118" s="42"/>
      <c r="D118" s="219" t="s">
        <v>142</v>
      </c>
      <c r="E118" s="42"/>
      <c r="F118" s="220" t="s">
        <v>580</v>
      </c>
      <c r="G118" s="42"/>
      <c r="H118" s="42"/>
      <c r="I118" s="221"/>
      <c r="J118" s="42"/>
      <c r="K118" s="42"/>
      <c r="L118" s="46"/>
      <c r="M118" s="222"/>
      <c r="N118" s="223"/>
      <c r="O118" s="86"/>
      <c r="P118" s="86"/>
      <c r="Q118" s="86"/>
      <c r="R118" s="86"/>
      <c r="S118" s="86"/>
      <c r="T118" s="87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T118" s="19" t="s">
        <v>142</v>
      </c>
      <c r="AU118" s="19" t="s">
        <v>82</v>
      </c>
    </row>
    <row r="119" spans="1:65" s="2" customFormat="1" ht="16.5" customHeight="1">
      <c r="A119" s="40"/>
      <c r="B119" s="41"/>
      <c r="C119" s="206" t="s">
        <v>212</v>
      </c>
      <c r="D119" s="206" t="s">
        <v>135</v>
      </c>
      <c r="E119" s="207" t="s">
        <v>582</v>
      </c>
      <c r="F119" s="208" t="s">
        <v>583</v>
      </c>
      <c r="G119" s="209" t="s">
        <v>190</v>
      </c>
      <c r="H119" s="210">
        <v>1272.44</v>
      </c>
      <c r="I119" s="211"/>
      <c r="J119" s="212">
        <f>ROUND(I119*H119,2)</f>
        <v>0</v>
      </c>
      <c r="K119" s="208" t="s">
        <v>19</v>
      </c>
      <c r="L119" s="46"/>
      <c r="M119" s="213" t="s">
        <v>19</v>
      </c>
      <c r="N119" s="214" t="s">
        <v>45</v>
      </c>
      <c r="O119" s="86"/>
      <c r="P119" s="215">
        <f>O119*H119</f>
        <v>0</v>
      </c>
      <c r="Q119" s="215">
        <v>0</v>
      </c>
      <c r="R119" s="215">
        <f>Q119*H119</f>
        <v>0</v>
      </c>
      <c r="S119" s="215">
        <v>0</v>
      </c>
      <c r="T119" s="216">
        <f>S119*H119</f>
        <v>0</v>
      </c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R119" s="217" t="s">
        <v>140</v>
      </c>
      <c r="AT119" s="217" t="s">
        <v>135</v>
      </c>
      <c r="AU119" s="217" t="s">
        <v>82</v>
      </c>
      <c r="AY119" s="19" t="s">
        <v>133</v>
      </c>
      <c r="BE119" s="218">
        <f>IF(N119="základní",J119,0)</f>
        <v>0</v>
      </c>
      <c r="BF119" s="218">
        <f>IF(N119="snížená",J119,0)</f>
        <v>0</v>
      </c>
      <c r="BG119" s="218">
        <f>IF(N119="zákl. přenesená",J119,0)</f>
        <v>0</v>
      </c>
      <c r="BH119" s="218">
        <f>IF(N119="sníž. přenesená",J119,0)</f>
        <v>0</v>
      </c>
      <c r="BI119" s="218">
        <f>IF(N119="nulová",J119,0)</f>
        <v>0</v>
      </c>
      <c r="BJ119" s="19" t="s">
        <v>82</v>
      </c>
      <c r="BK119" s="218">
        <f>ROUND(I119*H119,2)</f>
        <v>0</v>
      </c>
      <c r="BL119" s="19" t="s">
        <v>140</v>
      </c>
      <c r="BM119" s="217" t="s">
        <v>747</v>
      </c>
    </row>
    <row r="120" spans="1:47" s="2" customFormat="1" ht="12">
      <c r="A120" s="40"/>
      <c r="B120" s="41"/>
      <c r="C120" s="42"/>
      <c r="D120" s="219" t="s">
        <v>142</v>
      </c>
      <c r="E120" s="42"/>
      <c r="F120" s="220" t="s">
        <v>583</v>
      </c>
      <c r="G120" s="42"/>
      <c r="H120" s="42"/>
      <c r="I120" s="221"/>
      <c r="J120" s="42"/>
      <c r="K120" s="42"/>
      <c r="L120" s="46"/>
      <c r="M120" s="222"/>
      <c r="N120" s="223"/>
      <c r="O120" s="86"/>
      <c r="P120" s="86"/>
      <c r="Q120" s="86"/>
      <c r="R120" s="86"/>
      <c r="S120" s="86"/>
      <c r="T120" s="87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T120" s="19" t="s">
        <v>142</v>
      </c>
      <c r="AU120" s="19" t="s">
        <v>82</v>
      </c>
    </row>
    <row r="121" spans="1:51" s="13" customFormat="1" ht="12">
      <c r="A121" s="13"/>
      <c r="B121" s="224"/>
      <c r="C121" s="225"/>
      <c r="D121" s="219" t="s">
        <v>156</v>
      </c>
      <c r="E121" s="226" t="s">
        <v>19</v>
      </c>
      <c r="F121" s="227" t="s">
        <v>748</v>
      </c>
      <c r="G121" s="225"/>
      <c r="H121" s="228">
        <v>1272.44</v>
      </c>
      <c r="I121" s="229"/>
      <c r="J121" s="225"/>
      <c r="K121" s="225"/>
      <c r="L121" s="230"/>
      <c r="M121" s="231"/>
      <c r="N121" s="232"/>
      <c r="O121" s="232"/>
      <c r="P121" s="232"/>
      <c r="Q121" s="232"/>
      <c r="R121" s="232"/>
      <c r="S121" s="232"/>
      <c r="T121" s="23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T121" s="234" t="s">
        <v>156</v>
      </c>
      <c r="AU121" s="234" t="s">
        <v>82</v>
      </c>
      <c r="AV121" s="13" t="s">
        <v>84</v>
      </c>
      <c r="AW121" s="13" t="s">
        <v>35</v>
      </c>
      <c r="AX121" s="13" t="s">
        <v>74</v>
      </c>
      <c r="AY121" s="234" t="s">
        <v>133</v>
      </c>
    </row>
    <row r="122" spans="1:51" s="14" customFormat="1" ht="12">
      <c r="A122" s="14"/>
      <c r="B122" s="235"/>
      <c r="C122" s="236"/>
      <c r="D122" s="219" t="s">
        <v>156</v>
      </c>
      <c r="E122" s="237" t="s">
        <v>19</v>
      </c>
      <c r="F122" s="238" t="s">
        <v>164</v>
      </c>
      <c r="G122" s="236"/>
      <c r="H122" s="239">
        <v>1272.44</v>
      </c>
      <c r="I122" s="240"/>
      <c r="J122" s="236"/>
      <c r="K122" s="236"/>
      <c r="L122" s="241"/>
      <c r="M122" s="242"/>
      <c r="N122" s="243"/>
      <c r="O122" s="243"/>
      <c r="P122" s="243"/>
      <c r="Q122" s="243"/>
      <c r="R122" s="243"/>
      <c r="S122" s="243"/>
      <c r="T122" s="24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T122" s="245" t="s">
        <v>156</v>
      </c>
      <c r="AU122" s="245" t="s">
        <v>82</v>
      </c>
      <c r="AV122" s="14" t="s">
        <v>140</v>
      </c>
      <c r="AW122" s="14" t="s">
        <v>35</v>
      </c>
      <c r="AX122" s="14" t="s">
        <v>82</v>
      </c>
      <c r="AY122" s="245" t="s">
        <v>133</v>
      </c>
    </row>
    <row r="123" spans="1:65" s="2" customFormat="1" ht="16.5" customHeight="1">
      <c r="A123" s="40"/>
      <c r="B123" s="41"/>
      <c r="C123" s="206" t="s">
        <v>205</v>
      </c>
      <c r="D123" s="206" t="s">
        <v>135</v>
      </c>
      <c r="E123" s="207" t="s">
        <v>586</v>
      </c>
      <c r="F123" s="208" t="s">
        <v>587</v>
      </c>
      <c r="G123" s="209" t="s">
        <v>190</v>
      </c>
      <c r="H123" s="210">
        <v>445.97</v>
      </c>
      <c r="I123" s="211"/>
      <c r="J123" s="212">
        <f>ROUND(I123*H123,2)</f>
        <v>0</v>
      </c>
      <c r="K123" s="208" t="s">
        <v>19</v>
      </c>
      <c r="L123" s="46"/>
      <c r="M123" s="213" t="s">
        <v>19</v>
      </c>
      <c r="N123" s="214" t="s">
        <v>45</v>
      </c>
      <c r="O123" s="86"/>
      <c r="P123" s="215">
        <f>O123*H123</f>
        <v>0</v>
      </c>
      <c r="Q123" s="215">
        <v>0</v>
      </c>
      <c r="R123" s="215">
        <f>Q123*H123</f>
        <v>0</v>
      </c>
      <c r="S123" s="215">
        <v>0</v>
      </c>
      <c r="T123" s="216">
        <f>S123*H123</f>
        <v>0</v>
      </c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R123" s="217" t="s">
        <v>140</v>
      </c>
      <c r="AT123" s="217" t="s">
        <v>135</v>
      </c>
      <c r="AU123" s="217" t="s">
        <v>82</v>
      </c>
      <c r="AY123" s="19" t="s">
        <v>133</v>
      </c>
      <c r="BE123" s="218">
        <f>IF(N123="základní",J123,0)</f>
        <v>0</v>
      </c>
      <c r="BF123" s="218">
        <f>IF(N123="snížená",J123,0)</f>
        <v>0</v>
      </c>
      <c r="BG123" s="218">
        <f>IF(N123="zákl. přenesená",J123,0)</f>
        <v>0</v>
      </c>
      <c r="BH123" s="218">
        <f>IF(N123="sníž. přenesená",J123,0)</f>
        <v>0</v>
      </c>
      <c r="BI123" s="218">
        <f>IF(N123="nulová",J123,0)</f>
        <v>0</v>
      </c>
      <c r="BJ123" s="19" t="s">
        <v>82</v>
      </c>
      <c r="BK123" s="218">
        <f>ROUND(I123*H123,2)</f>
        <v>0</v>
      </c>
      <c r="BL123" s="19" t="s">
        <v>140</v>
      </c>
      <c r="BM123" s="217" t="s">
        <v>749</v>
      </c>
    </row>
    <row r="124" spans="1:47" s="2" customFormat="1" ht="12">
      <c r="A124" s="40"/>
      <c r="B124" s="41"/>
      <c r="C124" s="42"/>
      <c r="D124" s="219" t="s">
        <v>142</v>
      </c>
      <c r="E124" s="42"/>
      <c r="F124" s="220" t="s">
        <v>587</v>
      </c>
      <c r="G124" s="42"/>
      <c r="H124" s="42"/>
      <c r="I124" s="221"/>
      <c r="J124" s="42"/>
      <c r="K124" s="42"/>
      <c r="L124" s="46"/>
      <c r="M124" s="222"/>
      <c r="N124" s="223"/>
      <c r="O124" s="86"/>
      <c r="P124" s="86"/>
      <c r="Q124" s="86"/>
      <c r="R124" s="86"/>
      <c r="S124" s="86"/>
      <c r="T124" s="87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T124" s="19" t="s">
        <v>142</v>
      </c>
      <c r="AU124" s="19" t="s">
        <v>82</v>
      </c>
    </row>
    <row r="125" spans="1:63" s="12" customFormat="1" ht="25.9" customHeight="1">
      <c r="A125" s="12"/>
      <c r="B125" s="190"/>
      <c r="C125" s="191"/>
      <c r="D125" s="192" t="s">
        <v>73</v>
      </c>
      <c r="E125" s="193" t="s">
        <v>84</v>
      </c>
      <c r="F125" s="193" t="s">
        <v>750</v>
      </c>
      <c r="G125" s="191"/>
      <c r="H125" s="191"/>
      <c r="I125" s="194"/>
      <c r="J125" s="195">
        <f>BK125</f>
        <v>0</v>
      </c>
      <c r="K125" s="191"/>
      <c r="L125" s="196"/>
      <c r="M125" s="197"/>
      <c r="N125" s="198"/>
      <c r="O125" s="198"/>
      <c r="P125" s="199">
        <f>SUM(P126:P129)</f>
        <v>0</v>
      </c>
      <c r="Q125" s="198"/>
      <c r="R125" s="199">
        <f>SUM(R126:R129)</f>
        <v>0</v>
      </c>
      <c r="S125" s="198"/>
      <c r="T125" s="200">
        <f>SUM(T126:T129)</f>
        <v>0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01" t="s">
        <v>82</v>
      </c>
      <c r="AT125" s="202" t="s">
        <v>73</v>
      </c>
      <c r="AU125" s="202" t="s">
        <v>74</v>
      </c>
      <c r="AY125" s="201" t="s">
        <v>133</v>
      </c>
      <c r="BK125" s="203">
        <f>SUM(BK126:BK129)</f>
        <v>0</v>
      </c>
    </row>
    <row r="126" spans="1:65" s="2" customFormat="1" ht="16.5" customHeight="1">
      <c r="A126" s="40"/>
      <c r="B126" s="41"/>
      <c r="C126" s="206" t="s">
        <v>239</v>
      </c>
      <c r="D126" s="206" t="s">
        <v>135</v>
      </c>
      <c r="E126" s="207" t="s">
        <v>751</v>
      </c>
      <c r="F126" s="208" t="s">
        <v>752</v>
      </c>
      <c r="G126" s="209" t="s">
        <v>174</v>
      </c>
      <c r="H126" s="210">
        <v>83.63</v>
      </c>
      <c r="I126" s="211"/>
      <c r="J126" s="212">
        <f>ROUND(I126*H126,2)</f>
        <v>0</v>
      </c>
      <c r="K126" s="208" t="s">
        <v>19</v>
      </c>
      <c r="L126" s="46"/>
      <c r="M126" s="213" t="s">
        <v>19</v>
      </c>
      <c r="N126" s="214" t="s">
        <v>45</v>
      </c>
      <c r="O126" s="86"/>
      <c r="P126" s="215">
        <f>O126*H126</f>
        <v>0</v>
      </c>
      <c r="Q126" s="215">
        <v>0</v>
      </c>
      <c r="R126" s="215">
        <f>Q126*H126</f>
        <v>0</v>
      </c>
      <c r="S126" s="215">
        <v>0</v>
      </c>
      <c r="T126" s="216">
        <f>S126*H126</f>
        <v>0</v>
      </c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R126" s="217" t="s">
        <v>140</v>
      </c>
      <c r="AT126" s="217" t="s">
        <v>135</v>
      </c>
      <c r="AU126" s="217" t="s">
        <v>82</v>
      </c>
      <c r="AY126" s="19" t="s">
        <v>133</v>
      </c>
      <c r="BE126" s="218">
        <f>IF(N126="základní",J126,0)</f>
        <v>0</v>
      </c>
      <c r="BF126" s="218">
        <f>IF(N126="snížená",J126,0)</f>
        <v>0</v>
      </c>
      <c r="BG126" s="218">
        <f>IF(N126="zákl. přenesená",J126,0)</f>
        <v>0</v>
      </c>
      <c r="BH126" s="218">
        <f>IF(N126="sníž. přenesená",J126,0)</f>
        <v>0</v>
      </c>
      <c r="BI126" s="218">
        <f>IF(N126="nulová",J126,0)</f>
        <v>0</v>
      </c>
      <c r="BJ126" s="19" t="s">
        <v>82</v>
      </c>
      <c r="BK126" s="218">
        <f>ROUND(I126*H126,2)</f>
        <v>0</v>
      </c>
      <c r="BL126" s="19" t="s">
        <v>140</v>
      </c>
      <c r="BM126" s="217" t="s">
        <v>753</v>
      </c>
    </row>
    <row r="127" spans="1:47" s="2" customFormat="1" ht="12">
      <c r="A127" s="40"/>
      <c r="B127" s="41"/>
      <c r="C127" s="42"/>
      <c r="D127" s="219" t="s">
        <v>142</v>
      </c>
      <c r="E127" s="42"/>
      <c r="F127" s="220" t="s">
        <v>752</v>
      </c>
      <c r="G127" s="42"/>
      <c r="H127" s="42"/>
      <c r="I127" s="221"/>
      <c r="J127" s="42"/>
      <c r="K127" s="42"/>
      <c r="L127" s="46"/>
      <c r="M127" s="222"/>
      <c r="N127" s="223"/>
      <c r="O127" s="86"/>
      <c r="P127" s="86"/>
      <c r="Q127" s="86"/>
      <c r="R127" s="86"/>
      <c r="S127" s="86"/>
      <c r="T127" s="87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T127" s="19" t="s">
        <v>142</v>
      </c>
      <c r="AU127" s="19" t="s">
        <v>82</v>
      </c>
    </row>
    <row r="128" spans="1:65" s="2" customFormat="1" ht="16.5" customHeight="1">
      <c r="A128" s="40"/>
      <c r="B128" s="41"/>
      <c r="C128" s="206" t="s">
        <v>251</v>
      </c>
      <c r="D128" s="206" t="s">
        <v>135</v>
      </c>
      <c r="E128" s="207" t="s">
        <v>754</v>
      </c>
      <c r="F128" s="208" t="s">
        <v>755</v>
      </c>
      <c r="G128" s="209" t="s">
        <v>174</v>
      </c>
      <c r="H128" s="210">
        <v>83.63</v>
      </c>
      <c r="I128" s="211"/>
      <c r="J128" s="212">
        <f>ROUND(I128*H128,2)</f>
        <v>0</v>
      </c>
      <c r="K128" s="208" t="s">
        <v>19</v>
      </c>
      <c r="L128" s="46"/>
      <c r="M128" s="213" t="s">
        <v>19</v>
      </c>
      <c r="N128" s="214" t="s">
        <v>45</v>
      </c>
      <c r="O128" s="86"/>
      <c r="P128" s="215">
        <f>O128*H128</f>
        <v>0</v>
      </c>
      <c r="Q128" s="215">
        <v>0</v>
      </c>
      <c r="R128" s="215">
        <f>Q128*H128</f>
        <v>0</v>
      </c>
      <c r="S128" s="215">
        <v>0</v>
      </c>
      <c r="T128" s="216">
        <f>S128*H128</f>
        <v>0</v>
      </c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R128" s="217" t="s">
        <v>140</v>
      </c>
      <c r="AT128" s="217" t="s">
        <v>135</v>
      </c>
      <c r="AU128" s="217" t="s">
        <v>82</v>
      </c>
      <c r="AY128" s="19" t="s">
        <v>133</v>
      </c>
      <c r="BE128" s="218">
        <f>IF(N128="základní",J128,0)</f>
        <v>0</v>
      </c>
      <c r="BF128" s="218">
        <f>IF(N128="snížená",J128,0)</f>
        <v>0</v>
      </c>
      <c r="BG128" s="218">
        <f>IF(N128="zákl. přenesená",J128,0)</f>
        <v>0</v>
      </c>
      <c r="BH128" s="218">
        <f>IF(N128="sníž. přenesená",J128,0)</f>
        <v>0</v>
      </c>
      <c r="BI128" s="218">
        <f>IF(N128="nulová",J128,0)</f>
        <v>0</v>
      </c>
      <c r="BJ128" s="19" t="s">
        <v>82</v>
      </c>
      <c r="BK128" s="218">
        <f>ROUND(I128*H128,2)</f>
        <v>0</v>
      </c>
      <c r="BL128" s="19" t="s">
        <v>140</v>
      </c>
      <c r="BM128" s="217" t="s">
        <v>756</v>
      </c>
    </row>
    <row r="129" spans="1:47" s="2" customFormat="1" ht="12">
      <c r="A129" s="40"/>
      <c r="B129" s="41"/>
      <c r="C129" s="42"/>
      <c r="D129" s="219" t="s">
        <v>142</v>
      </c>
      <c r="E129" s="42"/>
      <c r="F129" s="220" t="s">
        <v>755</v>
      </c>
      <c r="G129" s="42"/>
      <c r="H129" s="42"/>
      <c r="I129" s="221"/>
      <c r="J129" s="42"/>
      <c r="K129" s="42"/>
      <c r="L129" s="46"/>
      <c r="M129" s="222"/>
      <c r="N129" s="223"/>
      <c r="O129" s="86"/>
      <c r="P129" s="86"/>
      <c r="Q129" s="86"/>
      <c r="R129" s="86"/>
      <c r="S129" s="86"/>
      <c r="T129" s="87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T129" s="19" t="s">
        <v>142</v>
      </c>
      <c r="AU129" s="19" t="s">
        <v>82</v>
      </c>
    </row>
    <row r="130" spans="1:63" s="12" customFormat="1" ht="25.9" customHeight="1">
      <c r="A130" s="12"/>
      <c r="B130" s="190"/>
      <c r="C130" s="191"/>
      <c r="D130" s="192" t="s">
        <v>73</v>
      </c>
      <c r="E130" s="193" t="s">
        <v>140</v>
      </c>
      <c r="F130" s="193" t="s">
        <v>592</v>
      </c>
      <c r="G130" s="191"/>
      <c r="H130" s="191"/>
      <c r="I130" s="194"/>
      <c r="J130" s="195">
        <f>BK130</f>
        <v>0</v>
      </c>
      <c r="K130" s="191"/>
      <c r="L130" s="196"/>
      <c r="M130" s="197"/>
      <c r="N130" s="198"/>
      <c r="O130" s="198"/>
      <c r="P130" s="199">
        <f>SUM(P131:P132)</f>
        <v>0</v>
      </c>
      <c r="Q130" s="198"/>
      <c r="R130" s="199">
        <f>SUM(R131:R132)</f>
        <v>0</v>
      </c>
      <c r="S130" s="198"/>
      <c r="T130" s="200">
        <f>SUM(T131:T132)</f>
        <v>0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201" t="s">
        <v>82</v>
      </c>
      <c r="AT130" s="202" t="s">
        <v>73</v>
      </c>
      <c r="AU130" s="202" t="s">
        <v>74</v>
      </c>
      <c r="AY130" s="201" t="s">
        <v>133</v>
      </c>
      <c r="BK130" s="203">
        <f>SUM(BK131:BK132)</f>
        <v>0</v>
      </c>
    </row>
    <row r="131" spans="1:65" s="2" customFormat="1" ht="16.5" customHeight="1">
      <c r="A131" s="40"/>
      <c r="B131" s="41"/>
      <c r="C131" s="206" t="s">
        <v>257</v>
      </c>
      <c r="D131" s="206" t="s">
        <v>135</v>
      </c>
      <c r="E131" s="207" t="s">
        <v>593</v>
      </c>
      <c r="F131" s="208" t="s">
        <v>594</v>
      </c>
      <c r="G131" s="209" t="s">
        <v>190</v>
      </c>
      <c r="H131" s="210">
        <v>215.23</v>
      </c>
      <c r="I131" s="211"/>
      <c r="J131" s="212">
        <f>ROUND(I131*H131,2)</f>
        <v>0</v>
      </c>
      <c r="K131" s="208" t="s">
        <v>19</v>
      </c>
      <c r="L131" s="46"/>
      <c r="M131" s="213" t="s">
        <v>19</v>
      </c>
      <c r="N131" s="214" t="s">
        <v>45</v>
      </c>
      <c r="O131" s="86"/>
      <c r="P131" s="215">
        <f>O131*H131</f>
        <v>0</v>
      </c>
      <c r="Q131" s="215">
        <v>0</v>
      </c>
      <c r="R131" s="215">
        <f>Q131*H131</f>
        <v>0</v>
      </c>
      <c r="S131" s="215">
        <v>0</v>
      </c>
      <c r="T131" s="216">
        <f>S131*H131</f>
        <v>0</v>
      </c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R131" s="217" t="s">
        <v>140</v>
      </c>
      <c r="AT131" s="217" t="s">
        <v>135</v>
      </c>
      <c r="AU131" s="217" t="s">
        <v>82</v>
      </c>
      <c r="AY131" s="19" t="s">
        <v>133</v>
      </c>
      <c r="BE131" s="218">
        <f>IF(N131="základní",J131,0)</f>
        <v>0</v>
      </c>
      <c r="BF131" s="218">
        <f>IF(N131="snížená",J131,0)</f>
        <v>0</v>
      </c>
      <c r="BG131" s="218">
        <f>IF(N131="zákl. přenesená",J131,0)</f>
        <v>0</v>
      </c>
      <c r="BH131" s="218">
        <f>IF(N131="sníž. přenesená",J131,0)</f>
        <v>0</v>
      </c>
      <c r="BI131" s="218">
        <f>IF(N131="nulová",J131,0)</f>
        <v>0</v>
      </c>
      <c r="BJ131" s="19" t="s">
        <v>82</v>
      </c>
      <c r="BK131" s="218">
        <f>ROUND(I131*H131,2)</f>
        <v>0</v>
      </c>
      <c r="BL131" s="19" t="s">
        <v>140</v>
      </c>
      <c r="BM131" s="217" t="s">
        <v>757</v>
      </c>
    </row>
    <row r="132" spans="1:47" s="2" customFormat="1" ht="12">
      <c r="A132" s="40"/>
      <c r="B132" s="41"/>
      <c r="C132" s="42"/>
      <c r="D132" s="219" t="s">
        <v>142</v>
      </c>
      <c r="E132" s="42"/>
      <c r="F132" s="220" t="s">
        <v>594</v>
      </c>
      <c r="G132" s="42"/>
      <c r="H132" s="42"/>
      <c r="I132" s="221"/>
      <c r="J132" s="42"/>
      <c r="K132" s="42"/>
      <c r="L132" s="46"/>
      <c r="M132" s="222"/>
      <c r="N132" s="223"/>
      <c r="O132" s="86"/>
      <c r="P132" s="86"/>
      <c r="Q132" s="86"/>
      <c r="R132" s="86"/>
      <c r="S132" s="86"/>
      <c r="T132" s="87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T132" s="19" t="s">
        <v>142</v>
      </c>
      <c r="AU132" s="19" t="s">
        <v>82</v>
      </c>
    </row>
    <row r="133" spans="1:63" s="12" customFormat="1" ht="25.9" customHeight="1">
      <c r="A133" s="12"/>
      <c r="B133" s="190"/>
      <c r="C133" s="191"/>
      <c r="D133" s="192" t="s">
        <v>73</v>
      </c>
      <c r="E133" s="193" t="s">
        <v>187</v>
      </c>
      <c r="F133" s="193" t="s">
        <v>596</v>
      </c>
      <c r="G133" s="191"/>
      <c r="H133" s="191"/>
      <c r="I133" s="194"/>
      <c r="J133" s="195">
        <f>BK133</f>
        <v>0</v>
      </c>
      <c r="K133" s="191"/>
      <c r="L133" s="196"/>
      <c r="M133" s="197"/>
      <c r="N133" s="198"/>
      <c r="O133" s="198"/>
      <c r="P133" s="199">
        <f>SUM(P134:P193)</f>
        <v>0</v>
      </c>
      <c r="Q133" s="198"/>
      <c r="R133" s="199">
        <f>SUM(R134:R193)</f>
        <v>0</v>
      </c>
      <c r="S133" s="198"/>
      <c r="T133" s="200">
        <f>SUM(T134:T193)</f>
        <v>0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201" t="s">
        <v>82</v>
      </c>
      <c r="AT133" s="202" t="s">
        <v>73</v>
      </c>
      <c r="AU133" s="202" t="s">
        <v>74</v>
      </c>
      <c r="AY133" s="201" t="s">
        <v>133</v>
      </c>
      <c r="BK133" s="203">
        <f>SUM(BK134:BK193)</f>
        <v>0</v>
      </c>
    </row>
    <row r="134" spans="1:65" s="2" customFormat="1" ht="16.5" customHeight="1">
      <c r="A134" s="40"/>
      <c r="B134" s="41"/>
      <c r="C134" s="206" t="s">
        <v>349</v>
      </c>
      <c r="D134" s="206" t="s">
        <v>135</v>
      </c>
      <c r="E134" s="207" t="s">
        <v>758</v>
      </c>
      <c r="F134" s="208" t="s">
        <v>759</v>
      </c>
      <c r="G134" s="209" t="s">
        <v>138</v>
      </c>
      <c r="H134" s="210">
        <v>36</v>
      </c>
      <c r="I134" s="211"/>
      <c r="J134" s="212">
        <f>ROUND(I134*H134,2)</f>
        <v>0</v>
      </c>
      <c r="K134" s="208" t="s">
        <v>19</v>
      </c>
      <c r="L134" s="46"/>
      <c r="M134" s="213" t="s">
        <v>19</v>
      </c>
      <c r="N134" s="214" t="s">
        <v>45</v>
      </c>
      <c r="O134" s="86"/>
      <c r="P134" s="215">
        <f>O134*H134</f>
        <v>0</v>
      </c>
      <c r="Q134" s="215">
        <v>0</v>
      </c>
      <c r="R134" s="215">
        <f>Q134*H134</f>
        <v>0</v>
      </c>
      <c r="S134" s="215">
        <v>0</v>
      </c>
      <c r="T134" s="216">
        <f>S134*H134</f>
        <v>0</v>
      </c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R134" s="217" t="s">
        <v>140</v>
      </c>
      <c r="AT134" s="217" t="s">
        <v>135</v>
      </c>
      <c r="AU134" s="217" t="s">
        <v>82</v>
      </c>
      <c r="AY134" s="19" t="s">
        <v>133</v>
      </c>
      <c r="BE134" s="218">
        <f>IF(N134="základní",J134,0)</f>
        <v>0</v>
      </c>
      <c r="BF134" s="218">
        <f>IF(N134="snížená",J134,0)</f>
        <v>0</v>
      </c>
      <c r="BG134" s="218">
        <f>IF(N134="zákl. přenesená",J134,0)</f>
        <v>0</v>
      </c>
      <c r="BH134" s="218">
        <f>IF(N134="sníž. přenesená",J134,0)</f>
        <v>0</v>
      </c>
      <c r="BI134" s="218">
        <f>IF(N134="nulová",J134,0)</f>
        <v>0</v>
      </c>
      <c r="BJ134" s="19" t="s">
        <v>82</v>
      </c>
      <c r="BK134" s="218">
        <f>ROUND(I134*H134,2)</f>
        <v>0</v>
      </c>
      <c r="BL134" s="19" t="s">
        <v>140</v>
      </c>
      <c r="BM134" s="217" t="s">
        <v>760</v>
      </c>
    </row>
    <row r="135" spans="1:47" s="2" customFormat="1" ht="12">
      <c r="A135" s="40"/>
      <c r="B135" s="41"/>
      <c r="C135" s="42"/>
      <c r="D135" s="219" t="s">
        <v>142</v>
      </c>
      <c r="E135" s="42"/>
      <c r="F135" s="220" t="s">
        <v>759</v>
      </c>
      <c r="G135" s="42"/>
      <c r="H135" s="42"/>
      <c r="I135" s="221"/>
      <c r="J135" s="42"/>
      <c r="K135" s="42"/>
      <c r="L135" s="46"/>
      <c r="M135" s="222"/>
      <c r="N135" s="223"/>
      <c r="O135" s="86"/>
      <c r="P135" s="86"/>
      <c r="Q135" s="86"/>
      <c r="R135" s="86"/>
      <c r="S135" s="86"/>
      <c r="T135" s="87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T135" s="19" t="s">
        <v>142</v>
      </c>
      <c r="AU135" s="19" t="s">
        <v>82</v>
      </c>
    </row>
    <row r="136" spans="1:65" s="2" customFormat="1" ht="16.5" customHeight="1">
      <c r="A136" s="40"/>
      <c r="B136" s="41"/>
      <c r="C136" s="206" t="s">
        <v>355</v>
      </c>
      <c r="D136" s="206" t="s">
        <v>135</v>
      </c>
      <c r="E136" s="207" t="s">
        <v>761</v>
      </c>
      <c r="F136" s="208" t="s">
        <v>762</v>
      </c>
      <c r="G136" s="209" t="s">
        <v>138</v>
      </c>
      <c r="H136" s="210">
        <v>12</v>
      </c>
      <c r="I136" s="211"/>
      <c r="J136" s="212">
        <f>ROUND(I136*H136,2)</f>
        <v>0</v>
      </c>
      <c r="K136" s="208" t="s">
        <v>19</v>
      </c>
      <c r="L136" s="46"/>
      <c r="M136" s="213" t="s">
        <v>19</v>
      </c>
      <c r="N136" s="214" t="s">
        <v>45</v>
      </c>
      <c r="O136" s="86"/>
      <c r="P136" s="215">
        <f>O136*H136</f>
        <v>0</v>
      </c>
      <c r="Q136" s="215">
        <v>0</v>
      </c>
      <c r="R136" s="215">
        <f>Q136*H136</f>
        <v>0</v>
      </c>
      <c r="S136" s="215">
        <v>0</v>
      </c>
      <c r="T136" s="216">
        <f>S136*H136</f>
        <v>0</v>
      </c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R136" s="217" t="s">
        <v>140</v>
      </c>
      <c r="AT136" s="217" t="s">
        <v>135</v>
      </c>
      <c r="AU136" s="217" t="s">
        <v>82</v>
      </c>
      <c r="AY136" s="19" t="s">
        <v>133</v>
      </c>
      <c r="BE136" s="218">
        <f>IF(N136="základní",J136,0)</f>
        <v>0</v>
      </c>
      <c r="BF136" s="218">
        <f>IF(N136="snížená",J136,0)</f>
        <v>0</v>
      </c>
      <c r="BG136" s="218">
        <f>IF(N136="zákl. přenesená",J136,0)</f>
        <v>0</v>
      </c>
      <c r="BH136" s="218">
        <f>IF(N136="sníž. přenesená",J136,0)</f>
        <v>0</v>
      </c>
      <c r="BI136" s="218">
        <f>IF(N136="nulová",J136,0)</f>
        <v>0</v>
      </c>
      <c r="BJ136" s="19" t="s">
        <v>82</v>
      </c>
      <c r="BK136" s="218">
        <f>ROUND(I136*H136,2)</f>
        <v>0</v>
      </c>
      <c r="BL136" s="19" t="s">
        <v>140</v>
      </c>
      <c r="BM136" s="217" t="s">
        <v>763</v>
      </c>
    </row>
    <row r="137" spans="1:47" s="2" customFormat="1" ht="12">
      <c r="A137" s="40"/>
      <c r="B137" s="41"/>
      <c r="C137" s="42"/>
      <c r="D137" s="219" t="s">
        <v>142</v>
      </c>
      <c r="E137" s="42"/>
      <c r="F137" s="220" t="s">
        <v>762</v>
      </c>
      <c r="G137" s="42"/>
      <c r="H137" s="42"/>
      <c r="I137" s="221"/>
      <c r="J137" s="42"/>
      <c r="K137" s="42"/>
      <c r="L137" s="46"/>
      <c r="M137" s="222"/>
      <c r="N137" s="223"/>
      <c r="O137" s="86"/>
      <c r="P137" s="86"/>
      <c r="Q137" s="86"/>
      <c r="R137" s="86"/>
      <c r="S137" s="86"/>
      <c r="T137" s="87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T137" s="19" t="s">
        <v>142</v>
      </c>
      <c r="AU137" s="19" t="s">
        <v>82</v>
      </c>
    </row>
    <row r="138" spans="1:65" s="2" customFormat="1" ht="16.5" customHeight="1">
      <c r="A138" s="40"/>
      <c r="B138" s="41"/>
      <c r="C138" s="206" t="s">
        <v>359</v>
      </c>
      <c r="D138" s="206" t="s">
        <v>135</v>
      </c>
      <c r="E138" s="207" t="s">
        <v>764</v>
      </c>
      <c r="F138" s="208" t="s">
        <v>765</v>
      </c>
      <c r="G138" s="209" t="s">
        <v>138</v>
      </c>
      <c r="H138" s="210">
        <v>29</v>
      </c>
      <c r="I138" s="211"/>
      <c r="J138" s="212">
        <f>ROUND(I138*H138,2)</f>
        <v>0</v>
      </c>
      <c r="K138" s="208" t="s">
        <v>19</v>
      </c>
      <c r="L138" s="46"/>
      <c r="M138" s="213" t="s">
        <v>19</v>
      </c>
      <c r="N138" s="214" t="s">
        <v>45</v>
      </c>
      <c r="O138" s="86"/>
      <c r="P138" s="215">
        <f>O138*H138</f>
        <v>0</v>
      </c>
      <c r="Q138" s="215">
        <v>0</v>
      </c>
      <c r="R138" s="215">
        <f>Q138*H138</f>
        <v>0</v>
      </c>
      <c r="S138" s="215">
        <v>0</v>
      </c>
      <c r="T138" s="216">
        <f>S138*H138</f>
        <v>0</v>
      </c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R138" s="217" t="s">
        <v>140</v>
      </c>
      <c r="AT138" s="217" t="s">
        <v>135</v>
      </c>
      <c r="AU138" s="217" t="s">
        <v>82</v>
      </c>
      <c r="AY138" s="19" t="s">
        <v>133</v>
      </c>
      <c r="BE138" s="218">
        <f>IF(N138="základní",J138,0)</f>
        <v>0</v>
      </c>
      <c r="BF138" s="218">
        <f>IF(N138="snížená",J138,0)</f>
        <v>0</v>
      </c>
      <c r="BG138" s="218">
        <f>IF(N138="zákl. přenesená",J138,0)</f>
        <v>0</v>
      </c>
      <c r="BH138" s="218">
        <f>IF(N138="sníž. přenesená",J138,0)</f>
        <v>0</v>
      </c>
      <c r="BI138" s="218">
        <f>IF(N138="nulová",J138,0)</f>
        <v>0</v>
      </c>
      <c r="BJ138" s="19" t="s">
        <v>82</v>
      </c>
      <c r="BK138" s="218">
        <f>ROUND(I138*H138,2)</f>
        <v>0</v>
      </c>
      <c r="BL138" s="19" t="s">
        <v>140</v>
      </c>
      <c r="BM138" s="217" t="s">
        <v>766</v>
      </c>
    </row>
    <row r="139" spans="1:47" s="2" customFormat="1" ht="12">
      <c r="A139" s="40"/>
      <c r="B139" s="41"/>
      <c r="C139" s="42"/>
      <c r="D139" s="219" t="s">
        <v>142</v>
      </c>
      <c r="E139" s="42"/>
      <c r="F139" s="220" t="s">
        <v>765</v>
      </c>
      <c r="G139" s="42"/>
      <c r="H139" s="42"/>
      <c r="I139" s="221"/>
      <c r="J139" s="42"/>
      <c r="K139" s="42"/>
      <c r="L139" s="46"/>
      <c r="M139" s="222"/>
      <c r="N139" s="223"/>
      <c r="O139" s="86"/>
      <c r="P139" s="86"/>
      <c r="Q139" s="86"/>
      <c r="R139" s="86"/>
      <c r="S139" s="86"/>
      <c r="T139" s="87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T139" s="19" t="s">
        <v>142</v>
      </c>
      <c r="AU139" s="19" t="s">
        <v>82</v>
      </c>
    </row>
    <row r="140" spans="1:65" s="2" customFormat="1" ht="16.5" customHeight="1">
      <c r="A140" s="40"/>
      <c r="B140" s="41"/>
      <c r="C140" s="206" t="s">
        <v>364</v>
      </c>
      <c r="D140" s="206" t="s">
        <v>135</v>
      </c>
      <c r="E140" s="207" t="s">
        <v>767</v>
      </c>
      <c r="F140" s="208" t="s">
        <v>768</v>
      </c>
      <c r="G140" s="209" t="s">
        <v>138</v>
      </c>
      <c r="H140" s="210">
        <v>14</v>
      </c>
      <c r="I140" s="211"/>
      <c r="J140" s="212">
        <f>ROUND(I140*H140,2)</f>
        <v>0</v>
      </c>
      <c r="K140" s="208" t="s">
        <v>19</v>
      </c>
      <c r="L140" s="46"/>
      <c r="M140" s="213" t="s">
        <v>19</v>
      </c>
      <c r="N140" s="214" t="s">
        <v>45</v>
      </c>
      <c r="O140" s="86"/>
      <c r="P140" s="215">
        <f>O140*H140</f>
        <v>0</v>
      </c>
      <c r="Q140" s="215">
        <v>0</v>
      </c>
      <c r="R140" s="215">
        <f>Q140*H140</f>
        <v>0</v>
      </c>
      <c r="S140" s="215">
        <v>0</v>
      </c>
      <c r="T140" s="216">
        <f>S140*H140</f>
        <v>0</v>
      </c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R140" s="217" t="s">
        <v>140</v>
      </c>
      <c r="AT140" s="217" t="s">
        <v>135</v>
      </c>
      <c r="AU140" s="217" t="s">
        <v>82</v>
      </c>
      <c r="AY140" s="19" t="s">
        <v>133</v>
      </c>
      <c r="BE140" s="218">
        <f>IF(N140="základní",J140,0)</f>
        <v>0</v>
      </c>
      <c r="BF140" s="218">
        <f>IF(N140="snížená",J140,0)</f>
        <v>0</v>
      </c>
      <c r="BG140" s="218">
        <f>IF(N140="zákl. přenesená",J140,0)</f>
        <v>0</v>
      </c>
      <c r="BH140" s="218">
        <f>IF(N140="sníž. přenesená",J140,0)</f>
        <v>0</v>
      </c>
      <c r="BI140" s="218">
        <f>IF(N140="nulová",J140,0)</f>
        <v>0</v>
      </c>
      <c r="BJ140" s="19" t="s">
        <v>82</v>
      </c>
      <c r="BK140" s="218">
        <f>ROUND(I140*H140,2)</f>
        <v>0</v>
      </c>
      <c r="BL140" s="19" t="s">
        <v>140</v>
      </c>
      <c r="BM140" s="217" t="s">
        <v>769</v>
      </c>
    </row>
    <row r="141" spans="1:47" s="2" customFormat="1" ht="12">
      <c r="A141" s="40"/>
      <c r="B141" s="41"/>
      <c r="C141" s="42"/>
      <c r="D141" s="219" t="s">
        <v>142</v>
      </c>
      <c r="E141" s="42"/>
      <c r="F141" s="220" t="s">
        <v>768</v>
      </c>
      <c r="G141" s="42"/>
      <c r="H141" s="42"/>
      <c r="I141" s="221"/>
      <c r="J141" s="42"/>
      <c r="K141" s="42"/>
      <c r="L141" s="46"/>
      <c r="M141" s="222"/>
      <c r="N141" s="223"/>
      <c r="O141" s="86"/>
      <c r="P141" s="86"/>
      <c r="Q141" s="86"/>
      <c r="R141" s="86"/>
      <c r="S141" s="86"/>
      <c r="T141" s="87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T141" s="19" t="s">
        <v>142</v>
      </c>
      <c r="AU141" s="19" t="s">
        <v>82</v>
      </c>
    </row>
    <row r="142" spans="1:65" s="2" customFormat="1" ht="16.5" customHeight="1">
      <c r="A142" s="40"/>
      <c r="B142" s="41"/>
      <c r="C142" s="206" t="s">
        <v>605</v>
      </c>
      <c r="D142" s="206" t="s">
        <v>135</v>
      </c>
      <c r="E142" s="207" t="s">
        <v>770</v>
      </c>
      <c r="F142" s="208" t="s">
        <v>771</v>
      </c>
      <c r="G142" s="209" t="s">
        <v>138</v>
      </c>
      <c r="H142" s="210">
        <v>32</v>
      </c>
      <c r="I142" s="211"/>
      <c r="J142" s="212">
        <f>ROUND(I142*H142,2)</f>
        <v>0</v>
      </c>
      <c r="K142" s="208" t="s">
        <v>19</v>
      </c>
      <c r="L142" s="46"/>
      <c r="M142" s="213" t="s">
        <v>19</v>
      </c>
      <c r="N142" s="214" t="s">
        <v>45</v>
      </c>
      <c r="O142" s="86"/>
      <c r="P142" s="215">
        <f>O142*H142</f>
        <v>0</v>
      </c>
      <c r="Q142" s="215">
        <v>0</v>
      </c>
      <c r="R142" s="215">
        <f>Q142*H142</f>
        <v>0</v>
      </c>
      <c r="S142" s="215">
        <v>0</v>
      </c>
      <c r="T142" s="216">
        <f>S142*H142</f>
        <v>0</v>
      </c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R142" s="217" t="s">
        <v>140</v>
      </c>
      <c r="AT142" s="217" t="s">
        <v>135</v>
      </c>
      <c r="AU142" s="217" t="s">
        <v>82</v>
      </c>
      <c r="AY142" s="19" t="s">
        <v>133</v>
      </c>
      <c r="BE142" s="218">
        <f>IF(N142="základní",J142,0)</f>
        <v>0</v>
      </c>
      <c r="BF142" s="218">
        <f>IF(N142="snížená",J142,0)</f>
        <v>0</v>
      </c>
      <c r="BG142" s="218">
        <f>IF(N142="zákl. přenesená",J142,0)</f>
        <v>0</v>
      </c>
      <c r="BH142" s="218">
        <f>IF(N142="sníž. přenesená",J142,0)</f>
        <v>0</v>
      </c>
      <c r="BI142" s="218">
        <f>IF(N142="nulová",J142,0)</f>
        <v>0</v>
      </c>
      <c r="BJ142" s="19" t="s">
        <v>82</v>
      </c>
      <c r="BK142" s="218">
        <f>ROUND(I142*H142,2)</f>
        <v>0</v>
      </c>
      <c r="BL142" s="19" t="s">
        <v>140</v>
      </c>
      <c r="BM142" s="217" t="s">
        <v>772</v>
      </c>
    </row>
    <row r="143" spans="1:47" s="2" customFormat="1" ht="12">
      <c r="A143" s="40"/>
      <c r="B143" s="41"/>
      <c r="C143" s="42"/>
      <c r="D143" s="219" t="s">
        <v>142</v>
      </c>
      <c r="E143" s="42"/>
      <c r="F143" s="220" t="s">
        <v>771</v>
      </c>
      <c r="G143" s="42"/>
      <c r="H143" s="42"/>
      <c r="I143" s="221"/>
      <c r="J143" s="42"/>
      <c r="K143" s="42"/>
      <c r="L143" s="46"/>
      <c r="M143" s="222"/>
      <c r="N143" s="223"/>
      <c r="O143" s="86"/>
      <c r="P143" s="86"/>
      <c r="Q143" s="86"/>
      <c r="R143" s="86"/>
      <c r="S143" s="86"/>
      <c r="T143" s="87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T143" s="19" t="s">
        <v>142</v>
      </c>
      <c r="AU143" s="19" t="s">
        <v>82</v>
      </c>
    </row>
    <row r="144" spans="1:65" s="2" customFormat="1" ht="16.5" customHeight="1">
      <c r="A144" s="40"/>
      <c r="B144" s="41"/>
      <c r="C144" s="206" t="s">
        <v>385</v>
      </c>
      <c r="D144" s="206" t="s">
        <v>135</v>
      </c>
      <c r="E144" s="207" t="s">
        <v>773</v>
      </c>
      <c r="F144" s="208" t="s">
        <v>774</v>
      </c>
      <c r="G144" s="209" t="s">
        <v>138</v>
      </c>
      <c r="H144" s="210">
        <v>16</v>
      </c>
      <c r="I144" s="211"/>
      <c r="J144" s="212">
        <f>ROUND(I144*H144,2)</f>
        <v>0</v>
      </c>
      <c r="K144" s="208" t="s">
        <v>19</v>
      </c>
      <c r="L144" s="46"/>
      <c r="M144" s="213" t="s">
        <v>19</v>
      </c>
      <c r="N144" s="214" t="s">
        <v>45</v>
      </c>
      <c r="O144" s="86"/>
      <c r="P144" s="215">
        <f>O144*H144</f>
        <v>0</v>
      </c>
      <c r="Q144" s="215">
        <v>0</v>
      </c>
      <c r="R144" s="215">
        <f>Q144*H144</f>
        <v>0</v>
      </c>
      <c r="S144" s="215">
        <v>0</v>
      </c>
      <c r="T144" s="216">
        <f>S144*H144</f>
        <v>0</v>
      </c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R144" s="217" t="s">
        <v>140</v>
      </c>
      <c r="AT144" s="217" t="s">
        <v>135</v>
      </c>
      <c r="AU144" s="217" t="s">
        <v>82</v>
      </c>
      <c r="AY144" s="19" t="s">
        <v>133</v>
      </c>
      <c r="BE144" s="218">
        <f>IF(N144="základní",J144,0)</f>
        <v>0</v>
      </c>
      <c r="BF144" s="218">
        <f>IF(N144="snížená",J144,0)</f>
        <v>0</v>
      </c>
      <c r="BG144" s="218">
        <f>IF(N144="zákl. přenesená",J144,0)</f>
        <v>0</v>
      </c>
      <c r="BH144" s="218">
        <f>IF(N144="sníž. přenesená",J144,0)</f>
        <v>0</v>
      </c>
      <c r="BI144" s="218">
        <f>IF(N144="nulová",J144,0)</f>
        <v>0</v>
      </c>
      <c r="BJ144" s="19" t="s">
        <v>82</v>
      </c>
      <c r="BK144" s="218">
        <f>ROUND(I144*H144,2)</f>
        <v>0</v>
      </c>
      <c r="BL144" s="19" t="s">
        <v>140</v>
      </c>
      <c r="BM144" s="217" t="s">
        <v>775</v>
      </c>
    </row>
    <row r="145" spans="1:47" s="2" customFormat="1" ht="12">
      <c r="A145" s="40"/>
      <c r="B145" s="41"/>
      <c r="C145" s="42"/>
      <c r="D145" s="219" t="s">
        <v>142</v>
      </c>
      <c r="E145" s="42"/>
      <c r="F145" s="220" t="s">
        <v>774</v>
      </c>
      <c r="G145" s="42"/>
      <c r="H145" s="42"/>
      <c r="I145" s="221"/>
      <c r="J145" s="42"/>
      <c r="K145" s="42"/>
      <c r="L145" s="46"/>
      <c r="M145" s="222"/>
      <c r="N145" s="223"/>
      <c r="O145" s="86"/>
      <c r="P145" s="86"/>
      <c r="Q145" s="86"/>
      <c r="R145" s="86"/>
      <c r="S145" s="86"/>
      <c r="T145" s="87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T145" s="19" t="s">
        <v>142</v>
      </c>
      <c r="AU145" s="19" t="s">
        <v>82</v>
      </c>
    </row>
    <row r="146" spans="1:65" s="2" customFormat="1" ht="16.5" customHeight="1">
      <c r="A146" s="40"/>
      <c r="B146" s="41"/>
      <c r="C146" s="206" t="s">
        <v>389</v>
      </c>
      <c r="D146" s="206" t="s">
        <v>135</v>
      </c>
      <c r="E146" s="207" t="s">
        <v>776</v>
      </c>
      <c r="F146" s="208" t="s">
        <v>777</v>
      </c>
      <c r="G146" s="209" t="s">
        <v>138</v>
      </c>
      <c r="H146" s="210">
        <v>3</v>
      </c>
      <c r="I146" s="211"/>
      <c r="J146" s="212">
        <f>ROUND(I146*H146,2)</f>
        <v>0</v>
      </c>
      <c r="K146" s="208" t="s">
        <v>19</v>
      </c>
      <c r="L146" s="46"/>
      <c r="M146" s="213" t="s">
        <v>19</v>
      </c>
      <c r="N146" s="214" t="s">
        <v>45</v>
      </c>
      <c r="O146" s="86"/>
      <c r="P146" s="215">
        <f>O146*H146</f>
        <v>0</v>
      </c>
      <c r="Q146" s="215">
        <v>0</v>
      </c>
      <c r="R146" s="215">
        <f>Q146*H146</f>
        <v>0</v>
      </c>
      <c r="S146" s="215">
        <v>0</v>
      </c>
      <c r="T146" s="216">
        <f>S146*H146</f>
        <v>0</v>
      </c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R146" s="217" t="s">
        <v>140</v>
      </c>
      <c r="AT146" s="217" t="s">
        <v>135</v>
      </c>
      <c r="AU146" s="217" t="s">
        <v>82</v>
      </c>
      <c r="AY146" s="19" t="s">
        <v>133</v>
      </c>
      <c r="BE146" s="218">
        <f>IF(N146="základní",J146,0)</f>
        <v>0</v>
      </c>
      <c r="BF146" s="218">
        <f>IF(N146="snížená",J146,0)</f>
        <v>0</v>
      </c>
      <c r="BG146" s="218">
        <f>IF(N146="zákl. přenesená",J146,0)</f>
        <v>0</v>
      </c>
      <c r="BH146" s="218">
        <f>IF(N146="sníž. přenesená",J146,0)</f>
        <v>0</v>
      </c>
      <c r="BI146" s="218">
        <f>IF(N146="nulová",J146,0)</f>
        <v>0</v>
      </c>
      <c r="BJ146" s="19" t="s">
        <v>82</v>
      </c>
      <c r="BK146" s="218">
        <f>ROUND(I146*H146,2)</f>
        <v>0</v>
      </c>
      <c r="BL146" s="19" t="s">
        <v>140</v>
      </c>
      <c r="BM146" s="217" t="s">
        <v>778</v>
      </c>
    </row>
    <row r="147" spans="1:47" s="2" customFormat="1" ht="12">
      <c r="A147" s="40"/>
      <c r="B147" s="41"/>
      <c r="C147" s="42"/>
      <c r="D147" s="219" t="s">
        <v>142</v>
      </c>
      <c r="E147" s="42"/>
      <c r="F147" s="220" t="s">
        <v>777</v>
      </c>
      <c r="G147" s="42"/>
      <c r="H147" s="42"/>
      <c r="I147" s="221"/>
      <c r="J147" s="42"/>
      <c r="K147" s="42"/>
      <c r="L147" s="46"/>
      <c r="M147" s="222"/>
      <c r="N147" s="223"/>
      <c r="O147" s="86"/>
      <c r="P147" s="86"/>
      <c r="Q147" s="86"/>
      <c r="R147" s="86"/>
      <c r="S147" s="86"/>
      <c r="T147" s="87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T147" s="19" t="s">
        <v>142</v>
      </c>
      <c r="AU147" s="19" t="s">
        <v>82</v>
      </c>
    </row>
    <row r="148" spans="1:65" s="2" customFormat="1" ht="16.5" customHeight="1">
      <c r="A148" s="40"/>
      <c r="B148" s="41"/>
      <c r="C148" s="206" t="s">
        <v>373</v>
      </c>
      <c r="D148" s="206" t="s">
        <v>135</v>
      </c>
      <c r="E148" s="207" t="s">
        <v>779</v>
      </c>
      <c r="F148" s="208" t="s">
        <v>780</v>
      </c>
      <c r="G148" s="209" t="s">
        <v>138</v>
      </c>
      <c r="H148" s="210">
        <v>14</v>
      </c>
      <c r="I148" s="211"/>
      <c r="J148" s="212">
        <f>ROUND(I148*H148,2)</f>
        <v>0</v>
      </c>
      <c r="K148" s="208" t="s">
        <v>19</v>
      </c>
      <c r="L148" s="46"/>
      <c r="M148" s="213" t="s">
        <v>19</v>
      </c>
      <c r="N148" s="214" t="s">
        <v>45</v>
      </c>
      <c r="O148" s="86"/>
      <c r="P148" s="215">
        <f>O148*H148</f>
        <v>0</v>
      </c>
      <c r="Q148" s="215">
        <v>0</v>
      </c>
      <c r="R148" s="215">
        <f>Q148*H148</f>
        <v>0</v>
      </c>
      <c r="S148" s="215">
        <v>0</v>
      </c>
      <c r="T148" s="216">
        <f>S148*H148</f>
        <v>0</v>
      </c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R148" s="217" t="s">
        <v>140</v>
      </c>
      <c r="AT148" s="217" t="s">
        <v>135</v>
      </c>
      <c r="AU148" s="217" t="s">
        <v>82</v>
      </c>
      <c r="AY148" s="19" t="s">
        <v>133</v>
      </c>
      <c r="BE148" s="218">
        <f>IF(N148="základní",J148,0)</f>
        <v>0</v>
      </c>
      <c r="BF148" s="218">
        <f>IF(N148="snížená",J148,0)</f>
        <v>0</v>
      </c>
      <c r="BG148" s="218">
        <f>IF(N148="zákl. přenesená",J148,0)</f>
        <v>0</v>
      </c>
      <c r="BH148" s="218">
        <f>IF(N148="sníž. přenesená",J148,0)</f>
        <v>0</v>
      </c>
      <c r="BI148" s="218">
        <f>IF(N148="nulová",J148,0)</f>
        <v>0</v>
      </c>
      <c r="BJ148" s="19" t="s">
        <v>82</v>
      </c>
      <c r="BK148" s="218">
        <f>ROUND(I148*H148,2)</f>
        <v>0</v>
      </c>
      <c r="BL148" s="19" t="s">
        <v>140</v>
      </c>
      <c r="BM148" s="217" t="s">
        <v>781</v>
      </c>
    </row>
    <row r="149" spans="1:47" s="2" customFormat="1" ht="12">
      <c r="A149" s="40"/>
      <c r="B149" s="41"/>
      <c r="C149" s="42"/>
      <c r="D149" s="219" t="s">
        <v>142</v>
      </c>
      <c r="E149" s="42"/>
      <c r="F149" s="220" t="s">
        <v>780</v>
      </c>
      <c r="G149" s="42"/>
      <c r="H149" s="42"/>
      <c r="I149" s="221"/>
      <c r="J149" s="42"/>
      <c r="K149" s="42"/>
      <c r="L149" s="46"/>
      <c r="M149" s="222"/>
      <c r="N149" s="223"/>
      <c r="O149" s="86"/>
      <c r="P149" s="86"/>
      <c r="Q149" s="86"/>
      <c r="R149" s="86"/>
      <c r="S149" s="86"/>
      <c r="T149" s="87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T149" s="19" t="s">
        <v>142</v>
      </c>
      <c r="AU149" s="19" t="s">
        <v>82</v>
      </c>
    </row>
    <row r="150" spans="1:65" s="2" customFormat="1" ht="16.5" customHeight="1">
      <c r="A150" s="40"/>
      <c r="B150" s="41"/>
      <c r="C150" s="206" t="s">
        <v>636</v>
      </c>
      <c r="D150" s="206" t="s">
        <v>135</v>
      </c>
      <c r="E150" s="207" t="s">
        <v>782</v>
      </c>
      <c r="F150" s="208" t="s">
        <v>783</v>
      </c>
      <c r="G150" s="209" t="s">
        <v>174</v>
      </c>
      <c r="H150" s="210">
        <v>190</v>
      </c>
      <c r="I150" s="211"/>
      <c r="J150" s="212">
        <f>ROUND(I150*H150,2)</f>
        <v>0</v>
      </c>
      <c r="K150" s="208" t="s">
        <v>19</v>
      </c>
      <c r="L150" s="46"/>
      <c r="M150" s="213" t="s">
        <v>19</v>
      </c>
      <c r="N150" s="214" t="s">
        <v>45</v>
      </c>
      <c r="O150" s="86"/>
      <c r="P150" s="215">
        <f>O150*H150</f>
        <v>0</v>
      </c>
      <c r="Q150" s="215">
        <v>0</v>
      </c>
      <c r="R150" s="215">
        <f>Q150*H150</f>
        <v>0</v>
      </c>
      <c r="S150" s="215">
        <v>0</v>
      </c>
      <c r="T150" s="216">
        <f>S150*H150</f>
        <v>0</v>
      </c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R150" s="217" t="s">
        <v>140</v>
      </c>
      <c r="AT150" s="217" t="s">
        <v>135</v>
      </c>
      <c r="AU150" s="217" t="s">
        <v>82</v>
      </c>
      <c r="AY150" s="19" t="s">
        <v>133</v>
      </c>
      <c r="BE150" s="218">
        <f>IF(N150="základní",J150,0)</f>
        <v>0</v>
      </c>
      <c r="BF150" s="218">
        <f>IF(N150="snížená",J150,0)</f>
        <v>0</v>
      </c>
      <c r="BG150" s="218">
        <f>IF(N150="zákl. přenesená",J150,0)</f>
        <v>0</v>
      </c>
      <c r="BH150" s="218">
        <f>IF(N150="sníž. přenesená",J150,0)</f>
        <v>0</v>
      </c>
      <c r="BI150" s="218">
        <f>IF(N150="nulová",J150,0)</f>
        <v>0</v>
      </c>
      <c r="BJ150" s="19" t="s">
        <v>82</v>
      </c>
      <c r="BK150" s="218">
        <f>ROUND(I150*H150,2)</f>
        <v>0</v>
      </c>
      <c r="BL150" s="19" t="s">
        <v>140</v>
      </c>
      <c r="BM150" s="217" t="s">
        <v>784</v>
      </c>
    </row>
    <row r="151" spans="1:47" s="2" customFormat="1" ht="12">
      <c r="A151" s="40"/>
      <c r="B151" s="41"/>
      <c r="C151" s="42"/>
      <c r="D151" s="219" t="s">
        <v>142</v>
      </c>
      <c r="E151" s="42"/>
      <c r="F151" s="220" t="s">
        <v>783</v>
      </c>
      <c r="G151" s="42"/>
      <c r="H151" s="42"/>
      <c r="I151" s="221"/>
      <c r="J151" s="42"/>
      <c r="K151" s="42"/>
      <c r="L151" s="46"/>
      <c r="M151" s="222"/>
      <c r="N151" s="223"/>
      <c r="O151" s="86"/>
      <c r="P151" s="86"/>
      <c r="Q151" s="86"/>
      <c r="R151" s="86"/>
      <c r="S151" s="86"/>
      <c r="T151" s="87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T151" s="19" t="s">
        <v>142</v>
      </c>
      <c r="AU151" s="19" t="s">
        <v>82</v>
      </c>
    </row>
    <row r="152" spans="1:65" s="2" customFormat="1" ht="16.5" customHeight="1">
      <c r="A152" s="40"/>
      <c r="B152" s="41"/>
      <c r="C152" s="206" t="s">
        <v>297</v>
      </c>
      <c r="D152" s="206" t="s">
        <v>135</v>
      </c>
      <c r="E152" s="207" t="s">
        <v>785</v>
      </c>
      <c r="F152" s="208" t="s">
        <v>786</v>
      </c>
      <c r="G152" s="209" t="s">
        <v>174</v>
      </c>
      <c r="H152" s="210">
        <v>212.11</v>
      </c>
      <c r="I152" s="211"/>
      <c r="J152" s="212">
        <f>ROUND(I152*H152,2)</f>
        <v>0</v>
      </c>
      <c r="K152" s="208" t="s">
        <v>19</v>
      </c>
      <c r="L152" s="46"/>
      <c r="M152" s="213" t="s">
        <v>19</v>
      </c>
      <c r="N152" s="214" t="s">
        <v>45</v>
      </c>
      <c r="O152" s="86"/>
      <c r="P152" s="215">
        <f>O152*H152</f>
        <v>0</v>
      </c>
      <c r="Q152" s="215">
        <v>0</v>
      </c>
      <c r="R152" s="215">
        <f>Q152*H152</f>
        <v>0</v>
      </c>
      <c r="S152" s="215">
        <v>0</v>
      </c>
      <c r="T152" s="216">
        <f>S152*H152</f>
        <v>0</v>
      </c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R152" s="217" t="s">
        <v>140</v>
      </c>
      <c r="AT152" s="217" t="s">
        <v>135</v>
      </c>
      <c r="AU152" s="217" t="s">
        <v>82</v>
      </c>
      <c r="AY152" s="19" t="s">
        <v>133</v>
      </c>
      <c r="BE152" s="218">
        <f>IF(N152="základní",J152,0)</f>
        <v>0</v>
      </c>
      <c r="BF152" s="218">
        <f>IF(N152="snížená",J152,0)</f>
        <v>0</v>
      </c>
      <c r="BG152" s="218">
        <f>IF(N152="zákl. přenesená",J152,0)</f>
        <v>0</v>
      </c>
      <c r="BH152" s="218">
        <f>IF(N152="sníž. přenesená",J152,0)</f>
        <v>0</v>
      </c>
      <c r="BI152" s="218">
        <f>IF(N152="nulová",J152,0)</f>
        <v>0</v>
      </c>
      <c r="BJ152" s="19" t="s">
        <v>82</v>
      </c>
      <c r="BK152" s="218">
        <f>ROUND(I152*H152,2)</f>
        <v>0</v>
      </c>
      <c r="BL152" s="19" t="s">
        <v>140</v>
      </c>
      <c r="BM152" s="217" t="s">
        <v>787</v>
      </c>
    </row>
    <row r="153" spans="1:47" s="2" customFormat="1" ht="12">
      <c r="A153" s="40"/>
      <c r="B153" s="41"/>
      <c r="C153" s="42"/>
      <c r="D153" s="219" t="s">
        <v>142</v>
      </c>
      <c r="E153" s="42"/>
      <c r="F153" s="220" t="s">
        <v>786</v>
      </c>
      <c r="G153" s="42"/>
      <c r="H153" s="42"/>
      <c r="I153" s="221"/>
      <c r="J153" s="42"/>
      <c r="K153" s="42"/>
      <c r="L153" s="46"/>
      <c r="M153" s="222"/>
      <c r="N153" s="223"/>
      <c r="O153" s="86"/>
      <c r="P153" s="86"/>
      <c r="Q153" s="86"/>
      <c r="R153" s="86"/>
      <c r="S153" s="86"/>
      <c r="T153" s="87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T153" s="19" t="s">
        <v>142</v>
      </c>
      <c r="AU153" s="19" t="s">
        <v>82</v>
      </c>
    </row>
    <row r="154" spans="1:65" s="2" customFormat="1" ht="16.5" customHeight="1">
      <c r="A154" s="40"/>
      <c r="B154" s="41"/>
      <c r="C154" s="206" t="s">
        <v>292</v>
      </c>
      <c r="D154" s="206" t="s">
        <v>135</v>
      </c>
      <c r="E154" s="207" t="s">
        <v>788</v>
      </c>
      <c r="F154" s="208" t="s">
        <v>789</v>
      </c>
      <c r="G154" s="209" t="s">
        <v>174</v>
      </c>
      <c r="H154" s="210">
        <v>70.2</v>
      </c>
      <c r="I154" s="211"/>
      <c r="J154" s="212">
        <f>ROUND(I154*H154,2)</f>
        <v>0</v>
      </c>
      <c r="K154" s="208" t="s">
        <v>19</v>
      </c>
      <c r="L154" s="46"/>
      <c r="M154" s="213" t="s">
        <v>19</v>
      </c>
      <c r="N154" s="214" t="s">
        <v>45</v>
      </c>
      <c r="O154" s="86"/>
      <c r="P154" s="215">
        <f>O154*H154</f>
        <v>0</v>
      </c>
      <c r="Q154" s="215">
        <v>0</v>
      </c>
      <c r="R154" s="215">
        <f>Q154*H154</f>
        <v>0</v>
      </c>
      <c r="S154" s="215">
        <v>0</v>
      </c>
      <c r="T154" s="216">
        <f>S154*H154</f>
        <v>0</v>
      </c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R154" s="217" t="s">
        <v>140</v>
      </c>
      <c r="AT154" s="217" t="s">
        <v>135</v>
      </c>
      <c r="AU154" s="217" t="s">
        <v>82</v>
      </c>
      <c r="AY154" s="19" t="s">
        <v>133</v>
      </c>
      <c r="BE154" s="218">
        <f>IF(N154="základní",J154,0)</f>
        <v>0</v>
      </c>
      <c r="BF154" s="218">
        <f>IF(N154="snížená",J154,0)</f>
        <v>0</v>
      </c>
      <c r="BG154" s="218">
        <f>IF(N154="zákl. přenesená",J154,0)</f>
        <v>0</v>
      </c>
      <c r="BH154" s="218">
        <f>IF(N154="sníž. přenesená",J154,0)</f>
        <v>0</v>
      </c>
      <c r="BI154" s="218">
        <f>IF(N154="nulová",J154,0)</f>
        <v>0</v>
      </c>
      <c r="BJ154" s="19" t="s">
        <v>82</v>
      </c>
      <c r="BK154" s="218">
        <f>ROUND(I154*H154,2)</f>
        <v>0</v>
      </c>
      <c r="BL154" s="19" t="s">
        <v>140</v>
      </c>
      <c r="BM154" s="217" t="s">
        <v>790</v>
      </c>
    </row>
    <row r="155" spans="1:47" s="2" customFormat="1" ht="12">
      <c r="A155" s="40"/>
      <c r="B155" s="41"/>
      <c r="C155" s="42"/>
      <c r="D155" s="219" t="s">
        <v>142</v>
      </c>
      <c r="E155" s="42"/>
      <c r="F155" s="220" t="s">
        <v>789</v>
      </c>
      <c r="G155" s="42"/>
      <c r="H155" s="42"/>
      <c r="I155" s="221"/>
      <c r="J155" s="42"/>
      <c r="K155" s="42"/>
      <c r="L155" s="46"/>
      <c r="M155" s="222"/>
      <c r="N155" s="223"/>
      <c r="O155" s="86"/>
      <c r="P155" s="86"/>
      <c r="Q155" s="86"/>
      <c r="R155" s="86"/>
      <c r="S155" s="86"/>
      <c r="T155" s="87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T155" s="19" t="s">
        <v>142</v>
      </c>
      <c r="AU155" s="19" t="s">
        <v>82</v>
      </c>
    </row>
    <row r="156" spans="1:65" s="2" customFormat="1" ht="16.5" customHeight="1">
      <c r="A156" s="40"/>
      <c r="B156" s="41"/>
      <c r="C156" s="206" t="s">
        <v>288</v>
      </c>
      <c r="D156" s="206" t="s">
        <v>135</v>
      </c>
      <c r="E156" s="207" t="s">
        <v>791</v>
      </c>
      <c r="F156" s="208" t="s">
        <v>792</v>
      </c>
      <c r="G156" s="209" t="s">
        <v>174</v>
      </c>
      <c r="H156" s="210">
        <v>169.02</v>
      </c>
      <c r="I156" s="211"/>
      <c r="J156" s="212">
        <f>ROUND(I156*H156,2)</f>
        <v>0</v>
      </c>
      <c r="K156" s="208" t="s">
        <v>19</v>
      </c>
      <c r="L156" s="46"/>
      <c r="M156" s="213" t="s">
        <v>19</v>
      </c>
      <c r="N156" s="214" t="s">
        <v>45</v>
      </c>
      <c r="O156" s="86"/>
      <c r="P156" s="215">
        <f>O156*H156</f>
        <v>0</v>
      </c>
      <c r="Q156" s="215">
        <v>0</v>
      </c>
      <c r="R156" s="215">
        <f>Q156*H156</f>
        <v>0</v>
      </c>
      <c r="S156" s="215">
        <v>0</v>
      </c>
      <c r="T156" s="216">
        <f>S156*H156</f>
        <v>0</v>
      </c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R156" s="217" t="s">
        <v>140</v>
      </c>
      <c r="AT156" s="217" t="s">
        <v>135</v>
      </c>
      <c r="AU156" s="217" t="s">
        <v>82</v>
      </c>
      <c r="AY156" s="19" t="s">
        <v>133</v>
      </c>
      <c r="BE156" s="218">
        <f>IF(N156="základní",J156,0)</f>
        <v>0</v>
      </c>
      <c r="BF156" s="218">
        <f>IF(N156="snížená",J156,0)</f>
        <v>0</v>
      </c>
      <c r="BG156" s="218">
        <f>IF(N156="zákl. přenesená",J156,0)</f>
        <v>0</v>
      </c>
      <c r="BH156" s="218">
        <f>IF(N156="sníž. přenesená",J156,0)</f>
        <v>0</v>
      </c>
      <c r="BI156" s="218">
        <f>IF(N156="nulová",J156,0)</f>
        <v>0</v>
      </c>
      <c r="BJ156" s="19" t="s">
        <v>82</v>
      </c>
      <c r="BK156" s="218">
        <f>ROUND(I156*H156,2)</f>
        <v>0</v>
      </c>
      <c r="BL156" s="19" t="s">
        <v>140</v>
      </c>
      <c r="BM156" s="217" t="s">
        <v>793</v>
      </c>
    </row>
    <row r="157" spans="1:47" s="2" customFormat="1" ht="12">
      <c r="A157" s="40"/>
      <c r="B157" s="41"/>
      <c r="C157" s="42"/>
      <c r="D157" s="219" t="s">
        <v>142</v>
      </c>
      <c r="E157" s="42"/>
      <c r="F157" s="220" t="s">
        <v>792</v>
      </c>
      <c r="G157" s="42"/>
      <c r="H157" s="42"/>
      <c r="I157" s="221"/>
      <c r="J157" s="42"/>
      <c r="K157" s="42"/>
      <c r="L157" s="46"/>
      <c r="M157" s="222"/>
      <c r="N157" s="223"/>
      <c r="O157" s="86"/>
      <c r="P157" s="86"/>
      <c r="Q157" s="86"/>
      <c r="R157" s="86"/>
      <c r="S157" s="86"/>
      <c r="T157" s="87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T157" s="19" t="s">
        <v>142</v>
      </c>
      <c r="AU157" s="19" t="s">
        <v>82</v>
      </c>
    </row>
    <row r="158" spans="1:65" s="2" customFormat="1" ht="16.5" customHeight="1">
      <c r="A158" s="40"/>
      <c r="B158" s="41"/>
      <c r="C158" s="206" t="s">
        <v>284</v>
      </c>
      <c r="D158" s="206" t="s">
        <v>135</v>
      </c>
      <c r="E158" s="207" t="s">
        <v>794</v>
      </c>
      <c r="F158" s="208" t="s">
        <v>795</v>
      </c>
      <c r="G158" s="209" t="s">
        <v>174</v>
      </c>
      <c r="H158" s="210">
        <v>83.63</v>
      </c>
      <c r="I158" s="211"/>
      <c r="J158" s="212">
        <f>ROUND(I158*H158,2)</f>
        <v>0</v>
      </c>
      <c r="K158" s="208" t="s">
        <v>19</v>
      </c>
      <c r="L158" s="46"/>
      <c r="M158" s="213" t="s">
        <v>19</v>
      </c>
      <c r="N158" s="214" t="s">
        <v>45</v>
      </c>
      <c r="O158" s="86"/>
      <c r="P158" s="215">
        <f>O158*H158</f>
        <v>0</v>
      </c>
      <c r="Q158" s="215">
        <v>0</v>
      </c>
      <c r="R158" s="215">
        <f>Q158*H158</f>
        <v>0</v>
      </c>
      <c r="S158" s="215">
        <v>0</v>
      </c>
      <c r="T158" s="216">
        <f>S158*H158</f>
        <v>0</v>
      </c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R158" s="217" t="s">
        <v>140</v>
      </c>
      <c r="AT158" s="217" t="s">
        <v>135</v>
      </c>
      <c r="AU158" s="217" t="s">
        <v>82</v>
      </c>
      <c r="AY158" s="19" t="s">
        <v>133</v>
      </c>
      <c r="BE158" s="218">
        <f>IF(N158="základní",J158,0)</f>
        <v>0</v>
      </c>
      <c r="BF158" s="218">
        <f>IF(N158="snížená",J158,0)</f>
        <v>0</v>
      </c>
      <c r="BG158" s="218">
        <f>IF(N158="zákl. přenesená",J158,0)</f>
        <v>0</v>
      </c>
      <c r="BH158" s="218">
        <f>IF(N158="sníž. přenesená",J158,0)</f>
        <v>0</v>
      </c>
      <c r="BI158" s="218">
        <f>IF(N158="nulová",J158,0)</f>
        <v>0</v>
      </c>
      <c r="BJ158" s="19" t="s">
        <v>82</v>
      </c>
      <c r="BK158" s="218">
        <f>ROUND(I158*H158,2)</f>
        <v>0</v>
      </c>
      <c r="BL158" s="19" t="s">
        <v>140</v>
      </c>
      <c r="BM158" s="217" t="s">
        <v>796</v>
      </c>
    </row>
    <row r="159" spans="1:47" s="2" customFormat="1" ht="12">
      <c r="A159" s="40"/>
      <c r="B159" s="41"/>
      <c r="C159" s="42"/>
      <c r="D159" s="219" t="s">
        <v>142</v>
      </c>
      <c r="E159" s="42"/>
      <c r="F159" s="220" t="s">
        <v>795</v>
      </c>
      <c r="G159" s="42"/>
      <c r="H159" s="42"/>
      <c r="I159" s="221"/>
      <c r="J159" s="42"/>
      <c r="K159" s="42"/>
      <c r="L159" s="46"/>
      <c r="M159" s="222"/>
      <c r="N159" s="223"/>
      <c r="O159" s="86"/>
      <c r="P159" s="86"/>
      <c r="Q159" s="86"/>
      <c r="R159" s="86"/>
      <c r="S159" s="86"/>
      <c r="T159" s="87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T159" s="19" t="s">
        <v>142</v>
      </c>
      <c r="AU159" s="19" t="s">
        <v>82</v>
      </c>
    </row>
    <row r="160" spans="1:65" s="2" customFormat="1" ht="16.5" customHeight="1">
      <c r="A160" s="40"/>
      <c r="B160" s="41"/>
      <c r="C160" s="206" t="s">
        <v>377</v>
      </c>
      <c r="D160" s="206" t="s">
        <v>135</v>
      </c>
      <c r="E160" s="207" t="s">
        <v>797</v>
      </c>
      <c r="F160" s="208" t="s">
        <v>798</v>
      </c>
      <c r="G160" s="209" t="s">
        <v>138</v>
      </c>
      <c r="H160" s="210">
        <v>16</v>
      </c>
      <c r="I160" s="211"/>
      <c r="J160" s="212">
        <f>ROUND(I160*H160,2)</f>
        <v>0</v>
      </c>
      <c r="K160" s="208" t="s">
        <v>19</v>
      </c>
      <c r="L160" s="46"/>
      <c r="M160" s="213" t="s">
        <v>19</v>
      </c>
      <c r="N160" s="214" t="s">
        <v>45</v>
      </c>
      <c r="O160" s="86"/>
      <c r="P160" s="215">
        <f>O160*H160</f>
        <v>0</v>
      </c>
      <c r="Q160" s="215">
        <v>0</v>
      </c>
      <c r="R160" s="215">
        <f>Q160*H160</f>
        <v>0</v>
      </c>
      <c r="S160" s="215">
        <v>0</v>
      </c>
      <c r="T160" s="216">
        <f>S160*H160</f>
        <v>0</v>
      </c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R160" s="217" t="s">
        <v>140</v>
      </c>
      <c r="AT160" s="217" t="s">
        <v>135</v>
      </c>
      <c r="AU160" s="217" t="s">
        <v>82</v>
      </c>
      <c r="AY160" s="19" t="s">
        <v>133</v>
      </c>
      <c r="BE160" s="218">
        <f>IF(N160="základní",J160,0)</f>
        <v>0</v>
      </c>
      <c r="BF160" s="218">
        <f>IF(N160="snížená",J160,0)</f>
        <v>0</v>
      </c>
      <c r="BG160" s="218">
        <f>IF(N160="zákl. přenesená",J160,0)</f>
        <v>0</v>
      </c>
      <c r="BH160" s="218">
        <f>IF(N160="sníž. přenesená",J160,0)</f>
        <v>0</v>
      </c>
      <c r="BI160" s="218">
        <f>IF(N160="nulová",J160,0)</f>
        <v>0</v>
      </c>
      <c r="BJ160" s="19" t="s">
        <v>82</v>
      </c>
      <c r="BK160" s="218">
        <f>ROUND(I160*H160,2)</f>
        <v>0</v>
      </c>
      <c r="BL160" s="19" t="s">
        <v>140</v>
      </c>
      <c r="BM160" s="217" t="s">
        <v>799</v>
      </c>
    </row>
    <row r="161" spans="1:47" s="2" customFormat="1" ht="12">
      <c r="A161" s="40"/>
      <c r="B161" s="41"/>
      <c r="C161" s="42"/>
      <c r="D161" s="219" t="s">
        <v>142</v>
      </c>
      <c r="E161" s="42"/>
      <c r="F161" s="220" t="s">
        <v>798</v>
      </c>
      <c r="G161" s="42"/>
      <c r="H161" s="42"/>
      <c r="I161" s="221"/>
      <c r="J161" s="42"/>
      <c r="K161" s="42"/>
      <c r="L161" s="46"/>
      <c r="M161" s="222"/>
      <c r="N161" s="223"/>
      <c r="O161" s="86"/>
      <c r="P161" s="86"/>
      <c r="Q161" s="86"/>
      <c r="R161" s="86"/>
      <c r="S161" s="86"/>
      <c r="T161" s="87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T161" s="19" t="s">
        <v>142</v>
      </c>
      <c r="AU161" s="19" t="s">
        <v>82</v>
      </c>
    </row>
    <row r="162" spans="1:65" s="2" customFormat="1" ht="16.5" customHeight="1">
      <c r="A162" s="40"/>
      <c r="B162" s="41"/>
      <c r="C162" s="206" t="s">
        <v>381</v>
      </c>
      <c r="D162" s="206" t="s">
        <v>135</v>
      </c>
      <c r="E162" s="207" t="s">
        <v>800</v>
      </c>
      <c r="F162" s="208" t="s">
        <v>801</v>
      </c>
      <c r="G162" s="209" t="s">
        <v>138</v>
      </c>
      <c r="H162" s="210">
        <v>3</v>
      </c>
      <c r="I162" s="211"/>
      <c r="J162" s="212">
        <f>ROUND(I162*H162,2)</f>
        <v>0</v>
      </c>
      <c r="K162" s="208" t="s">
        <v>19</v>
      </c>
      <c r="L162" s="46"/>
      <c r="M162" s="213" t="s">
        <v>19</v>
      </c>
      <c r="N162" s="214" t="s">
        <v>45</v>
      </c>
      <c r="O162" s="86"/>
      <c r="P162" s="215">
        <f>O162*H162</f>
        <v>0</v>
      </c>
      <c r="Q162" s="215">
        <v>0</v>
      </c>
      <c r="R162" s="215">
        <f>Q162*H162</f>
        <v>0</v>
      </c>
      <c r="S162" s="215">
        <v>0</v>
      </c>
      <c r="T162" s="216">
        <f>S162*H162</f>
        <v>0</v>
      </c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R162" s="217" t="s">
        <v>140</v>
      </c>
      <c r="AT162" s="217" t="s">
        <v>135</v>
      </c>
      <c r="AU162" s="217" t="s">
        <v>82</v>
      </c>
      <c r="AY162" s="19" t="s">
        <v>133</v>
      </c>
      <c r="BE162" s="218">
        <f>IF(N162="základní",J162,0)</f>
        <v>0</v>
      </c>
      <c r="BF162" s="218">
        <f>IF(N162="snížená",J162,0)</f>
        <v>0</v>
      </c>
      <c r="BG162" s="218">
        <f>IF(N162="zákl. přenesená",J162,0)</f>
        <v>0</v>
      </c>
      <c r="BH162" s="218">
        <f>IF(N162="sníž. přenesená",J162,0)</f>
        <v>0</v>
      </c>
      <c r="BI162" s="218">
        <f>IF(N162="nulová",J162,0)</f>
        <v>0</v>
      </c>
      <c r="BJ162" s="19" t="s">
        <v>82</v>
      </c>
      <c r="BK162" s="218">
        <f>ROUND(I162*H162,2)</f>
        <v>0</v>
      </c>
      <c r="BL162" s="19" t="s">
        <v>140</v>
      </c>
      <c r="BM162" s="217" t="s">
        <v>802</v>
      </c>
    </row>
    <row r="163" spans="1:47" s="2" customFormat="1" ht="12">
      <c r="A163" s="40"/>
      <c r="B163" s="41"/>
      <c r="C163" s="42"/>
      <c r="D163" s="219" t="s">
        <v>142</v>
      </c>
      <c r="E163" s="42"/>
      <c r="F163" s="220" t="s">
        <v>801</v>
      </c>
      <c r="G163" s="42"/>
      <c r="H163" s="42"/>
      <c r="I163" s="221"/>
      <c r="J163" s="42"/>
      <c r="K163" s="42"/>
      <c r="L163" s="46"/>
      <c r="M163" s="222"/>
      <c r="N163" s="223"/>
      <c r="O163" s="86"/>
      <c r="P163" s="86"/>
      <c r="Q163" s="86"/>
      <c r="R163" s="86"/>
      <c r="S163" s="86"/>
      <c r="T163" s="87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T163" s="19" t="s">
        <v>142</v>
      </c>
      <c r="AU163" s="19" t="s">
        <v>82</v>
      </c>
    </row>
    <row r="164" spans="1:65" s="2" customFormat="1" ht="16.5" customHeight="1">
      <c r="A164" s="40"/>
      <c r="B164" s="41"/>
      <c r="C164" s="206" t="s">
        <v>368</v>
      </c>
      <c r="D164" s="206" t="s">
        <v>135</v>
      </c>
      <c r="E164" s="207" t="s">
        <v>803</v>
      </c>
      <c r="F164" s="208" t="s">
        <v>804</v>
      </c>
      <c r="G164" s="209" t="s">
        <v>138</v>
      </c>
      <c r="H164" s="210">
        <v>14</v>
      </c>
      <c r="I164" s="211"/>
      <c r="J164" s="212">
        <f>ROUND(I164*H164,2)</f>
        <v>0</v>
      </c>
      <c r="K164" s="208" t="s">
        <v>19</v>
      </c>
      <c r="L164" s="46"/>
      <c r="M164" s="213" t="s">
        <v>19</v>
      </c>
      <c r="N164" s="214" t="s">
        <v>45</v>
      </c>
      <c r="O164" s="86"/>
      <c r="P164" s="215">
        <f>O164*H164</f>
        <v>0</v>
      </c>
      <c r="Q164" s="215">
        <v>0</v>
      </c>
      <c r="R164" s="215">
        <f>Q164*H164</f>
        <v>0</v>
      </c>
      <c r="S164" s="215">
        <v>0</v>
      </c>
      <c r="T164" s="216">
        <f>S164*H164</f>
        <v>0</v>
      </c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R164" s="217" t="s">
        <v>140</v>
      </c>
      <c r="AT164" s="217" t="s">
        <v>135</v>
      </c>
      <c r="AU164" s="217" t="s">
        <v>82</v>
      </c>
      <c r="AY164" s="19" t="s">
        <v>133</v>
      </c>
      <c r="BE164" s="218">
        <f>IF(N164="základní",J164,0)</f>
        <v>0</v>
      </c>
      <c r="BF164" s="218">
        <f>IF(N164="snížená",J164,0)</f>
        <v>0</v>
      </c>
      <c r="BG164" s="218">
        <f>IF(N164="zákl. přenesená",J164,0)</f>
        <v>0</v>
      </c>
      <c r="BH164" s="218">
        <f>IF(N164="sníž. přenesená",J164,0)</f>
        <v>0</v>
      </c>
      <c r="BI164" s="218">
        <f>IF(N164="nulová",J164,0)</f>
        <v>0</v>
      </c>
      <c r="BJ164" s="19" t="s">
        <v>82</v>
      </c>
      <c r="BK164" s="218">
        <f>ROUND(I164*H164,2)</f>
        <v>0</v>
      </c>
      <c r="BL164" s="19" t="s">
        <v>140</v>
      </c>
      <c r="BM164" s="217" t="s">
        <v>805</v>
      </c>
    </row>
    <row r="165" spans="1:47" s="2" customFormat="1" ht="12">
      <c r="A165" s="40"/>
      <c r="B165" s="41"/>
      <c r="C165" s="42"/>
      <c r="D165" s="219" t="s">
        <v>142</v>
      </c>
      <c r="E165" s="42"/>
      <c r="F165" s="220" t="s">
        <v>804</v>
      </c>
      <c r="G165" s="42"/>
      <c r="H165" s="42"/>
      <c r="I165" s="221"/>
      <c r="J165" s="42"/>
      <c r="K165" s="42"/>
      <c r="L165" s="46"/>
      <c r="M165" s="222"/>
      <c r="N165" s="223"/>
      <c r="O165" s="86"/>
      <c r="P165" s="86"/>
      <c r="Q165" s="86"/>
      <c r="R165" s="86"/>
      <c r="S165" s="86"/>
      <c r="T165" s="87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T165" s="19" t="s">
        <v>142</v>
      </c>
      <c r="AU165" s="19" t="s">
        <v>82</v>
      </c>
    </row>
    <row r="166" spans="1:65" s="2" customFormat="1" ht="16.5" customHeight="1">
      <c r="A166" s="40"/>
      <c r="B166" s="41"/>
      <c r="C166" s="206" t="s">
        <v>393</v>
      </c>
      <c r="D166" s="206" t="s">
        <v>135</v>
      </c>
      <c r="E166" s="207" t="s">
        <v>806</v>
      </c>
      <c r="F166" s="208" t="s">
        <v>807</v>
      </c>
      <c r="G166" s="209" t="s">
        <v>174</v>
      </c>
      <c r="H166" s="210">
        <v>190</v>
      </c>
      <c r="I166" s="211"/>
      <c r="J166" s="212">
        <f>ROUND(I166*H166,2)</f>
        <v>0</v>
      </c>
      <c r="K166" s="208" t="s">
        <v>19</v>
      </c>
      <c r="L166" s="46"/>
      <c r="M166" s="213" t="s">
        <v>19</v>
      </c>
      <c r="N166" s="214" t="s">
        <v>45</v>
      </c>
      <c r="O166" s="86"/>
      <c r="P166" s="215">
        <f>O166*H166</f>
        <v>0</v>
      </c>
      <c r="Q166" s="215">
        <v>0</v>
      </c>
      <c r="R166" s="215">
        <f>Q166*H166</f>
        <v>0</v>
      </c>
      <c r="S166" s="215">
        <v>0</v>
      </c>
      <c r="T166" s="216">
        <f>S166*H166</f>
        <v>0</v>
      </c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R166" s="217" t="s">
        <v>140</v>
      </c>
      <c r="AT166" s="217" t="s">
        <v>135</v>
      </c>
      <c r="AU166" s="217" t="s">
        <v>82</v>
      </c>
      <c r="AY166" s="19" t="s">
        <v>133</v>
      </c>
      <c r="BE166" s="218">
        <f>IF(N166="základní",J166,0)</f>
        <v>0</v>
      </c>
      <c r="BF166" s="218">
        <f>IF(N166="snížená",J166,0)</f>
        <v>0</v>
      </c>
      <c r="BG166" s="218">
        <f>IF(N166="zákl. přenesená",J166,0)</f>
        <v>0</v>
      </c>
      <c r="BH166" s="218">
        <f>IF(N166="sníž. přenesená",J166,0)</f>
        <v>0</v>
      </c>
      <c r="BI166" s="218">
        <f>IF(N166="nulová",J166,0)</f>
        <v>0</v>
      </c>
      <c r="BJ166" s="19" t="s">
        <v>82</v>
      </c>
      <c r="BK166" s="218">
        <f>ROUND(I166*H166,2)</f>
        <v>0</v>
      </c>
      <c r="BL166" s="19" t="s">
        <v>140</v>
      </c>
      <c r="BM166" s="217" t="s">
        <v>808</v>
      </c>
    </row>
    <row r="167" spans="1:47" s="2" customFormat="1" ht="12">
      <c r="A167" s="40"/>
      <c r="B167" s="41"/>
      <c r="C167" s="42"/>
      <c r="D167" s="219" t="s">
        <v>142</v>
      </c>
      <c r="E167" s="42"/>
      <c r="F167" s="220" t="s">
        <v>807</v>
      </c>
      <c r="G167" s="42"/>
      <c r="H167" s="42"/>
      <c r="I167" s="221"/>
      <c r="J167" s="42"/>
      <c r="K167" s="42"/>
      <c r="L167" s="46"/>
      <c r="M167" s="222"/>
      <c r="N167" s="223"/>
      <c r="O167" s="86"/>
      <c r="P167" s="86"/>
      <c r="Q167" s="86"/>
      <c r="R167" s="86"/>
      <c r="S167" s="86"/>
      <c r="T167" s="87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T167" s="19" t="s">
        <v>142</v>
      </c>
      <c r="AU167" s="19" t="s">
        <v>82</v>
      </c>
    </row>
    <row r="168" spans="1:65" s="2" customFormat="1" ht="16.5" customHeight="1">
      <c r="A168" s="40"/>
      <c r="B168" s="41"/>
      <c r="C168" s="206" t="s">
        <v>397</v>
      </c>
      <c r="D168" s="206" t="s">
        <v>135</v>
      </c>
      <c r="E168" s="207" t="s">
        <v>809</v>
      </c>
      <c r="F168" s="208" t="s">
        <v>810</v>
      </c>
      <c r="G168" s="209" t="s">
        <v>811</v>
      </c>
      <c r="H168" s="210">
        <v>33</v>
      </c>
      <c r="I168" s="211"/>
      <c r="J168" s="212">
        <f>ROUND(I168*H168,2)</f>
        <v>0</v>
      </c>
      <c r="K168" s="208" t="s">
        <v>19</v>
      </c>
      <c r="L168" s="46"/>
      <c r="M168" s="213" t="s">
        <v>19</v>
      </c>
      <c r="N168" s="214" t="s">
        <v>45</v>
      </c>
      <c r="O168" s="86"/>
      <c r="P168" s="215">
        <f>O168*H168</f>
        <v>0</v>
      </c>
      <c r="Q168" s="215">
        <v>0</v>
      </c>
      <c r="R168" s="215">
        <f>Q168*H168</f>
        <v>0</v>
      </c>
      <c r="S168" s="215">
        <v>0</v>
      </c>
      <c r="T168" s="216">
        <f>S168*H168</f>
        <v>0</v>
      </c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R168" s="217" t="s">
        <v>140</v>
      </c>
      <c r="AT168" s="217" t="s">
        <v>135</v>
      </c>
      <c r="AU168" s="217" t="s">
        <v>82</v>
      </c>
      <c r="AY168" s="19" t="s">
        <v>133</v>
      </c>
      <c r="BE168" s="218">
        <f>IF(N168="základní",J168,0)</f>
        <v>0</v>
      </c>
      <c r="BF168" s="218">
        <f>IF(N168="snížená",J168,0)</f>
        <v>0</v>
      </c>
      <c r="BG168" s="218">
        <f>IF(N168="zákl. přenesená",J168,0)</f>
        <v>0</v>
      </c>
      <c r="BH168" s="218">
        <f>IF(N168="sníž. přenesená",J168,0)</f>
        <v>0</v>
      </c>
      <c r="BI168" s="218">
        <f>IF(N168="nulová",J168,0)</f>
        <v>0</v>
      </c>
      <c r="BJ168" s="19" t="s">
        <v>82</v>
      </c>
      <c r="BK168" s="218">
        <f>ROUND(I168*H168,2)</f>
        <v>0</v>
      </c>
      <c r="BL168" s="19" t="s">
        <v>140</v>
      </c>
      <c r="BM168" s="217" t="s">
        <v>812</v>
      </c>
    </row>
    <row r="169" spans="1:47" s="2" customFormat="1" ht="12">
      <c r="A169" s="40"/>
      <c r="B169" s="41"/>
      <c r="C169" s="42"/>
      <c r="D169" s="219" t="s">
        <v>142</v>
      </c>
      <c r="E169" s="42"/>
      <c r="F169" s="220" t="s">
        <v>810</v>
      </c>
      <c r="G169" s="42"/>
      <c r="H169" s="42"/>
      <c r="I169" s="221"/>
      <c r="J169" s="42"/>
      <c r="K169" s="42"/>
      <c r="L169" s="46"/>
      <c r="M169" s="222"/>
      <c r="N169" s="223"/>
      <c r="O169" s="86"/>
      <c r="P169" s="86"/>
      <c r="Q169" s="86"/>
      <c r="R169" s="86"/>
      <c r="S169" s="86"/>
      <c r="T169" s="87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T169" s="19" t="s">
        <v>142</v>
      </c>
      <c r="AU169" s="19" t="s">
        <v>82</v>
      </c>
    </row>
    <row r="170" spans="1:65" s="2" customFormat="1" ht="16.5" customHeight="1">
      <c r="A170" s="40"/>
      <c r="B170" s="41"/>
      <c r="C170" s="206" t="s">
        <v>401</v>
      </c>
      <c r="D170" s="206" t="s">
        <v>135</v>
      </c>
      <c r="E170" s="207" t="s">
        <v>813</v>
      </c>
      <c r="F170" s="208" t="s">
        <v>814</v>
      </c>
      <c r="G170" s="209" t="s">
        <v>174</v>
      </c>
      <c r="H170" s="210">
        <v>212.11</v>
      </c>
      <c r="I170" s="211"/>
      <c r="J170" s="212">
        <f>ROUND(I170*H170,2)</f>
        <v>0</v>
      </c>
      <c r="K170" s="208" t="s">
        <v>19</v>
      </c>
      <c r="L170" s="46"/>
      <c r="M170" s="213" t="s">
        <v>19</v>
      </c>
      <c r="N170" s="214" t="s">
        <v>45</v>
      </c>
      <c r="O170" s="86"/>
      <c r="P170" s="215">
        <f>O170*H170</f>
        <v>0</v>
      </c>
      <c r="Q170" s="215">
        <v>0</v>
      </c>
      <c r="R170" s="215">
        <f>Q170*H170</f>
        <v>0</v>
      </c>
      <c r="S170" s="215">
        <v>0</v>
      </c>
      <c r="T170" s="216">
        <f>S170*H170</f>
        <v>0</v>
      </c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R170" s="217" t="s">
        <v>140</v>
      </c>
      <c r="AT170" s="217" t="s">
        <v>135</v>
      </c>
      <c r="AU170" s="217" t="s">
        <v>82</v>
      </c>
      <c r="AY170" s="19" t="s">
        <v>133</v>
      </c>
      <c r="BE170" s="218">
        <f>IF(N170="základní",J170,0)</f>
        <v>0</v>
      </c>
      <c r="BF170" s="218">
        <f>IF(N170="snížená",J170,0)</f>
        <v>0</v>
      </c>
      <c r="BG170" s="218">
        <f>IF(N170="zákl. přenesená",J170,0)</f>
        <v>0</v>
      </c>
      <c r="BH170" s="218">
        <f>IF(N170="sníž. přenesená",J170,0)</f>
        <v>0</v>
      </c>
      <c r="BI170" s="218">
        <f>IF(N170="nulová",J170,0)</f>
        <v>0</v>
      </c>
      <c r="BJ170" s="19" t="s">
        <v>82</v>
      </c>
      <c r="BK170" s="218">
        <f>ROUND(I170*H170,2)</f>
        <v>0</v>
      </c>
      <c r="BL170" s="19" t="s">
        <v>140</v>
      </c>
      <c r="BM170" s="217" t="s">
        <v>815</v>
      </c>
    </row>
    <row r="171" spans="1:47" s="2" customFormat="1" ht="12">
      <c r="A171" s="40"/>
      <c r="B171" s="41"/>
      <c r="C171" s="42"/>
      <c r="D171" s="219" t="s">
        <v>142</v>
      </c>
      <c r="E171" s="42"/>
      <c r="F171" s="220" t="s">
        <v>814</v>
      </c>
      <c r="G171" s="42"/>
      <c r="H171" s="42"/>
      <c r="I171" s="221"/>
      <c r="J171" s="42"/>
      <c r="K171" s="42"/>
      <c r="L171" s="46"/>
      <c r="M171" s="222"/>
      <c r="N171" s="223"/>
      <c r="O171" s="86"/>
      <c r="P171" s="86"/>
      <c r="Q171" s="86"/>
      <c r="R171" s="86"/>
      <c r="S171" s="86"/>
      <c r="T171" s="87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T171" s="19" t="s">
        <v>142</v>
      </c>
      <c r="AU171" s="19" t="s">
        <v>82</v>
      </c>
    </row>
    <row r="172" spans="1:65" s="2" customFormat="1" ht="16.5" customHeight="1">
      <c r="A172" s="40"/>
      <c r="B172" s="41"/>
      <c r="C172" s="206" t="s">
        <v>405</v>
      </c>
      <c r="D172" s="206" t="s">
        <v>135</v>
      </c>
      <c r="E172" s="207" t="s">
        <v>816</v>
      </c>
      <c r="F172" s="208" t="s">
        <v>817</v>
      </c>
      <c r="G172" s="209" t="s">
        <v>811</v>
      </c>
      <c r="H172" s="210">
        <v>6</v>
      </c>
      <c r="I172" s="211"/>
      <c r="J172" s="212">
        <f>ROUND(I172*H172,2)</f>
        <v>0</v>
      </c>
      <c r="K172" s="208" t="s">
        <v>19</v>
      </c>
      <c r="L172" s="46"/>
      <c r="M172" s="213" t="s">
        <v>19</v>
      </c>
      <c r="N172" s="214" t="s">
        <v>45</v>
      </c>
      <c r="O172" s="86"/>
      <c r="P172" s="215">
        <f>O172*H172</f>
        <v>0</v>
      </c>
      <c r="Q172" s="215">
        <v>0</v>
      </c>
      <c r="R172" s="215">
        <f>Q172*H172</f>
        <v>0</v>
      </c>
      <c r="S172" s="215">
        <v>0</v>
      </c>
      <c r="T172" s="216">
        <f>S172*H172</f>
        <v>0</v>
      </c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R172" s="217" t="s">
        <v>140</v>
      </c>
      <c r="AT172" s="217" t="s">
        <v>135</v>
      </c>
      <c r="AU172" s="217" t="s">
        <v>82</v>
      </c>
      <c r="AY172" s="19" t="s">
        <v>133</v>
      </c>
      <c r="BE172" s="218">
        <f>IF(N172="základní",J172,0)</f>
        <v>0</v>
      </c>
      <c r="BF172" s="218">
        <f>IF(N172="snížená",J172,0)</f>
        <v>0</v>
      </c>
      <c r="BG172" s="218">
        <f>IF(N172="zákl. přenesená",J172,0)</f>
        <v>0</v>
      </c>
      <c r="BH172" s="218">
        <f>IF(N172="sníž. přenesená",J172,0)</f>
        <v>0</v>
      </c>
      <c r="BI172" s="218">
        <f>IF(N172="nulová",J172,0)</f>
        <v>0</v>
      </c>
      <c r="BJ172" s="19" t="s">
        <v>82</v>
      </c>
      <c r="BK172" s="218">
        <f>ROUND(I172*H172,2)</f>
        <v>0</v>
      </c>
      <c r="BL172" s="19" t="s">
        <v>140</v>
      </c>
      <c r="BM172" s="217" t="s">
        <v>818</v>
      </c>
    </row>
    <row r="173" spans="1:47" s="2" customFormat="1" ht="12">
      <c r="A173" s="40"/>
      <c r="B173" s="41"/>
      <c r="C173" s="42"/>
      <c r="D173" s="219" t="s">
        <v>142</v>
      </c>
      <c r="E173" s="42"/>
      <c r="F173" s="220" t="s">
        <v>817</v>
      </c>
      <c r="G173" s="42"/>
      <c r="H173" s="42"/>
      <c r="I173" s="221"/>
      <c r="J173" s="42"/>
      <c r="K173" s="42"/>
      <c r="L173" s="46"/>
      <c r="M173" s="222"/>
      <c r="N173" s="223"/>
      <c r="O173" s="86"/>
      <c r="P173" s="86"/>
      <c r="Q173" s="86"/>
      <c r="R173" s="86"/>
      <c r="S173" s="86"/>
      <c r="T173" s="87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T173" s="19" t="s">
        <v>142</v>
      </c>
      <c r="AU173" s="19" t="s">
        <v>82</v>
      </c>
    </row>
    <row r="174" spans="1:65" s="2" customFormat="1" ht="16.5" customHeight="1">
      <c r="A174" s="40"/>
      <c r="B174" s="41"/>
      <c r="C174" s="206" t="s">
        <v>409</v>
      </c>
      <c r="D174" s="206" t="s">
        <v>135</v>
      </c>
      <c r="E174" s="207" t="s">
        <v>819</v>
      </c>
      <c r="F174" s="208" t="s">
        <v>820</v>
      </c>
      <c r="G174" s="209" t="s">
        <v>174</v>
      </c>
      <c r="H174" s="210">
        <v>70.2</v>
      </c>
      <c r="I174" s="211"/>
      <c r="J174" s="212">
        <f>ROUND(I174*H174,2)</f>
        <v>0</v>
      </c>
      <c r="K174" s="208" t="s">
        <v>19</v>
      </c>
      <c r="L174" s="46"/>
      <c r="M174" s="213" t="s">
        <v>19</v>
      </c>
      <c r="N174" s="214" t="s">
        <v>45</v>
      </c>
      <c r="O174" s="86"/>
      <c r="P174" s="215">
        <f>O174*H174</f>
        <v>0</v>
      </c>
      <c r="Q174" s="215">
        <v>0</v>
      </c>
      <c r="R174" s="215">
        <f>Q174*H174</f>
        <v>0</v>
      </c>
      <c r="S174" s="215">
        <v>0</v>
      </c>
      <c r="T174" s="216">
        <f>S174*H174</f>
        <v>0</v>
      </c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R174" s="217" t="s">
        <v>140</v>
      </c>
      <c r="AT174" s="217" t="s">
        <v>135</v>
      </c>
      <c r="AU174" s="217" t="s">
        <v>82</v>
      </c>
      <c r="AY174" s="19" t="s">
        <v>133</v>
      </c>
      <c r="BE174" s="218">
        <f>IF(N174="základní",J174,0)</f>
        <v>0</v>
      </c>
      <c r="BF174" s="218">
        <f>IF(N174="snížená",J174,0)</f>
        <v>0</v>
      </c>
      <c r="BG174" s="218">
        <f>IF(N174="zákl. přenesená",J174,0)</f>
        <v>0</v>
      </c>
      <c r="BH174" s="218">
        <f>IF(N174="sníž. přenesená",J174,0)</f>
        <v>0</v>
      </c>
      <c r="BI174" s="218">
        <f>IF(N174="nulová",J174,0)</f>
        <v>0</v>
      </c>
      <c r="BJ174" s="19" t="s">
        <v>82</v>
      </c>
      <c r="BK174" s="218">
        <f>ROUND(I174*H174,2)</f>
        <v>0</v>
      </c>
      <c r="BL174" s="19" t="s">
        <v>140</v>
      </c>
      <c r="BM174" s="217" t="s">
        <v>821</v>
      </c>
    </row>
    <row r="175" spans="1:47" s="2" customFormat="1" ht="12">
      <c r="A175" s="40"/>
      <c r="B175" s="41"/>
      <c r="C175" s="42"/>
      <c r="D175" s="219" t="s">
        <v>142</v>
      </c>
      <c r="E175" s="42"/>
      <c r="F175" s="220" t="s">
        <v>820</v>
      </c>
      <c r="G175" s="42"/>
      <c r="H175" s="42"/>
      <c r="I175" s="221"/>
      <c r="J175" s="42"/>
      <c r="K175" s="42"/>
      <c r="L175" s="46"/>
      <c r="M175" s="222"/>
      <c r="N175" s="223"/>
      <c r="O175" s="86"/>
      <c r="P175" s="86"/>
      <c r="Q175" s="86"/>
      <c r="R175" s="86"/>
      <c r="S175" s="86"/>
      <c r="T175" s="87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T175" s="19" t="s">
        <v>142</v>
      </c>
      <c r="AU175" s="19" t="s">
        <v>82</v>
      </c>
    </row>
    <row r="176" spans="1:65" s="2" customFormat="1" ht="16.5" customHeight="1">
      <c r="A176" s="40"/>
      <c r="B176" s="41"/>
      <c r="C176" s="206" t="s">
        <v>415</v>
      </c>
      <c r="D176" s="206" t="s">
        <v>135</v>
      </c>
      <c r="E176" s="207" t="s">
        <v>822</v>
      </c>
      <c r="F176" s="208" t="s">
        <v>823</v>
      </c>
      <c r="G176" s="209" t="s">
        <v>811</v>
      </c>
      <c r="H176" s="210">
        <v>3</v>
      </c>
      <c r="I176" s="211"/>
      <c r="J176" s="212">
        <f>ROUND(I176*H176,2)</f>
        <v>0</v>
      </c>
      <c r="K176" s="208" t="s">
        <v>19</v>
      </c>
      <c r="L176" s="46"/>
      <c r="M176" s="213" t="s">
        <v>19</v>
      </c>
      <c r="N176" s="214" t="s">
        <v>45</v>
      </c>
      <c r="O176" s="86"/>
      <c r="P176" s="215">
        <f>O176*H176</f>
        <v>0</v>
      </c>
      <c r="Q176" s="215">
        <v>0</v>
      </c>
      <c r="R176" s="215">
        <f>Q176*H176</f>
        <v>0</v>
      </c>
      <c r="S176" s="215">
        <v>0</v>
      </c>
      <c r="T176" s="216">
        <f>S176*H176</f>
        <v>0</v>
      </c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R176" s="217" t="s">
        <v>140</v>
      </c>
      <c r="AT176" s="217" t="s">
        <v>135</v>
      </c>
      <c r="AU176" s="217" t="s">
        <v>82</v>
      </c>
      <c r="AY176" s="19" t="s">
        <v>133</v>
      </c>
      <c r="BE176" s="218">
        <f>IF(N176="základní",J176,0)</f>
        <v>0</v>
      </c>
      <c r="BF176" s="218">
        <f>IF(N176="snížená",J176,0)</f>
        <v>0</v>
      </c>
      <c r="BG176" s="218">
        <f>IF(N176="zákl. přenesená",J176,0)</f>
        <v>0</v>
      </c>
      <c r="BH176" s="218">
        <f>IF(N176="sníž. přenesená",J176,0)</f>
        <v>0</v>
      </c>
      <c r="BI176" s="218">
        <f>IF(N176="nulová",J176,0)</f>
        <v>0</v>
      </c>
      <c r="BJ176" s="19" t="s">
        <v>82</v>
      </c>
      <c r="BK176" s="218">
        <f>ROUND(I176*H176,2)</f>
        <v>0</v>
      </c>
      <c r="BL176" s="19" t="s">
        <v>140</v>
      </c>
      <c r="BM176" s="217" t="s">
        <v>824</v>
      </c>
    </row>
    <row r="177" spans="1:47" s="2" customFormat="1" ht="12">
      <c r="A177" s="40"/>
      <c r="B177" s="41"/>
      <c r="C177" s="42"/>
      <c r="D177" s="219" t="s">
        <v>142</v>
      </c>
      <c r="E177" s="42"/>
      <c r="F177" s="220" t="s">
        <v>823</v>
      </c>
      <c r="G177" s="42"/>
      <c r="H177" s="42"/>
      <c r="I177" s="221"/>
      <c r="J177" s="42"/>
      <c r="K177" s="42"/>
      <c r="L177" s="46"/>
      <c r="M177" s="222"/>
      <c r="N177" s="223"/>
      <c r="O177" s="86"/>
      <c r="P177" s="86"/>
      <c r="Q177" s="86"/>
      <c r="R177" s="86"/>
      <c r="S177" s="86"/>
      <c r="T177" s="87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T177" s="19" t="s">
        <v>142</v>
      </c>
      <c r="AU177" s="19" t="s">
        <v>82</v>
      </c>
    </row>
    <row r="178" spans="1:65" s="2" customFormat="1" ht="16.5" customHeight="1">
      <c r="A178" s="40"/>
      <c r="B178" s="41"/>
      <c r="C178" s="206" t="s">
        <v>421</v>
      </c>
      <c r="D178" s="206" t="s">
        <v>135</v>
      </c>
      <c r="E178" s="207" t="s">
        <v>825</v>
      </c>
      <c r="F178" s="208" t="s">
        <v>826</v>
      </c>
      <c r="G178" s="209" t="s">
        <v>174</v>
      </c>
      <c r="H178" s="210">
        <v>252.65</v>
      </c>
      <c r="I178" s="211"/>
      <c r="J178" s="212">
        <f>ROUND(I178*H178,2)</f>
        <v>0</v>
      </c>
      <c r="K178" s="208" t="s">
        <v>19</v>
      </c>
      <c r="L178" s="46"/>
      <c r="M178" s="213" t="s">
        <v>19</v>
      </c>
      <c r="N178" s="214" t="s">
        <v>45</v>
      </c>
      <c r="O178" s="86"/>
      <c r="P178" s="215">
        <f>O178*H178</f>
        <v>0</v>
      </c>
      <c r="Q178" s="215">
        <v>0</v>
      </c>
      <c r="R178" s="215">
        <f>Q178*H178</f>
        <v>0</v>
      </c>
      <c r="S178" s="215">
        <v>0</v>
      </c>
      <c r="T178" s="216">
        <f>S178*H178</f>
        <v>0</v>
      </c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R178" s="217" t="s">
        <v>140</v>
      </c>
      <c r="AT178" s="217" t="s">
        <v>135</v>
      </c>
      <c r="AU178" s="217" t="s">
        <v>82</v>
      </c>
      <c r="AY178" s="19" t="s">
        <v>133</v>
      </c>
      <c r="BE178" s="218">
        <f>IF(N178="základní",J178,0)</f>
        <v>0</v>
      </c>
      <c r="BF178" s="218">
        <f>IF(N178="snížená",J178,0)</f>
        <v>0</v>
      </c>
      <c r="BG178" s="218">
        <f>IF(N178="zákl. přenesená",J178,0)</f>
        <v>0</v>
      </c>
      <c r="BH178" s="218">
        <f>IF(N178="sníž. přenesená",J178,0)</f>
        <v>0</v>
      </c>
      <c r="BI178" s="218">
        <f>IF(N178="nulová",J178,0)</f>
        <v>0</v>
      </c>
      <c r="BJ178" s="19" t="s">
        <v>82</v>
      </c>
      <c r="BK178" s="218">
        <f>ROUND(I178*H178,2)</f>
        <v>0</v>
      </c>
      <c r="BL178" s="19" t="s">
        <v>140</v>
      </c>
      <c r="BM178" s="217" t="s">
        <v>827</v>
      </c>
    </row>
    <row r="179" spans="1:47" s="2" customFormat="1" ht="12">
      <c r="A179" s="40"/>
      <c r="B179" s="41"/>
      <c r="C179" s="42"/>
      <c r="D179" s="219" t="s">
        <v>142</v>
      </c>
      <c r="E179" s="42"/>
      <c r="F179" s="220" t="s">
        <v>826</v>
      </c>
      <c r="G179" s="42"/>
      <c r="H179" s="42"/>
      <c r="I179" s="221"/>
      <c r="J179" s="42"/>
      <c r="K179" s="42"/>
      <c r="L179" s="46"/>
      <c r="M179" s="222"/>
      <c r="N179" s="223"/>
      <c r="O179" s="86"/>
      <c r="P179" s="86"/>
      <c r="Q179" s="86"/>
      <c r="R179" s="86"/>
      <c r="S179" s="86"/>
      <c r="T179" s="87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T179" s="19" t="s">
        <v>142</v>
      </c>
      <c r="AU179" s="19" t="s">
        <v>82</v>
      </c>
    </row>
    <row r="180" spans="1:65" s="2" customFormat="1" ht="16.5" customHeight="1">
      <c r="A180" s="40"/>
      <c r="B180" s="41"/>
      <c r="C180" s="206" t="s">
        <v>427</v>
      </c>
      <c r="D180" s="206" t="s">
        <v>135</v>
      </c>
      <c r="E180" s="207" t="s">
        <v>828</v>
      </c>
      <c r="F180" s="208" t="s">
        <v>829</v>
      </c>
      <c r="G180" s="209" t="s">
        <v>811</v>
      </c>
      <c r="H180" s="210">
        <v>8</v>
      </c>
      <c r="I180" s="211"/>
      <c r="J180" s="212">
        <f>ROUND(I180*H180,2)</f>
        <v>0</v>
      </c>
      <c r="K180" s="208" t="s">
        <v>19</v>
      </c>
      <c r="L180" s="46"/>
      <c r="M180" s="213" t="s">
        <v>19</v>
      </c>
      <c r="N180" s="214" t="s">
        <v>45</v>
      </c>
      <c r="O180" s="86"/>
      <c r="P180" s="215">
        <f>O180*H180</f>
        <v>0</v>
      </c>
      <c r="Q180" s="215">
        <v>0</v>
      </c>
      <c r="R180" s="215">
        <f>Q180*H180</f>
        <v>0</v>
      </c>
      <c r="S180" s="215">
        <v>0</v>
      </c>
      <c r="T180" s="216">
        <f>S180*H180</f>
        <v>0</v>
      </c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R180" s="217" t="s">
        <v>140</v>
      </c>
      <c r="AT180" s="217" t="s">
        <v>135</v>
      </c>
      <c r="AU180" s="217" t="s">
        <v>82</v>
      </c>
      <c r="AY180" s="19" t="s">
        <v>133</v>
      </c>
      <c r="BE180" s="218">
        <f>IF(N180="základní",J180,0)</f>
        <v>0</v>
      </c>
      <c r="BF180" s="218">
        <f>IF(N180="snížená",J180,0)</f>
        <v>0</v>
      </c>
      <c r="BG180" s="218">
        <f>IF(N180="zákl. přenesená",J180,0)</f>
        <v>0</v>
      </c>
      <c r="BH180" s="218">
        <f>IF(N180="sníž. přenesená",J180,0)</f>
        <v>0</v>
      </c>
      <c r="BI180" s="218">
        <f>IF(N180="nulová",J180,0)</f>
        <v>0</v>
      </c>
      <c r="BJ180" s="19" t="s">
        <v>82</v>
      </c>
      <c r="BK180" s="218">
        <f>ROUND(I180*H180,2)</f>
        <v>0</v>
      </c>
      <c r="BL180" s="19" t="s">
        <v>140</v>
      </c>
      <c r="BM180" s="217" t="s">
        <v>830</v>
      </c>
    </row>
    <row r="181" spans="1:47" s="2" customFormat="1" ht="12">
      <c r="A181" s="40"/>
      <c r="B181" s="41"/>
      <c r="C181" s="42"/>
      <c r="D181" s="219" t="s">
        <v>142</v>
      </c>
      <c r="E181" s="42"/>
      <c r="F181" s="220" t="s">
        <v>829</v>
      </c>
      <c r="G181" s="42"/>
      <c r="H181" s="42"/>
      <c r="I181" s="221"/>
      <c r="J181" s="42"/>
      <c r="K181" s="42"/>
      <c r="L181" s="46"/>
      <c r="M181" s="222"/>
      <c r="N181" s="223"/>
      <c r="O181" s="86"/>
      <c r="P181" s="86"/>
      <c r="Q181" s="86"/>
      <c r="R181" s="86"/>
      <c r="S181" s="86"/>
      <c r="T181" s="87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T181" s="19" t="s">
        <v>142</v>
      </c>
      <c r="AU181" s="19" t="s">
        <v>82</v>
      </c>
    </row>
    <row r="182" spans="1:65" s="2" customFormat="1" ht="16.5" customHeight="1">
      <c r="A182" s="40"/>
      <c r="B182" s="41"/>
      <c r="C182" s="206" t="s">
        <v>431</v>
      </c>
      <c r="D182" s="206" t="s">
        <v>135</v>
      </c>
      <c r="E182" s="207" t="s">
        <v>831</v>
      </c>
      <c r="F182" s="208" t="s">
        <v>832</v>
      </c>
      <c r="G182" s="209" t="s">
        <v>174</v>
      </c>
      <c r="H182" s="210">
        <v>724.96</v>
      </c>
      <c r="I182" s="211"/>
      <c r="J182" s="212">
        <f>ROUND(I182*H182,2)</f>
        <v>0</v>
      </c>
      <c r="K182" s="208" t="s">
        <v>19</v>
      </c>
      <c r="L182" s="46"/>
      <c r="M182" s="213" t="s">
        <v>19</v>
      </c>
      <c r="N182" s="214" t="s">
        <v>45</v>
      </c>
      <c r="O182" s="86"/>
      <c r="P182" s="215">
        <f>O182*H182</f>
        <v>0</v>
      </c>
      <c r="Q182" s="215">
        <v>0</v>
      </c>
      <c r="R182" s="215">
        <f>Q182*H182</f>
        <v>0</v>
      </c>
      <c r="S182" s="215">
        <v>0</v>
      </c>
      <c r="T182" s="216">
        <f>S182*H182</f>
        <v>0</v>
      </c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R182" s="217" t="s">
        <v>140</v>
      </c>
      <c r="AT182" s="217" t="s">
        <v>135</v>
      </c>
      <c r="AU182" s="217" t="s">
        <v>82</v>
      </c>
      <c r="AY182" s="19" t="s">
        <v>133</v>
      </c>
      <c r="BE182" s="218">
        <f>IF(N182="základní",J182,0)</f>
        <v>0</v>
      </c>
      <c r="BF182" s="218">
        <f>IF(N182="snížená",J182,0)</f>
        <v>0</v>
      </c>
      <c r="BG182" s="218">
        <f>IF(N182="zákl. přenesená",J182,0)</f>
        <v>0</v>
      </c>
      <c r="BH182" s="218">
        <f>IF(N182="sníž. přenesená",J182,0)</f>
        <v>0</v>
      </c>
      <c r="BI182" s="218">
        <f>IF(N182="nulová",J182,0)</f>
        <v>0</v>
      </c>
      <c r="BJ182" s="19" t="s">
        <v>82</v>
      </c>
      <c r="BK182" s="218">
        <f>ROUND(I182*H182,2)</f>
        <v>0</v>
      </c>
      <c r="BL182" s="19" t="s">
        <v>140</v>
      </c>
      <c r="BM182" s="217" t="s">
        <v>833</v>
      </c>
    </row>
    <row r="183" spans="1:47" s="2" customFormat="1" ht="12">
      <c r="A183" s="40"/>
      <c r="B183" s="41"/>
      <c r="C183" s="42"/>
      <c r="D183" s="219" t="s">
        <v>142</v>
      </c>
      <c r="E183" s="42"/>
      <c r="F183" s="220" t="s">
        <v>832</v>
      </c>
      <c r="G183" s="42"/>
      <c r="H183" s="42"/>
      <c r="I183" s="221"/>
      <c r="J183" s="42"/>
      <c r="K183" s="42"/>
      <c r="L183" s="46"/>
      <c r="M183" s="222"/>
      <c r="N183" s="223"/>
      <c r="O183" s="86"/>
      <c r="P183" s="86"/>
      <c r="Q183" s="86"/>
      <c r="R183" s="86"/>
      <c r="S183" s="86"/>
      <c r="T183" s="87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T183" s="19" t="s">
        <v>142</v>
      </c>
      <c r="AU183" s="19" t="s">
        <v>82</v>
      </c>
    </row>
    <row r="184" spans="1:65" s="2" customFormat="1" ht="21.75" customHeight="1">
      <c r="A184" s="40"/>
      <c r="B184" s="41"/>
      <c r="C184" s="206" t="s">
        <v>262</v>
      </c>
      <c r="D184" s="206" t="s">
        <v>135</v>
      </c>
      <c r="E184" s="207" t="s">
        <v>834</v>
      </c>
      <c r="F184" s="208" t="s">
        <v>835</v>
      </c>
      <c r="G184" s="209" t="s">
        <v>138</v>
      </c>
      <c r="H184" s="210">
        <v>9</v>
      </c>
      <c r="I184" s="211"/>
      <c r="J184" s="212">
        <f>ROUND(I184*H184,2)</f>
        <v>0</v>
      </c>
      <c r="K184" s="208" t="s">
        <v>19</v>
      </c>
      <c r="L184" s="46"/>
      <c r="M184" s="213" t="s">
        <v>19</v>
      </c>
      <c r="N184" s="214" t="s">
        <v>45</v>
      </c>
      <c r="O184" s="86"/>
      <c r="P184" s="215">
        <f>O184*H184</f>
        <v>0</v>
      </c>
      <c r="Q184" s="215">
        <v>0</v>
      </c>
      <c r="R184" s="215">
        <f>Q184*H184</f>
        <v>0</v>
      </c>
      <c r="S184" s="215">
        <v>0</v>
      </c>
      <c r="T184" s="216">
        <f>S184*H184</f>
        <v>0</v>
      </c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R184" s="217" t="s">
        <v>140</v>
      </c>
      <c r="AT184" s="217" t="s">
        <v>135</v>
      </c>
      <c r="AU184" s="217" t="s">
        <v>82</v>
      </c>
      <c r="AY184" s="19" t="s">
        <v>133</v>
      </c>
      <c r="BE184" s="218">
        <f>IF(N184="základní",J184,0)</f>
        <v>0</v>
      </c>
      <c r="BF184" s="218">
        <f>IF(N184="snížená",J184,0)</f>
        <v>0</v>
      </c>
      <c r="BG184" s="218">
        <f>IF(N184="zákl. přenesená",J184,0)</f>
        <v>0</v>
      </c>
      <c r="BH184" s="218">
        <f>IF(N184="sníž. přenesená",J184,0)</f>
        <v>0</v>
      </c>
      <c r="BI184" s="218">
        <f>IF(N184="nulová",J184,0)</f>
        <v>0</v>
      </c>
      <c r="BJ184" s="19" t="s">
        <v>82</v>
      </c>
      <c r="BK184" s="218">
        <f>ROUND(I184*H184,2)</f>
        <v>0</v>
      </c>
      <c r="BL184" s="19" t="s">
        <v>140</v>
      </c>
      <c r="BM184" s="217" t="s">
        <v>836</v>
      </c>
    </row>
    <row r="185" spans="1:47" s="2" customFormat="1" ht="12">
      <c r="A185" s="40"/>
      <c r="B185" s="41"/>
      <c r="C185" s="42"/>
      <c r="D185" s="219" t="s">
        <v>142</v>
      </c>
      <c r="E185" s="42"/>
      <c r="F185" s="220" t="s">
        <v>835</v>
      </c>
      <c r="G185" s="42"/>
      <c r="H185" s="42"/>
      <c r="I185" s="221"/>
      <c r="J185" s="42"/>
      <c r="K185" s="42"/>
      <c r="L185" s="46"/>
      <c r="M185" s="222"/>
      <c r="N185" s="223"/>
      <c r="O185" s="86"/>
      <c r="P185" s="86"/>
      <c r="Q185" s="86"/>
      <c r="R185" s="86"/>
      <c r="S185" s="86"/>
      <c r="T185" s="87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T185" s="19" t="s">
        <v>142</v>
      </c>
      <c r="AU185" s="19" t="s">
        <v>82</v>
      </c>
    </row>
    <row r="186" spans="1:65" s="2" customFormat="1" ht="21.75" customHeight="1">
      <c r="A186" s="40"/>
      <c r="B186" s="41"/>
      <c r="C186" s="206" t="s">
        <v>280</v>
      </c>
      <c r="D186" s="206" t="s">
        <v>135</v>
      </c>
      <c r="E186" s="207" t="s">
        <v>837</v>
      </c>
      <c r="F186" s="208" t="s">
        <v>838</v>
      </c>
      <c r="G186" s="209" t="s">
        <v>138</v>
      </c>
      <c r="H186" s="210">
        <v>5</v>
      </c>
      <c r="I186" s="211"/>
      <c r="J186" s="212">
        <f>ROUND(I186*H186,2)</f>
        <v>0</v>
      </c>
      <c r="K186" s="208" t="s">
        <v>19</v>
      </c>
      <c r="L186" s="46"/>
      <c r="M186" s="213" t="s">
        <v>19</v>
      </c>
      <c r="N186" s="214" t="s">
        <v>45</v>
      </c>
      <c r="O186" s="86"/>
      <c r="P186" s="215">
        <f>O186*H186</f>
        <v>0</v>
      </c>
      <c r="Q186" s="215">
        <v>0</v>
      </c>
      <c r="R186" s="215">
        <f>Q186*H186</f>
        <v>0</v>
      </c>
      <c r="S186" s="215">
        <v>0</v>
      </c>
      <c r="T186" s="216">
        <f>S186*H186</f>
        <v>0</v>
      </c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R186" s="217" t="s">
        <v>140</v>
      </c>
      <c r="AT186" s="217" t="s">
        <v>135</v>
      </c>
      <c r="AU186" s="217" t="s">
        <v>82</v>
      </c>
      <c r="AY186" s="19" t="s">
        <v>133</v>
      </c>
      <c r="BE186" s="218">
        <f>IF(N186="základní",J186,0)</f>
        <v>0</v>
      </c>
      <c r="BF186" s="218">
        <f>IF(N186="snížená",J186,0)</f>
        <v>0</v>
      </c>
      <c r="BG186" s="218">
        <f>IF(N186="zákl. přenesená",J186,0)</f>
        <v>0</v>
      </c>
      <c r="BH186" s="218">
        <f>IF(N186="sníž. přenesená",J186,0)</f>
        <v>0</v>
      </c>
      <c r="BI186" s="218">
        <f>IF(N186="nulová",J186,0)</f>
        <v>0</v>
      </c>
      <c r="BJ186" s="19" t="s">
        <v>82</v>
      </c>
      <c r="BK186" s="218">
        <f>ROUND(I186*H186,2)</f>
        <v>0</v>
      </c>
      <c r="BL186" s="19" t="s">
        <v>140</v>
      </c>
      <c r="BM186" s="217" t="s">
        <v>839</v>
      </c>
    </row>
    <row r="187" spans="1:47" s="2" customFormat="1" ht="12">
      <c r="A187" s="40"/>
      <c r="B187" s="41"/>
      <c r="C187" s="42"/>
      <c r="D187" s="219" t="s">
        <v>142</v>
      </c>
      <c r="E187" s="42"/>
      <c r="F187" s="220" t="s">
        <v>838</v>
      </c>
      <c r="G187" s="42"/>
      <c r="H187" s="42"/>
      <c r="I187" s="221"/>
      <c r="J187" s="42"/>
      <c r="K187" s="42"/>
      <c r="L187" s="46"/>
      <c r="M187" s="222"/>
      <c r="N187" s="223"/>
      <c r="O187" s="86"/>
      <c r="P187" s="86"/>
      <c r="Q187" s="86"/>
      <c r="R187" s="86"/>
      <c r="S187" s="86"/>
      <c r="T187" s="87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T187" s="19" t="s">
        <v>142</v>
      </c>
      <c r="AU187" s="19" t="s">
        <v>82</v>
      </c>
    </row>
    <row r="188" spans="1:65" s="2" customFormat="1" ht="21.75" customHeight="1">
      <c r="A188" s="40"/>
      <c r="B188" s="41"/>
      <c r="C188" s="206" t="s">
        <v>267</v>
      </c>
      <c r="D188" s="206" t="s">
        <v>135</v>
      </c>
      <c r="E188" s="207" t="s">
        <v>840</v>
      </c>
      <c r="F188" s="208" t="s">
        <v>841</v>
      </c>
      <c r="G188" s="209" t="s">
        <v>138</v>
      </c>
      <c r="H188" s="210">
        <v>1</v>
      </c>
      <c r="I188" s="211"/>
      <c r="J188" s="212">
        <f>ROUND(I188*H188,2)</f>
        <v>0</v>
      </c>
      <c r="K188" s="208" t="s">
        <v>19</v>
      </c>
      <c r="L188" s="46"/>
      <c r="M188" s="213" t="s">
        <v>19</v>
      </c>
      <c r="N188" s="214" t="s">
        <v>45</v>
      </c>
      <c r="O188" s="86"/>
      <c r="P188" s="215">
        <f>O188*H188</f>
        <v>0</v>
      </c>
      <c r="Q188" s="215">
        <v>0</v>
      </c>
      <c r="R188" s="215">
        <f>Q188*H188</f>
        <v>0</v>
      </c>
      <c r="S188" s="215">
        <v>0</v>
      </c>
      <c r="T188" s="216">
        <f>S188*H188</f>
        <v>0</v>
      </c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R188" s="217" t="s">
        <v>140</v>
      </c>
      <c r="AT188" s="217" t="s">
        <v>135</v>
      </c>
      <c r="AU188" s="217" t="s">
        <v>82</v>
      </c>
      <c r="AY188" s="19" t="s">
        <v>133</v>
      </c>
      <c r="BE188" s="218">
        <f>IF(N188="základní",J188,0)</f>
        <v>0</v>
      </c>
      <c r="BF188" s="218">
        <f>IF(N188="snížená",J188,0)</f>
        <v>0</v>
      </c>
      <c r="BG188" s="218">
        <f>IF(N188="zákl. přenesená",J188,0)</f>
        <v>0</v>
      </c>
      <c r="BH188" s="218">
        <f>IF(N188="sníž. přenesená",J188,0)</f>
        <v>0</v>
      </c>
      <c r="BI188" s="218">
        <f>IF(N188="nulová",J188,0)</f>
        <v>0</v>
      </c>
      <c r="BJ188" s="19" t="s">
        <v>82</v>
      </c>
      <c r="BK188" s="218">
        <f>ROUND(I188*H188,2)</f>
        <v>0</v>
      </c>
      <c r="BL188" s="19" t="s">
        <v>140</v>
      </c>
      <c r="BM188" s="217" t="s">
        <v>842</v>
      </c>
    </row>
    <row r="189" spans="1:47" s="2" customFormat="1" ht="12">
      <c r="A189" s="40"/>
      <c r="B189" s="41"/>
      <c r="C189" s="42"/>
      <c r="D189" s="219" t="s">
        <v>142</v>
      </c>
      <c r="E189" s="42"/>
      <c r="F189" s="220" t="s">
        <v>841</v>
      </c>
      <c r="G189" s="42"/>
      <c r="H189" s="42"/>
      <c r="I189" s="221"/>
      <c r="J189" s="42"/>
      <c r="K189" s="42"/>
      <c r="L189" s="46"/>
      <c r="M189" s="222"/>
      <c r="N189" s="223"/>
      <c r="O189" s="86"/>
      <c r="P189" s="86"/>
      <c r="Q189" s="86"/>
      <c r="R189" s="86"/>
      <c r="S189" s="86"/>
      <c r="T189" s="87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T189" s="19" t="s">
        <v>142</v>
      </c>
      <c r="AU189" s="19" t="s">
        <v>82</v>
      </c>
    </row>
    <row r="190" spans="1:65" s="2" customFormat="1" ht="21.75" customHeight="1">
      <c r="A190" s="40"/>
      <c r="B190" s="41"/>
      <c r="C190" s="206" t="s">
        <v>7</v>
      </c>
      <c r="D190" s="206" t="s">
        <v>135</v>
      </c>
      <c r="E190" s="207" t="s">
        <v>843</v>
      </c>
      <c r="F190" s="208" t="s">
        <v>844</v>
      </c>
      <c r="G190" s="209" t="s">
        <v>138</v>
      </c>
      <c r="H190" s="210">
        <v>2</v>
      </c>
      <c r="I190" s="211"/>
      <c r="J190" s="212">
        <f>ROUND(I190*H190,2)</f>
        <v>0</v>
      </c>
      <c r="K190" s="208" t="s">
        <v>19</v>
      </c>
      <c r="L190" s="46"/>
      <c r="M190" s="213" t="s">
        <v>19</v>
      </c>
      <c r="N190" s="214" t="s">
        <v>45</v>
      </c>
      <c r="O190" s="86"/>
      <c r="P190" s="215">
        <f>O190*H190</f>
        <v>0</v>
      </c>
      <c r="Q190" s="215">
        <v>0</v>
      </c>
      <c r="R190" s="215">
        <f>Q190*H190</f>
        <v>0</v>
      </c>
      <c r="S190" s="215">
        <v>0</v>
      </c>
      <c r="T190" s="216">
        <f>S190*H190</f>
        <v>0</v>
      </c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R190" s="217" t="s">
        <v>140</v>
      </c>
      <c r="AT190" s="217" t="s">
        <v>135</v>
      </c>
      <c r="AU190" s="217" t="s">
        <v>82</v>
      </c>
      <c r="AY190" s="19" t="s">
        <v>133</v>
      </c>
      <c r="BE190" s="218">
        <f>IF(N190="základní",J190,0)</f>
        <v>0</v>
      </c>
      <c r="BF190" s="218">
        <f>IF(N190="snížená",J190,0)</f>
        <v>0</v>
      </c>
      <c r="BG190" s="218">
        <f>IF(N190="zákl. přenesená",J190,0)</f>
        <v>0</v>
      </c>
      <c r="BH190" s="218">
        <f>IF(N190="sníž. přenesená",J190,0)</f>
        <v>0</v>
      </c>
      <c r="BI190" s="218">
        <f>IF(N190="nulová",J190,0)</f>
        <v>0</v>
      </c>
      <c r="BJ190" s="19" t="s">
        <v>82</v>
      </c>
      <c r="BK190" s="218">
        <f>ROUND(I190*H190,2)</f>
        <v>0</v>
      </c>
      <c r="BL190" s="19" t="s">
        <v>140</v>
      </c>
      <c r="BM190" s="217" t="s">
        <v>845</v>
      </c>
    </row>
    <row r="191" spans="1:47" s="2" customFormat="1" ht="12">
      <c r="A191" s="40"/>
      <c r="B191" s="41"/>
      <c r="C191" s="42"/>
      <c r="D191" s="219" t="s">
        <v>142</v>
      </c>
      <c r="E191" s="42"/>
      <c r="F191" s="220" t="s">
        <v>844</v>
      </c>
      <c r="G191" s="42"/>
      <c r="H191" s="42"/>
      <c r="I191" s="221"/>
      <c r="J191" s="42"/>
      <c r="K191" s="42"/>
      <c r="L191" s="46"/>
      <c r="M191" s="222"/>
      <c r="N191" s="223"/>
      <c r="O191" s="86"/>
      <c r="P191" s="86"/>
      <c r="Q191" s="86"/>
      <c r="R191" s="86"/>
      <c r="S191" s="86"/>
      <c r="T191" s="87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T191" s="19" t="s">
        <v>142</v>
      </c>
      <c r="AU191" s="19" t="s">
        <v>82</v>
      </c>
    </row>
    <row r="192" spans="1:65" s="2" customFormat="1" ht="16.5" customHeight="1">
      <c r="A192" s="40"/>
      <c r="B192" s="41"/>
      <c r="C192" s="206" t="s">
        <v>310</v>
      </c>
      <c r="D192" s="206" t="s">
        <v>135</v>
      </c>
      <c r="E192" s="207" t="s">
        <v>695</v>
      </c>
      <c r="F192" s="208" t="s">
        <v>696</v>
      </c>
      <c r="G192" s="209" t="s">
        <v>174</v>
      </c>
      <c r="H192" s="210">
        <v>724.96</v>
      </c>
      <c r="I192" s="211"/>
      <c r="J192" s="212">
        <f>ROUND(I192*H192,2)</f>
        <v>0</v>
      </c>
      <c r="K192" s="208" t="s">
        <v>19</v>
      </c>
      <c r="L192" s="46"/>
      <c r="M192" s="213" t="s">
        <v>19</v>
      </c>
      <c r="N192" s="214" t="s">
        <v>45</v>
      </c>
      <c r="O192" s="86"/>
      <c r="P192" s="215">
        <f>O192*H192</f>
        <v>0</v>
      </c>
      <c r="Q192" s="215">
        <v>0</v>
      </c>
      <c r="R192" s="215">
        <f>Q192*H192</f>
        <v>0</v>
      </c>
      <c r="S192" s="215">
        <v>0</v>
      </c>
      <c r="T192" s="216">
        <f>S192*H192</f>
        <v>0</v>
      </c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R192" s="217" t="s">
        <v>140</v>
      </c>
      <c r="AT192" s="217" t="s">
        <v>135</v>
      </c>
      <c r="AU192" s="217" t="s">
        <v>82</v>
      </c>
      <c r="AY192" s="19" t="s">
        <v>133</v>
      </c>
      <c r="BE192" s="218">
        <f>IF(N192="základní",J192,0)</f>
        <v>0</v>
      </c>
      <c r="BF192" s="218">
        <f>IF(N192="snížená",J192,0)</f>
        <v>0</v>
      </c>
      <c r="BG192" s="218">
        <f>IF(N192="zákl. přenesená",J192,0)</f>
        <v>0</v>
      </c>
      <c r="BH192" s="218">
        <f>IF(N192="sníž. přenesená",J192,0)</f>
        <v>0</v>
      </c>
      <c r="BI192" s="218">
        <f>IF(N192="nulová",J192,0)</f>
        <v>0</v>
      </c>
      <c r="BJ192" s="19" t="s">
        <v>82</v>
      </c>
      <c r="BK192" s="218">
        <f>ROUND(I192*H192,2)</f>
        <v>0</v>
      </c>
      <c r="BL192" s="19" t="s">
        <v>140</v>
      </c>
      <c r="BM192" s="217" t="s">
        <v>846</v>
      </c>
    </row>
    <row r="193" spans="1:47" s="2" customFormat="1" ht="12">
      <c r="A193" s="40"/>
      <c r="B193" s="41"/>
      <c r="C193" s="42"/>
      <c r="D193" s="219" t="s">
        <v>142</v>
      </c>
      <c r="E193" s="42"/>
      <c r="F193" s="220" t="s">
        <v>696</v>
      </c>
      <c r="G193" s="42"/>
      <c r="H193" s="42"/>
      <c r="I193" s="221"/>
      <c r="J193" s="42"/>
      <c r="K193" s="42"/>
      <c r="L193" s="46"/>
      <c r="M193" s="222"/>
      <c r="N193" s="223"/>
      <c r="O193" s="86"/>
      <c r="P193" s="86"/>
      <c r="Q193" s="86"/>
      <c r="R193" s="86"/>
      <c r="S193" s="86"/>
      <c r="T193" s="87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T193" s="19" t="s">
        <v>142</v>
      </c>
      <c r="AU193" s="19" t="s">
        <v>82</v>
      </c>
    </row>
    <row r="194" spans="1:63" s="12" customFormat="1" ht="25.9" customHeight="1">
      <c r="A194" s="12"/>
      <c r="B194" s="190"/>
      <c r="C194" s="191"/>
      <c r="D194" s="192" t="s">
        <v>73</v>
      </c>
      <c r="E194" s="193" t="s">
        <v>847</v>
      </c>
      <c r="F194" s="193" t="s">
        <v>848</v>
      </c>
      <c r="G194" s="191"/>
      <c r="H194" s="191"/>
      <c r="I194" s="194"/>
      <c r="J194" s="195">
        <f>BK194</f>
        <v>0</v>
      </c>
      <c r="K194" s="191"/>
      <c r="L194" s="196"/>
      <c r="M194" s="197"/>
      <c r="N194" s="198"/>
      <c r="O194" s="198"/>
      <c r="P194" s="199">
        <f>SUM(P195:P196)</f>
        <v>0</v>
      </c>
      <c r="Q194" s="198"/>
      <c r="R194" s="199">
        <f>SUM(R195:R196)</f>
        <v>0</v>
      </c>
      <c r="S194" s="198"/>
      <c r="T194" s="200">
        <f>SUM(T195:T196)</f>
        <v>0</v>
      </c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R194" s="201" t="s">
        <v>82</v>
      </c>
      <c r="AT194" s="202" t="s">
        <v>73</v>
      </c>
      <c r="AU194" s="202" t="s">
        <v>74</v>
      </c>
      <c r="AY194" s="201" t="s">
        <v>133</v>
      </c>
      <c r="BK194" s="203">
        <f>SUM(BK195:BK196)</f>
        <v>0</v>
      </c>
    </row>
    <row r="195" spans="1:65" s="2" customFormat="1" ht="16.5" customHeight="1">
      <c r="A195" s="40"/>
      <c r="B195" s="41"/>
      <c r="C195" s="206" t="s">
        <v>436</v>
      </c>
      <c r="D195" s="206" t="s">
        <v>135</v>
      </c>
      <c r="E195" s="207" t="s">
        <v>849</v>
      </c>
      <c r="F195" s="208" t="s">
        <v>850</v>
      </c>
      <c r="G195" s="209" t="s">
        <v>174</v>
      </c>
      <c r="H195" s="210">
        <v>546</v>
      </c>
      <c r="I195" s="211"/>
      <c r="J195" s="212">
        <f>ROUND(I195*H195,2)</f>
        <v>0</v>
      </c>
      <c r="K195" s="208" t="s">
        <v>19</v>
      </c>
      <c r="L195" s="46"/>
      <c r="M195" s="213" t="s">
        <v>19</v>
      </c>
      <c r="N195" s="214" t="s">
        <v>45</v>
      </c>
      <c r="O195" s="86"/>
      <c r="P195" s="215">
        <f>O195*H195</f>
        <v>0</v>
      </c>
      <c r="Q195" s="215">
        <v>0</v>
      </c>
      <c r="R195" s="215">
        <f>Q195*H195</f>
        <v>0</v>
      </c>
      <c r="S195" s="215">
        <v>0</v>
      </c>
      <c r="T195" s="216">
        <f>S195*H195</f>
        <v>0</v>
      </c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R195" s="217" t="s">
        <v>140</v>
      </c>
      <c r="AT195" s="217" t="s">
        <v>135</v>
      </c>
      <c r="AU195" s="217" t="s">
        <v>82</v>
      </c>
      <c r="AY195" s="19" t="s">
        <v>133</v>
      </c>
      <c r="BE195" s="218">
        <f>IF(N195="základní",J195,0)</f>
        <v>0</v>
      </c>
      <c r="BF195" s="218">
        <f>IF(N195="snížená",J195,0)</f>
        <v>0</v>
      </c>
      <c r="BG195" s="218">
        <f>IF(N195="zákl. přenesená",J195,0)</f>
        <v>0</v>
      </c>
      <c r="BH195" s="218">
        <f>IF(N195="sníž. přenesená",J195,0)</f>
        <v>0</v>
      </c>
      <c r="BI195" s="218">
        <f>IF(N195="nulová",J195,0)</f>
        <v>0</v>
      </c>
      <c r="BJ195" s="19" t="s">
        <v>82</v>
      </c>
      <c r="BK195" s="218">
        <f>ROUND(I195*H195,2)</f>
        <v>0</v>
      </c>
      <c r="BL195" s="19" t="s">
        <v>140</v>
      </c>
      <c r="BM195" s="217" t="s">
        <v>851</v>
      </c>
    </row>
    <row r="196" spans="1:47" s="2" customFormat="1" ht="12">
      <c r="A196" s="40"/>
      <c r="B196" s="41"/>
      <c r="C196" s="42"/>
      <c r="D196" s="219" t="s">
        <v>142</v>
      </c>
      <c r="E196" s="42"/>
      <c r="F196" s="220" t="s">
        <v>850</v>
      </c>
      <c r="G196" s="42"/>
      <c r="H196" s="42"/>
      <c r="I196" s="221"/>
      <c r="J196" s="42"/>
      <c r="K196" s="42"/>
      <c r="L196" s="46"/>
      <c r="M196" s="222"/>
      <c r="N196" s="223"/>
      <c r="O196" s="86"/>
      <c r="P196" s="86"/>
      <c r="Q196" s="86"/>
      <c r="R196" s="86"/>
      <c r="S196" s="86"/>
      <c r="T196" s="87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T196" s="19" t="s">
        <v>142</v>
      </c>
      <c r="AU196" s="19" t="s">
        <v>82</v>
      </c>
    </row>
    <row r="197" spans="1:63" s="12" customFormat="1" ht="25.9" customHeight="1">
      <c r="A197" s="12"/>
      <c r="B197" s="190"/>
      <c r="C197" s="191"/>
      <c r="D197" s="192" t="s">
        <v>73</v>
      </c>
      <c r="E197" s="193" t="s">
        <v>704</v>
      </c>
      <c r="F197" s="193" t="s">
        <v>705</v>
      </c>
      <c r="G197" s="191"/>
      <c r="H197" s="191"/>
      <c r="I197" s="194"/>
      <c r="J197" s="195">
        <f>BK197</f>
        <v>0</v>
      </c>
      <c r="K197" s="191"/>
      <c r="L197" s="196"/>
      <c r="M197" s="197"/>
      <c r="N197" s="198"/>
      <c r="O197" s="198"/>
      <c r="P197" s="199">
        <f>SUM(P198:P199)</f>
        <v>0</v>
      </c>
      <c r="Q197" s="198"/>
      <c r="R197" s="199">
        <f>SUM(R198:R199)</f>
        <v>0</v>
      </c>
      <c r="S197" s="198"/>
      <c r="T197" s="200">
        <f>SUM(T198:T199)</f>
        <v>0</v>
      </c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R197" s="201" t="s">
        <v>82</v>
      </c>
      <c r="AT197" s="202" t="s">
        <v>73</v>
      </c>
      <c r="AU197" s="202" t="s">
        <v>74</v>
      </c>
      <c r="AY197" s="201" t="s">
        <v>133</v>
      </c>
      <c r="BK197" s="203">
        <f>SUM(BK198:BK199)</f>
        <v>0</v>
      </c>
    </row>
    <row r="198" spans="1:65" s="2" customFormat="1" ht="21.75" customHeight="1">
      <c r="A198" s="40"/>
      <c r="B198" s="41"/>
      <c r="C198" s="206" t="s">
        <v>441</v>
      </c>
      <c r="D198" s="206" t="s">
        <v>135</v>
      </c>
      <c r="E198" s="207" t="s">
        <v>706</v>
      </c>
      <c r="F198" s="208" t="s">
        <v>707</v>
      </c>
      <c r="G198" s="209" t="s">
        <v>254</v>
      </c>
      <c r="H198" s="210">
        <v>1274.46</v>
      </c>
      <c r="I198" s="211"/>
      <c r="J198" s="212">
        <f>ROUND(I198*H198,2)</f>
        <v>0</v>
      </c>
      <c r="K198" s="208" t="s">
        <v>19</v>
      </c>
      <c r="L198" s="46"/>
      <c r="M198" s="213" t="s">
        <v>19</v>
      </c>
      <c r="N198" s="214" t="s">
        <v>45</v>
      </c>
      <c r="O198" s="86"/>
      <c r="P198" s="215">
        <f>O198*H198</f>
        <v>0</v>
      </c>
      <c r="Q198" s="215">
        <v>0</v>
      </c>
      <c r="R198" s="215">
        <f>Q198*H198</f>
        <v>0</v>
      </c>
      <c r="S198" s="215">
        <v>0</v>
      </c>
      <c r="T198" s="216">
        <f>S198*H198</f>
        <v>0</v>
      </c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R198" s="217" t="s">
        <v>140</v>
      </c>
      <c r="AT198" s="217" t="s">
        <v>135</v>
      </c>
      <c r="AU198" s="217" t="s">
        <v>82</v>
      </c>
      <c r="AY198" s="19" t="s">
        <v>133</v>
      </c>
      <c r="BE198" s="218">
        <f>IF(N198="základní",J198,0)</f>
        <v>0</v>
      </c>
      <c r="BF198" s="218">
        <f>IF(N198="snížená",J198,0)</f>
        <v>0</v>
      </c>
      <c r="BG198" s="218">
        <f>IF(N198="zákl. přenesená",J198,0)</f>
        <v>0</v>
      </c>
      <c r="BH198" s="218">
        <f>IF(N198="sníž. přenesená",J198,0)</f>
        <v>0</v>
      </c>
      <c r="BI198" s="218">
        <f>IF(N198="nulová",J198,0)</f>
        <v>0</v>
      </c>
      <c r="BJ198" s="19" t="s">
        <v>82</v>
      </c>
      <c r="BK198" s="218">
        <f>ROUND(I198*H198,2)</f>
        <v>0</v>
      </c>
      <c r="BL198" s="19" t="s">
        <v>140</v>
      </c>
      <c r="BM198" s="217" t="s">
        <v>852</v>
      </c>
    </row>
    <row r="199" spans="1:47" s="2" customFormat="1" ht="12">
      <c r="A199" s="40"/>
      <c r="B199" s="41"/>
      <c r="C199" s="42"/>
      <c r="D199" s="219" t="s">
        <v>142</v>
      </c>
      <c r="E199" s="42"/>
      <c r="F199" s="220" t="s">
        <v>707</v>
      </c>
      <c r="G199" s="42"/>
      <c r="H199" s="42"/>
      <c r="I199" s="221"/>
      <c r="J199" s="42"/>
      <c r="K199" s="42"/>
      <c r="L199" s="46"/>
      <c r="M199" s="222"/>
      <c r="N199" s="223"/>
      <c r="O199" s="86"/>
      <c r="P199" s="86"/>
      <c r="Q199" s="86"/>
      <c r="R199" s="86"/>
      <c r="S199" s="86"/>
      <c r="T199" s="87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T199" s="19" t="s">
        <v>142</v>
      </c>
      <c r="AU199" s="19" t="s">
        <v>82</v>
      </c>
    </row>
    <row r="200" spans="1:63" s="12" customFormat="1" ht="25.9" customHeight="1">
      <c r="A200" s="12"/>
      <c r="B200" s="190"/>
      <c r="C200" s="191"/>
      <c r="D200" s="192" t="s">
        <v>73</v>
      </c>
      <c r="E200" s="193" t="s">
        <v>709</v>
      </c>
      <c r="F200" s="193" t="s">
        <v>710</v>
      </c>
      <c r="G200" s="191"/>
      <c r="H200" s="191"/>
      <c r="I200" s="194"/>
      <c r="J200" s="195">
        <f>BK200</f>
        <v>0</v>
      </c>
      <c r="K200" s="191"/>
      <c r="L200" s="196"/>
      <c r="M200" s="197"/>
      <c r="N200" s="198"/>
      <c r="O200" s="198"/>
      <c r="P200" s="199">
        <f>SUM(P201:P202)</f>
        <v>0</v>
      </c>
      <c r="Q200" s="198"/>
      <c r="R200" s="199">
        <f>SUM(R201:R202)</f>
        <v>0</v>
      </c>
      <c r="S200" s="198"/>
      <c r="T200" s="200">
        <f>SUM(T201:T202)</f>
        <v>0</v>
      </c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R200" s="201" t="s">
        <v>82</v>
      </c>
      <c r="AT200" s="202" t="s">
        <v>73</v>
      </c>
      <c r="AU200" s="202" t="s">
        <v>74</v>
      </c>
      <c r="AY200" s="201" t="s">
        <v>133</v>
      </c>
      <c r="BK200" s="203">
        <f>SUM(BK201:BK202)</f>
        <v>0</v>
      </c>
    </row>
    <row r="201" spans="1:65" s="2" customFormat="1" ht="16.5" customHeight="1">
      <c r="A201" s="40"/>
      <c r="B201" s="41"/>
      <c r="C201" s="206" t="s">
        <v>446</v>
      </c>
      <c r="D201" s="206" t="s">
        <v>135</v>
      </c>
      <c r="E201" s="207" t="s">
        <v>711</v>
      </c>
      <c r="F201" s="208" t="s">
        <v>712</v>
      </c>
      <c r="G201" s="209" t="s">
        <v>254</v>
      </c>
      <c r="H201" s="210">
        <v>1258.78</v>
      </c>
      <c r="I201" s="211"/>
      <c r="J201" s="212">
        <f>ROUND(I201*H201,2)</f>
        <v>0</v>
      </c>
      <c r="K201" s="208" t="s">
        <v>19</v>
      </c>
      <c r="L201" s="46"/>
      <c r="M201" s="213" t="s">
        <v>19</v>
      </c>
      <c r="N201" s="214" t="s">
        <v>45</v>
      </c>
      <c r="O201" s="86"/>
      <c r="P201" s="215">
        <f>O201*H201</f>
        <v>0</v>
      </c>
      <c r="Q201" s="215">
        <v>0</v>
      </c>
      <c r="R201" s="215">
        <f>Q201*H201</f>
        <v>0</v>
      </c>
      <c r="S201" s="215">
        <v>0</v>
      </c>
      <c r="T201" s="216">
        <f>S201*H201</f>
        <v>0</v>
      </c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R201" s="217" t="s">
        <v>140</v>
      </c>
      <c r="AT201" s="217" t="s">
        <v>135</v>
      </c>
      <c r="AU201" s="217" t="s">
        <v>82</v>
      </c>
      <c r="AY201" s="19" t="s">
        <v>133</v>
      </c>
      <c r="BE201" s="218">
        <f>IF(N201="základní",J201,0)</f>
        <v>0</v>
      </c>
      <c r="BF201" s="218">
        <f>IF(N201="snížená",J201,0)</f>
        <v>0</v>
      </c>
      <c r="BG201" s="218">
        <f>IF(N201="zákl. přenesená",J201,0)</f>
        <v>0</v>
      </c>
      <c r="BH201" s="218">
        <f>IF(N201="sníž. přenesená",J201,0)</f>
        <v>0</v>
      </c>
      <c r="BI201" s="218">
        <f>IF(N201="nulová",J201,0)</f>
        <v>0</v>
      </c>
      <c r="BJ201" s="19" t="s">
        <v>82</v>
      </c>
      <c r="BK201" s="218">
        <f>ROUND(I201*H201,2)</f>
        <v>0</v>
      </c>
      <c r="BL201" s="19" t="s">
        <v>140</v>
      </c>
      <c r="BM201" s="217" t="s">
        <v>853</v>
      </c>
    </row>
    <row r="202" spans="1:47" s="2" customFormat="1" ht="12">
      <c r="A202" s="40"/>
      <c r="B202" s="41"/>
      <c r="C202" s="42"/>
      <c r="D202" s="219" t="s">
        <v>142</v>
      </c>
      <c r="E202" s="42"/>
      <c r="F202" s="220" t="s">
        <v>712</v>
      </c>
      <c r="G202" s="42"/>
      <c r="H202" s="42"/>
      <c r="I202" s="221"/>
      <c r="J202" s="42"/>
      <c r="K202" s="42"/>
      <c r="L202" s="46"/>
      <c r="M202" s="222"/>
      <c r="N202" s="223"/>
      <c r="O202" s="86"/>
      <c r="P202" s="86"/>
      <c r="Q202" s="86"/>
      <c r="R202" s="86"/>
      <c r="S202" s="86"/>
      <c r="T202" s="87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T202" s="19" t="s">
        <v>142</v>
      </c>
      <c r="AU202" s="19" t="s">
        <v>82</v>
      </c>
    </row>
    <row r="203" spans="1:63" s="12" customFormat="1" ht="25.9" customHeight="1">
      <c r="A203" s="12"/>
      <c r="B203" s="190"/>
      <c r="C203" s="191"/>
      <c r="D203" s="192" t="s">
        <v>73</v>
      </c>
      <c r="E203" s="193" t="s">
        <v>714</v>
      </c>
      <c r="F203" s="193" t="s">
        <v>715</v>
      </c>
      <c r="G203" s="191"/>
      <c r="H203" s="191"/>
      <c r="I203" s="194"/>
      <c r="J203" s="195">
        <f>BK203</f>
        <v>0</v>
      </c>
      <c r="K203" s="191"/>
      <c r="L203" s="196"/>
      <c r="M203" s="197"/>
      <c r="N203" s="198"/>
      <c r="O203" s="198"/>
      <c r="P203" s="199">
        <f>SUM(P204:P207)</f>
        <v>0</v>
      </c>
      <c r="Q203" s="198"/>
      <c r="R203" s="199">
        <f>SUM(R204:R207)</f>
        <v>0</v>
      </c>
      <c r="S203" s="198"/>
      <c r="T203" s="200">
        <f>SUM(T204:T207)</f>
        <v>0</v>
      </c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R203" s="201" t="s">
        <v>82</v>
      </c>
      <c r="AT203" s="202" t="s">
        <v>73</v>
      </c>
      <c r="AU203" s="202" t="s">
        <v>74</v>
      </c>
      <c r="AY203" s="201" t="s">
        <v>133</v>
      </c>
      <c r="BK203" s="203">
        <f>SUM(BK204:BK207)</f>
        <v>0</v>
      </c>
    </row>
    <row r="204" spans="1:65" s="2" customFormat="1" ht="24.15" customHeight="1">
      <c r="A204" s="40"/>
      <c r="B204" s="41"/>
      <c r="C204" s="206" t="s">
        <v>450</v>
      </c>
      <c r="D204" s="206" t="s">
        <v>135</v>
      </c>
      <c r="E204" s="207" t="s">
        <v>716</v>
      </c>
      <c r="F204" s="208" t="s">
        <v>717</v>
      </c>
      <c r="G204" s="209" t="s">
        <v>718</v>
      </c>
      <c r="H204" s="210">
        <v>1</v>
      </c>
      <c r="I204" s="211"/>
      <c r="J204" s="212">
        <f>ROUND(I204*H204,2)</f>
        <v>0</v>
      </c>
      <c r="K204" s="208" t="s">
        <v>19</v>
      </c>
      <c r="L204" s="46"/>
      <c r="M204" s="213" t="s">
        <v>19</v>
      </c>
      <c r="N204" s="214" t="s">
        <v>45</v>
      </c>
      <c r="O204" s="86"/>
      <c r="P204" s="215">
        <f>O204*H204</f>
        <v>0</v>
      </c>
      <c r="Q204" s="215">
        <v>0</v>
      </c>
      <c r="R204" s="215">
        <f>Q204*H204</f>
        <v>0</v>
      </c>
      <c r="S204" s="215">
        <v>0</v>
      </c>
      <c r="T204" s="216">
        <f>S204*H204</f>
        <v>0</v>
      </c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R204" s="217" t="s">
        <v>140</v>
      </c>
      <c r="AT204" s="217" t="s">
        <v>135</v>
      </c>
      <c r="AU204" s="217" t="s">
        <v>82</v>
      </c>
      <c r="AY204" s="19" t="s">
        <v>133</v>
      </c>
      <c r="BE204" s="218">
        <f>IF(N204="základní",J204,0)</f>
        <v>0</v>
      </c>
      <c r="BF204" s="218">
        <f>IF(N204="snížená",J204,0)</f>
        <v>0</v>
      </c>
      <c r="BG204" s="218">
        <f>IF(N204="zákl. přenesená",J204,0)</f>
        <v>0</v>
      </c>
      <c r="BH204" s="218">
        <f>IF(N204="sníž. přenesená",J204,0)</f>
        <v>0</v>
      </c>
      <c r="BI204" s="218">
        <f>IF(N204="nulová",J204,0)</f>
        <v>0</v>
      </c>
      <c r="BJ204" s="19" t="s">
        <v>82</v>
      </c>
      <c r="BK204" s="218">
        <f>ROUND(I204*H204,2)</f>
        <v>0</v>
      </c>
      <c r="BL204" s="19" t="s">
        <v>140</v>
      </c>
      <c r="BM204" s="217" t="s">
        <v>854</v>
      </c>
    </row>
    <row r="205" spans="1:47" s="2" customFormat="1" ht="12">
      <c r="A205" s="40"/>
      <c r="B205" s="41"/>
      <c r="C205" s="42"/>
      <c r="D205" s="219" t="s">
        <v>142</v>
      </c>
      <c r="E205" s="42"/>
      <c r="F205" s="220" t="s">
        <v>717</v>
      </c>
      <c r="G205" s="42"/>
      <c r="H205" s="42"/>
      <c r="I205" s="221"/>
      <c r="J205" s="42"/>
      <c r="K205" s="42"/>
      <c r="L205" s="46"/>
      <c r="M205" s="222"/>
      <c r="N205" s="223"/>
      <c r="O205" s="86"/>
      <c r="P205" s="86"/>
      <c r="Q205" s="86"/>
      <c r="R205" s="86"/>
      <c r="S205" s="86"/>
      <c r="T205" s="87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T205" s="19" t="s">
        <v>142</v>
      </c>
      <c r="AU205" s="19" t="s">
        <v>82</v>
      </c>
    </row>
    <row r="206" spans="1:65" s="2" customFormat="1" ht="24.15" customHeight="1">
      <c r="A206" s="40"/>
      <c r="B206" s="41"/>
      <c r="C206" s="206" t="s">
        <v>458</v>
      </c>
      <c r="D206" s="206" t="s">
        <v>135</v>
      </c>
      <c r="E206" s="207" t="s">
        <v>720</v>
      </c>
      <c r="F206" s="208" t="s">
        <v>721</v>
      </c>
      <c r="G206" s="209" t="s">
        <v>718</v>
      </c>
      <c r="H206" s="210">
        <v>1</v>
      </c>
      <c r="I206" s="211"/>
      <c r="J206" s="212">
        <f>ROUND(I206*H206,2)</f>
        <v>0</v>
      </c>
      <c r="K206" s="208" t="s">
        <v>19</v>
      </c>
      <c r="L206" s="46"/>
      <c r="M206" s="213" t="s">
        <v>19</v>
      </c>
      <c r="N206" s="214" t="s">
        <v>45</v>
      </c>
      <c r="O206" s="86"/>
      <c r="P206" s="215">
        <f>O206*H206</f>
        <v>0</v>
      </c>
      <c r="Q206" s="215">
        <v>0</v>
      </c>
      <c r="R206" s="215">
        <f>Q206*H206</f>
        <v>0</v>
      </c>
      <c r="S206" s="215">
        <v>0</v>
      </c>
      <c r="T206" s="216">
        <f>S206*H206</f>
        <v>0</v>
      </c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R206" s="217" t="s">
        <v>140</v>
      </c>
      <c r="AT206" s="217" t="s">
        <v>135</v>
      </c>
      <c r="AU206" s="217" t="s">
        <v>82</v>
      </c>
      <c r="AY206" s="19" t="s">
        <v>133</v>
      </c>
      <c r="BE206" s="218">
        <f>IF(N206="základní",J206,0)</f>
        <v>0</v>
      </c>
      <c r="BF206" s="218">
        <f>IF(N206="snížená",J206,0)</f>
        <v>0</v>
      </c>
      <c r="BG206" s="218">
        <f>IF(N206="zákl. přenesená",J206,0)</f>
        <v>0</v>
      </c>
      <c r="BH206" s="218">
        <f>IF(N206="sníž. přenesená",J206,0)</f>
        <v>0</v>
      </c>
      <c r="BI206" s="218">
        <f>IF(N206="nulová",J206,0)</f>
        <v>0</v>
      </c>
      <c r="BJ206" s="19" t="s">
        <v>82</v>
      </c>
      <c r="BK206" s="218">
        <f>ROUND(I206*H206,2)</f>
        <v>0</v>
      </c>
      <c r="BL206" s="19" t="s">
        <v>140</v>
      </c>
      <c r="BM206" s="217" t="s">
        <v>855</v>
      </c>
    </row>
    <row r="207" spans="1:47" s="2" customFormat="1" ht="12">
      <c r="A207" s="40"/>
      <c r="B207" s="41"/>
      <c r="C207" s="42"/>
      <c r="D207" s="219" t="s">
        <v>142</v>
      </c>
      <c r="E207" s="42"/>
      <c r="F207" s="220" t="s">
        <v>721</v>
      </c>
      <c r="G207" s="42"/>
      <c r="H207" s="42"/>
      <c r="I207" s="221"/>
      <c r="J207" s="42"/>
      <c r="K207" s="42"/>
      <c r="L207" s="46"/>
      <c r="M207" s="278"/>
      <c r="N207" s="279"/>
      <c r="O207" s="280"/>
      <c r="P207" s="280"/>
      <c r="Q207" s="280"/>
      <c r="R207" s="280"/>
      <c r="S207" s="280"/>
      <c r="T207" s="281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T207" s="19" t="s">
        <v>142</v>
      </c>
      <c r="AU207" s="19" t="s">
        <v>82</v>
      </c>
    </row>
    <row r="208" spans="1:31" s="2" customFormat="1" ht="6.95" customHeight="1">
      <c r="A208" s="40"/>
      <c r="B208" s="61"/>
      <c r="C208" s="62"/>
      <c r="D208" s="62"/>
      <c r="E208" s="62"/>
      <c r="F208" s="62"/>
      <c r="G208" s="62"/>
      <c r="H208" s="62"/>
      <c r="I208" s="62"/>
      <c r="J208" s="62"/>
      <c r="K208" s="62"/>
      <c r="L208" s="46"/>
      <c r="M208" s="40"/>
      <c r="O208" s="40"/>
      <c r="P208" s="40"/>
      <c r="Q208" s="40"/>
      <c r="R208" s="40"/>
      <c r="S208" s="40"/>
      <c r="T208" s="40"/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</row>
  </sheetData>
  <sheetProtection password="CC35" sheet="1" objects="1" scenarios="1" formatColumns="0" formatRows="0" autoFilter="0"/>
  <autoFilter ref="C86:K207"/>
  <mergeCells count="9">
    <mergeCell ref="E7:H7"/>
    <mergeCell ref="E9:H9"/>
    <mergeCell ref="E18:H18"/>
    <mergeCell ref="E27:H27"/>
    <mergeCell ref="E48:H48"/>
    <mergeCell ref="E50:H50"/>
    <mergeCell ref="E77:H77"/>
    <mergeCell ref="E79:H7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1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93</v>
      </c>
    </row>
    <row r="3" spans="2:46" s="1" customFormat="1" ht="6.95" customHeight="1">
      <c r="B3" s="130"/>
      <c r="C3" s="131"/>
      <c r="D3" s="131"/>
      <c r="E3" s="131"/>
      <c r="F3" s="131"/>
      <c r="G3" s="131"/>
      <c r="H3" s="131"/>
      <c r="I3" s="131"/>
      <c r="J3" s="131"/>
      <c r="K3" s="131"/>
      <c r="L3" s="22"/>
      <c r="AT3" s="19" t="s">
        <v>84</v>
      </c>
    </row>
    <row r="4" spans="2:46" s="1" customFormat="1" ht="24.95" customHeight="1">
      <c r="B4" s="22"/>
      <c r="D4" s="132" t="s">
        <v>103</v>
      </c>
      <c r="L4" s="22"/>
      <c r="M4" s="133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34" t="s">
        <v>16</v>
      </c>
      <c r="L6" s="22"/>
    </row>
    <row r="7" spans="2:12" s="1" customFormat="1" ht="16.5" customHeight="1">
      <c r="B7" s="22"/>
      <c r="E7" s="135" t="str">
        <f>'Rekapitulace stavby'!K6</f>
        <v>Stavební úpravy MK Libušina a Tyršova v Třeboni</v>
      </c>
      <c r="F7" s="134"/>
      <c r="G7" s="134"/>
      <c r="H7" s="134"/>
      <c r="L7" s="22"/>
    </row>
    <row r="8" spans="1:31" s="2" customFormat="1" ht="12" customHeight="1">
      <c r="A8" s="40"/>
      <c r="B8" s="46"/>
      <c r="C8" s="40"/>
      <c r="D8" s="134" t="s">
        <v>104</v>
      </c>
      <c r="E8" s="40"/>
      <c r="F8" s="40"/>
      <c r="G8" s="40"/>
      <c r="H8" s="40"/>
      <c r="I8" s="40"/>
      <c r="J8" s="40"/>
      <c r="K8" s="40"/>
      <c r="L8" s="136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37" t="s">
        <v>856</v>
      </c>
      <c r="F9" s="40"/>
      <c r="G9" s="40"/>
      <c r="H9" s="40"/>
      <c r="I9" s="40"/>
      <c r="J9" s="40"/>
      <c r="K9" s="40"/>
      <c r="L9" s="13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3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34" t="s">
        <v>18</v>
      </c>
      <c r="E11" s="40"/>
      <c r="F11" s="138" t="s">
        <v>19</v>
      </c>
      <c r="G11" s="40"/>
      <c r="H11" s="40"/>
      <c r="I11" s="134" t="s">
        <v>20</v>
      </c>
      <c r="J11" s="138" t="s">
        <v>19</v>
      </c>
      <c r="K11" s="40"/>
      <c r="L11" s="13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34" t="s">
        <v>21</v>
      </c>
      <c r="E12" s="40"/>
      <c r="F12" s="138" t="s">
        <v>22</v>
      </c>
      <c r="G12" s="40"/>
      <c r="H12" s="40"/>
      <c r="I12" s="134" t="s">
        <v>23</v>
      </c>
      <c r="J12" s="139" t="str">
        <f>'Rekapitulace stavby'!AN8</f>
        <v>7. 12. 2020</v>
      </c>
      <c r="K12" s="40"/>
      <c r="L12" s="13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3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34" t="s">
        <v>25</v>
      </c>
      <c r="E14" s="40"/>
      <c r="F14" s="40"/>
      <c r="G14" s="40"/>
      <c r="H14" s="40"/>
      <c r="I14" s="134" t="s">
        <v>26</v>
      </c>
      <c r="J14" s="138" t="s">
        <v>19</v>
      </c>
      <c r="K14" s="40"/>
      <c r="L14" s="13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38" t="s">
        <v>27</v>
      </c>
      <c r="F15" s="40"/>
      <c r="G15" s="40"/>
      <c r="H15" s="40"/>
      <c r="I15" s="134" t="s">
        <v>28</v>
      </c>
      <c r="J15" s="138" t="s">
        <v>19</v>
      </c>
      <c r="K15" s="40"/>
      <c r="L15" s="13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3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34" t="s">
        <v>29</v>
      </c>
      <c r="E17" s="40"/>
      <c r="F17" s="40"/>
      <c r="G17" s="40"/>
      <c r="H17" s="40"/>
      <c r="I17" s="134" t="s">
        <v>26</v>
      </c>
      <c r="J17" s="35" t="str">
        <f>'Rekapitulace stavby'!AN13</f>
        <v>Vyplň údaj</v>
      </c>
      <c r="K17" s="40"/>
      <c r="L17" s="13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8"/>
      <c r="G18" s="138"/>
      <c r="H18" s="138"/>
      <c r="I18" s="134" t="s">
        <v>28</v>
      </c>
      <c r="J18" s="35" t="str">
        <f>'Rekapitulace stavby'!AN14</f>
        <v>Vyplň údaj</v>
      </c>
      <c r="K18" s="40"/>
      <c r="L18" s="13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3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34" t="s">
        <v>31</v>
      </c>
      <c r="E20" s="40"/>
      <c r="F20" s="40"/>
      <c r="G20" s="40"/>
      <c r="H20" s="40"/>
      <c r="I20" s="134" t="s">
        <v>26</v>
      </c>
      <c r="J20" s="138" t="s">
        <v>32</v>
      </c>
      <c r="K20" s="40"/>
      <c r="L20" s="13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38" t="s">
        <v>33</v>
      </c>
      <c r="F21" s="40"/>
      <c r="G21" s="40"/>
      <c r="H21" s="40"/>
      <c r="I21" s="134" t="s">
        <v>28</v>
      </c>
      <c r="J21" s="138" t="s">
        <v>34</v>
      </c>
      <c r="K21" s="40"/>
      <c r="L21" s="13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3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34" t="s">
        <v>36</v>
      </c>
      <c r="E23" s="40"/>
      <c r="F23" s="40"/>
      <c r="G23" s="40"/>
      <c r="H23" s="40"/>
      <c r="I23" s="134" t="s">
        <v>26</v>
      </c>
      <c r="J23" s="138" t="s">
        <v>19</v>
      </c>
      <c r="K23" s="40"/>
      <c r="L23" s="13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38" t="s">
        <v>37</v>
      </c>
      <c r="F24" s="40"/>
      <c r="G24" s="40"/>
      <c r="H24" s="40"/>
      <c r="I24" s="134" t="s">
        <v>28</v>
      </c>
      <c r="J24" s="138" t="s">
        <v>19</v>
      </c>
      <c r="K24" s="40"/>
      <c r="L24" s="13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3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34" t="s">
        <v>38</v>
      </c>
      <c r="E26" s="40"/>
      <c r="F26" s="40"/>
      <c r="G26" s="40"/>
      <c r="H26" s="40"/>
      <c r="I26" s="40"/>
      <c r="J26" s="40"/>
      <c r="K26" s="40"/>
      <c r="L26" s="13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59.25" customHeight="1">
      <c r="A27" s="140"/>
      <c r="B27" s="141"/>
      <c r="C27" s="140"/>
      <c r="D27" s="140"/>
      <c r="E27" s="142" t="s">
        <v>106</v>
      </c>
      <c r="F27" s="142"/>
      <c r="G27" s="142"/>
      <c r="H27" s="142"/>
      <c r="I27" s="140"/>
      <c r="J27" s="140"/>
      <c r="K27" s="140"/>
      <c r="L27" s="143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3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44"/>
      <c r="E29" s="144"/>
      <c r="F29" s="144"/>
      <c r="G29" s="144"/>
      <c r="H29" s="144"/>
      <c r="I29" s="144"/>
      <c r="J29" s="144"/>
      <c r="K29" s="144"/>
      <c r="L29" s="136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45" t="s">
        <v>40</v>
      </c>
      <c r="E30" s="40"/>
      <c r="F30" s="40"/>
      <c r="G30" s="40"/>
      <c r="H30" s="40"/>
      <c r="I30" s="40"/>
      <c r="J30" s="146">
        <f>ROUND(J88,2)</f>
        <v>0</v>
      </c>
      <c r="K30" s="40"/>
      <c r="L30" s="13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44"/>
      <c r="E31" s="144"/>
      <c r="F31" s="144"/>
      <c r="G31" s="144"/>
      <c r="H31" s="144"/>
      <c r="I31" s="144"/>
      <c r="J31" s="144"/>
      <c r="K31" s="144"/>
      <c r="L31" s="13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47" t="s">
        <v>42</v>
      </c>
      <c r="G32" s="40"/>
      <c r="H32" s="40"/>
      <c r="I32" s="147" t="s">
        <v>41</v>
      </c>
      <c r="J32" s="147" t="s">
        <v>43</v>
      </c>
      <c r="K32" s="40"/>
      <c r="L32" s="13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48" t="s">
        <v>44</v>
      </c>
      <c r="E33" s="134" t="s">
        <v>45</v>
      </c>
      <c r="F33" s="149">
        <f>ROUND((SUM(BE88:BE217)),2)</f>
        <v>0</v>
      </c>
      <c r="G33" s="40"/>
      <c r="H33" s="40"/>
      <c r="I33" s="150">
        <v>0.21</v>
      </c>
      <c r="J33" s="149">
        <f>ROUND(((SUM(BE88:BE217))*I33),2)</f>
        <v>0</v>
      </c>
      <c r="K33" s="40"/>
      <c r="L33" s="13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34" t="s">
        <v>46</v>
      </c>
      <c r="F34" s="149">
        <f>ROUND((SUM(BF88:BF217)),2)</f>
        <v>0</v>
      </c>
      <c r="G34" s="40"/>
      <c r="H34" s="40"/>
      <c r="I34" s="150">
        <v>0.15</v>
      </c>
      <c r="J34" s="149">
        <f>ROUND(((SUM(BF88:BF217))*I34),2)</f>
        <v>0</v>
      </c>
      <c r="K34" s="40"/>
      <c r="L34" s="13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34" t="s">
        <v>47</v>
      </c>
      <c r="F35" s="149">
        <f>ROUND((SUM(BG88:BG217)),2)</f>
        <v>0</v>
      </c>
      <c r="G35" s="40"/>
      <c r="H35" s="40"/>
      <c r="I35" s="150">
        <v>0.21</v>
      </c>
      <c r="J35" s="149">
        <f>0</f>
        <v>0</v>
      </c>
      <c r="K35" s="40"/>
      <c r="L35" s="13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34" t="s">
        <v>48</v>
      </c>
      <c r="F36" s="149">
        <f>ROUND((SUM(BH88:BH217)),2)</f>
        <v>0</v>
      </c>
      <c r="G36" s="40"/>
      <c r="H36" s="40"/>
      <c r="I36" s="150">
        <v>0.15</v>
      </c>
      <c r="J36" s="149">
        <f>0</f>
        <v>0</v>
      </c>
      <c r="K36" s="40"/>
      <c r="L36" s="13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34" t="s">
        <v>49</v>
      </c>
      <c r="F37" s="149">
        <f>ROUND((SUM(BI88:BI217)),2)</f>
        <v>0</v>
      </c>
      <c r="G37" s="40"/>
      <c r="H37" s="40"/>
      <c r="I37" s="150">
        <v>0</v>
      </c>
      <c r="J37" s="149">
        <f>0</f>
        <v>0</v>
      </c>
      <c r="K37" s="40"/>
      <c r="L37" s="13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3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51"/>
      <c r="D39" s="152" t="s">
        <v>50</v>
      </c>
      <c r="E39" s="153"/>
      <c r="F39" s="153"/>
      <c r="G39" s="154" t="s">
        <v>51</v>
      </c>
      <c r="H39" s="155" t="s">
        <v>52</v>
      </c>
      <c r="I39" s="153"/>
      <c r="J39" s="156">
        <f>SUM(J30:J37)</f>
        <v>0</v>
      </c>
      <c r="K39" s="157"/>
      <c r="L39" s="13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58"/>
      <c r="C40" s="159"/>
      <c r="D40" s="159"/>
      <c r="E40" s="159"/>
      <c r="F40" s="159"/>
      <c r="G40" s="159"/>
      <c r="H40" s="159"/>
      <c r="I40" s="159"/>
      <c r="J40" s="159"/>
      <c r="K40" s="159"/>
      <c r="L40" s="13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60"/>
      <c r="C44" s="161"/>
      <c r="D44" s="161"/>
      <c r="E44" s="161"/>
      <c r="F44" s="161"/>
      <c r="G44" s="161"/>
      <c r="H44" s="161"/>
      <c r="I44" s="161"/>
      <c r="J44" s="161"/>
      <c r="K44" s="161"/>
      <c r="L44" s="136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107</v>
      </c>
      <c r="D45" s="42"/>
      <c r="E45" s="42"/>
      <c r="F45" s="42"/>
      <c r="G45" s="42"/>
      <c r="H45" s="42"/>
      <c r="I45" s="42"/>
      <c r="J45" s="42"/>
      <c r="K45" s="42"/>
      <c r="L45" s="136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3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42"/>
      <c r="J47" s="42"/>
      <c r="K47" s="42"/>
      <c r="L47" s="13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6.5" customHeight="1">
      <c r="A48" s="40"/>
      <c r="B48" s="41"/>
      <c r="C48" s="42"/>
      <c r="D48" s="42"/>
      <c r="E48" s="162" t="str">
        <f>E7</f>
        <v>Stavební úpravy MK Libušina a Tyršova v Třeboni</v>
      </c>
      <c r="F48" s="34"/>
      <c r="G48" s="34"/>
      <c r="H48" s="34"/>
      <c r="I48" s="42"/>
      <c r="J48" s="42"/>
      <c r="K48" s="42"/>
      <c r="L48" s="13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104</v>
      </c>
      <c r="D49" s="42"/>
      <c r="E49" s="42"/>
      <c r="F49" s="42"/>
      <c r="G49" s="42"/>
      <c r="H49" s="42"/>
      <c r="I49" s="42"/>
      <c r="J49" s="42"/>
      <c r="K49" s="42"/>
      <c r="L49" s="13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>SO 303 - Odvodnění komunikace</v>
      </c>
      <c r="F50" s="42"/>
      <c r="G50" s="42"/>
      <c r="H50" s="42"/>
      <c r="I50" s="42"/>
      <c r="J50" s="42"/>
      <c r="K50" s="42"/>
      <c r="L50" s="13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36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21</v>
      </c>
      <c r="D52" s="42"/>
      <c r="E52" s="42"/>
      <c r="F52" s="29" t="str">
        <f>F12</f>
        <v>Třeboň</v>
      </c>
      <c r="G52" s="42"/>
      <c r="H52" s="42"/>
      <c r="I52" s="34" t="s">
        <v>23</v>
      </c>
      <c r="J52" s="74" t="str">
        <f>IF(J12="","",J12)</f>
        <v>7. 12. 2020</v>
      </c>
      <c r="K52" s="42"/>
      <c r="L52" s="13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3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15.15" customHeight="1">
      <c r="A54" s="40"/>
      <c r="B54" s="41"/>
      <c r="C54" s="34" t="s">
        <v>25</v>
      </c>
      <c r="D54" s="42"/>
      <c r="E54" s="42"/>
      <c r="F54" s="29" t="str">
        <f>E15</f>
        <v xml:space="preserve"> Město Třeboň, Palackého nám. 46/II, 379 01 Třeboň</v>
      </c>
      <c r="G54" s="42"/>
      <c r="H54" s="42"/>
      <c r="I54" s="34" t="s">
        <v>31</v>
      </c>
      <c r="J54" s="38" t="str">
        <f>E21</f>
        <v>INVENTE, s.r.o.</v>
      </c>
      <c r="K54" s="42"/>
      <c r="L54" s="13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15" customHeight="1">
      <c r="A55" s="40"/>
      <c r="B55" s="41"/>
      <c r="C55" s="34" t="s">
        <v>29</v>
      </c>
      <c r="D55" s="42"/>
      <c r="E55" s="42"/>
      <c r="F55" s="29" t="str">
        <f>IF(E18="","",E18)</f>
        <v>Vyplň údaj</v>
      </c>
      <c r="G55" s="42"/>
      <c r="H55" s="42"/>
      <c r="I55" s="34" t="s">
        <v>36</v>
      </c>
      <c r="J55" s="38" t="str">
        <f>E24</f>
        <v xml:space="preserve"> </v>
      </c>
      <c r="K55" s="42"/>
      <c r="L55" s="13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3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63" t="s">
        <v>108</v>
      </c>
      <c r="D57" s="164"/>
      <c r="E57" s="164"/>
      <c r="F57" s="164"/>
      <c r="G57" s="164"/>
      <c r="H57" s="164"/>
      <c r="I57" s="164"/>
      <c r="J57" s="165" t="s">
        <v>109</v>
      </c>
      <c r="K57" s="164"/>
      <c r="L57" s="13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3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66" t="s">
        <v>72</v>
      </c>
      <c r="D59" s="42"/>
      <c r="E59" s="42"/>
      <c r="F59" s="42"/>
      <c r="G59" s="42"/>
      <c r="H59" s="42"/>
      <c r="I59" s="42"/>
      <c r="J59" s="104">
        <f>J88</f>
        <v>0</v>
      </c>
      <c r="K59" s="42"/>
      <c r="L59" s="13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110</v>
      </c>
    </row>
    <row r="60" spans="1:31" s="9" customFormat="1" ht="24.95" customHeight="1">
      <c r="A60" s="9"/>
      <c r="B60" s="167"/>
      <c r="C60" s="168"/>
      <c r="D60" s="169" t="s">
        <v>537</v>
      </c>
      <c r="E60" s="170"/>
      <c r="F60" s="170"/>
      <c r="G60" s="170"/>
      <c r="H60" s="170"/>
      <c r="I60" s="170"/>
      <c r="J60" s="171">
        <f>J89</f>
        <v>0</v>
      </c>
      <c r="K60" s="168"/>
      <c r="L60" s="172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9" customFormat="1" ht="24.95" customHeight="1">
      <c r="A61" s="9"/>
      <c r="B61" s="167"/>
      <c r="C61" s="168"/>
      <c r="D61" s="169" t="s">
        <v>724</v>
      </c>
      <c r="E61" s="170"/>
      <c r="F61" s="170"/>
      <c r="G61" s="170"/>
      <c r="H61" s="170"/>
      <c r="I61" s="170"/>
      <c r="J61" s="171">
        <f>J142</f>
        <v>0</v>
      </c>
      <c r="K61" s="168"/>
      <c r="L61" s="172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</row>
    <row r="62" spans="1:31" s="9" customFormat="1" ht="24.95" customHeight="1">
      <c r="A62" s="9"/>
      <c r="B62" s="167"/>
      <c r="C62" s="168"/>
      <c r="D62" s="169" t="s">
        <v>538</v>
      </c>
      <c r="E62" s="170"/>
      <c r="F62" s="170"/>
      <c r="G62" s="170"/>
      <c r="H62" s="170"/>
      <c r="I62" s="170"/>
      <c r="J62" s="171">
        <f>J147</f>
        <v>0</v>
      </c>
      <c r="K62" s="168"/>
      <c r="L62" s="172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pans="1:31" s="9" customFormat="1" ht="24.95" customHeight="1">
      <c r="A63" s="9"/>
      <c r="B63" s="167"/>
      <c r="C63" s="168"/>
      <c r="D63" s="169" t="s">
        <v>857</v>
      </c>
      <c r="E63" s="170"/>
      <c r="F63" s="170"/>
      <c r="G63" s="170"/>
      <c r="H63" s="170"/>
      <c r="I63" s="170"/>
      <c r="J63" s="171">
        <f>J152</f>
        <v>0</v>
      </c>
      <c r="K63" s="168"/>
      <c r="L63" s="172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</row>
    <row r="64" spans="1:31" s="9" customFormat="1" ht="24.95" customHeight="1">
      <c r="A64" s="9"/>
      <c r="B64" s="167"/>
      <c r="C64" s="168"/>
      <c r="D64" s="169" t="s">
        <v>539</v>
      </c>
      <c r="E64" s="170"/>
      <c r="F64" s="170"/>
      <c r="G64" s="170"/>
      <c r="H64" s="170"/>
      <c r="I64" s="170"/>
      <c r="J64" s="171">
        <f>J155</f>
        <v>0</v>
      </c>
      <c r="K64" s="168"/>
      <c r="L64" s="172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9" customFormat="1" ht="24.95" customHeight="1">
      <c r="A65" s="9"/>
      <c r="B65" s="167"/>
      <c r="C65" s="168"/>
      <c r="D65" s="169" t="s">
        <v>725</v>
      </c>
      <c r="E65" s="170"/>
      <c r="F65" s="170"/>
      <c r="G65" s="170"/>
      <c r="H65" s="170"/>
      <c r="I65" s="170"/>
      <c r="J65" s="171">
        <f>J204</f>
        <v>0</v>
      </c>
      <c r="K65" s="168"/>
      <c r="L65" s="172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</row>
    <row r="66" spans="1:31" s="9" customFormat="1" ht="24.95" customHeight="1">
      <c r="A66" s="9"/>
      <c r="B66" s="167"/>
      <c r="C66" s="168"/>
      <c r="D66" s="169" t="s">
        <v>540</v>
      </c>
      <c r="E66" s="170"/>
      <c r="F66" s="170"/>
      <c r="G66" s="170"/>
      <c r="H66" s="170"/>
      <c r="I66" s="170"/>
      <c r="J66" s="171">
        <f>J207</f>
        <v>0</v>
      </c>
      <c r="K66" s="168"/>
      <c r="L66" s="172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</row>
    <row r="67" spans="1:31" s="9" customFormat="1" ht="24.95" customHeight="1">
      <c r="A67" s="9"/>
      <c r="B67" s="167"/>
      <c r="C67" s="168"/>
      <c r="D67" s="169" t="s">
        <v>541</v>
      </c>
      <c r="E67" s="170"/>
      <c r="F67" s="170"/>
      <c r="G67" s="170"/>
      <c r="H67" s="170"/>
      <c r="I67" s="170"/>
      <c r="J67" s="171">
        <f>J210</f>
        <v>0</v>
      </c>
      <c r="K67" s="168"/>
      <c r="L67" s="172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</row>
    <row r="68" spans="1:31" s="9" customFormat="1" ht="24.95" customHeight="1">
      <c r="A68" s="9"/>
      <c r="B68" s="167"/>
      <c r="C68" s="168"/>
      <c r="D68" s="169" t="s">
        <v>542</v>
      </c>
      <c r="E68" s="170"/>
      <c r="F68" s="170"/>
      <c r="G68" s="170"/>
      <c r="H68" s="170"/>
      <c r="I68" s="170"/>
      <c r="J68" s="171">
        <f>J213</f>
        <v>0</v>
      </c>
      <c r="K68" s="168"/>
      <c r="L68" s="172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</row>
    <row r="69" spans="1:31" s="2" customFormat="1" ht="21.8" customHeight="1">
      <c r="A69" s="40"/>
      <c r="B69" s="41"/>
      <c r="C69" s="42"/>
      <c r="D69" s="42"/>
      <c r="E69" s="42"/>
      <c r="F69" s="42"/>
      <c r="G69" s="42"/>
      <c r="H69" s="42"/>
      <c r="I69" s="42"/>
      <c r="J69" s="42"/>
      <c r="K69" s="42"/>
      <c r="L69" s="136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</row>
    <row r="70" spans="1:31" s="2" customFormat="1" ht="6.95" customHeight="1">
      <c r="A70" s="40"/>
      <c r="B70" s="61"/>
      <c r="C70" s="62"/>
      <c r="D70" s="62"/>
      <c r="E70" s="62"/>
      <c r="F70" s="62"/>
      <c r="G70" s="62"/>
      <c r="H70" s="62"/>
      <c r="I70" s="62"/>
      <c r="J70" s="62"/>
      <c r="K70" s="62"/>
      <c r="L70" s="136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</row>
    <row r="74" spans="1:31" s="2" customFormat="1" ht="6.95" customHeight="1">
      <c r="A74" s="40"/>
      <c r="B74" s="63"/>
      <c r="C74" s="64"/>
      <c r="D74" s="64"/>
      <c r="E74" s="64"/>
      <c r="F74" s="64"/>
      <c r="G74" s="64"/>
      <c r="H74" s="64"/>
      <c r="I74" s="64"/>
      <c r="J74" s="64"/>
      <c r="K74" s="64"/>
      <c r="L74" s="136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24.95" customHeight="1">
      <c r="A75" s="40"/>
      <c r="B75" s="41"/>
      <c r="C75" s="25" t="s">
        <v>118</v>
      </c>
      <c r="D75" s="42"/>
      <c r="E75" s="42"/>
      <c r="F75" s="42"/>
      <c r="G75" s="42"/>
      <c r="H75" s="42"/>
      <c r="I75" s="42"/>
      <c r="J75" s="42"/>
      <c r="K75" s="42"/>
      <c r="L75" s="136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6.95" customHeight="1">
      <c r="A76" s="40"/>
      <c r="B76" s="41"/>
      <c r="C76" s="42"/>
      <c r="D76" s="42"/>
      <c r="E76" s="42"/>
      <c r="F76" s="42"/>
      <c r="G76" s="42"/>
      <c r="H76" s="42"/>
      <c r="I76" s="42"/>
      <c r="J76" s="42"/>
      <c r="K76" s="42"/>
      <c r="L76" s="136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12" customHeight="1">
      <c r="A77" s="40"/>
      <c r="B77" s="41"/>
      <c r="C77" s="34" t="s">
        <v>16</v>
      </c>
      <c r="D77" s="42"/>
      <c r="E77" s="42"/>
      <c r="F77" s="42"/>
      <c r="G77" s="42"/>
      <c r="H77" s="42"/>
      <c r="I77" s="42"/>
      <c r="J77" s="42"/>
      <c r="K77" s="42"/>
      <c r="L77" s="136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16.5" customHeight="1">
      <c r="A78" s="40"/>
      <c r="B78" s="41"/>
      <c r="C78" s="42"/>
      <c r="D78" s="42"/>
      <c r="E78" s="162" t="str">
        <f>E7</f>
        <v>Stavební úpravy MK Libušina a Tyršova v Třeboni</v>
      </c>
      <c r="F78" s="34"/>
      <c r="G78" s="34"/>
      <c r="H78" s="34"/>
      <c r="I78" s="42"/>
      <c r="J78" s="42"/>
      <c r="K78" s="42"/>
      <c r="L78" s="136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12" customHeight="1">
      <c r="A79" s="40"/>
      <c r="B79" s="41"/>
      <c r="C79" s="34" t="s">
        <v>104</v>
      </c>
      <c r="D79" s="42"/>
      <c r="E79" s="42"/>
      <c r="F79" s="42"/>
      <c r="G79" s="42"/>
      <c r="H79" s="42"/>
      <c r="I79" s="42"/>
      <c r="J79" s="42"/>
      <c r="K79" s="42"/>
      <c r="L79" s="136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16.5" customHeight="1">
      <c r="A80" s="40"/>
      <c r="B80" s="41"/>
      <c r="C80" s="42"/>
      <c r="D80" s="42"/>
      <c r="E80" s="71" t="str">
        <f>E9</f>
        <v>SO 303 - Odvodnění komunikace</v>
      </c>
      <c r="F80" s="42"/>
      <c r="G80" s="42"/>
      <c r="H80" s="42"/>
      <c r="I80" s="42"/>
      <c r="J80" s="42"/>
      <c r="K80" s="42"/>
      <c r="L80" s="136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6.95" customHeight="1">
      <c r="A81" s="40"/>
      <c r="B81" s="41"/>
      <c r="C81" s="42"/>
      <c r="D81" s="42"/>
      <c r="E81" s="42"/>
      <c r="F81" s="42"/>
      <c r="G81" s="42"/>
      <c r="H81" s="42"/>
      <c r="I81" s="42"/>
      <c r="J81" s="42"/>
      <c r="K81" s="42"/>
      <c r="L81" s="136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12" customHeight="1">
      <c r="A82" s="40"/>
      <c r="B82" s="41"/>
      <c r="C82" s="34" t="s">
        <v>21</v>
      </c>
      <c r="D82" s="42"/>
      <c r="E82" s="42"/>
      <c r="F82" s="29" t="str">
        <f>F12</f>
        <v>Třeboň</v>
      </c>
      <c r="G82" s="42"/>
      <c r="H82" s="42"/>
      <c r="I82" s="34" t="s">
        <v>23</v>
      </c>
      <c r="J82" s="74" t="str">
        <f>IF(J12="","",J12)</f>
        <v>7. 12. 2020</v>
      </c>
      <c r="K82" s="42"/>
      <c r="L82" s="136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6.95" customHeight="1">
      <c r="A83" s="40"/>
      <c r="B83" s="41"/>
      <c r="C83" s="42"/>
      <c r="D83" s="42"/>
      <c r="E83" s="42"/>
      <c r="F83" s="42"/>
      <c r="G83" s="42"/>
      <c r="H83" s="42"/>
      <c r="I83" s="42"/>
      <c r="J83" s="42"/>
      <c r="K83" s="42"/>
      <c r="L83" s="136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15.15" customHeight="1">
      <c r="A84" s="40"/>
      <c r="B84" s="41"/>
      <c r="C84" s="34" t="s">
        <v>25</v>
      </c>
      <c r="D84" s="42"/>
      <c r="E84" s="42"/>
      <c r="F84" s="29" t="str">
        <f>E15</f>
        <v xml:space="preserve"> Město Třeboň, Palackého nám. 46/II, 379 01 Třeboň</v>
      </c>
      <c r="G84" s="42"/>
      <c r="H84" s="42"/>
      <c r="I84" s="34" t="s">
        <v>31</v>
      </c>
      <c r="J84" s="38" t="str">
        <f>E21</f>
        <v>INVENTE, s.r.o.</v>
      </c>
      <c r="K84" s="42"/>
      <c r="L84" s="136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15.15" customHeight="1">
      <c r="A85" s="40"/>
      <c r="B85" s="41"/>
      <c r="C85" s="34" t="s">
        <v>29</v>
      </c>
      <c r="D85" s="42"/>
      <c r="E85" s="42"/>
      <c r="F85" s="29" t="str">
        <f>IF(E18="","",E18)</f>
        <v>Vyplň údaj</v>
      </c>
      <c r="G85" s="42"/>
      <c r="H85" s="42"/>
      <c r="I85" s="34" t="s">
        <v>36</v>
      </c>
      <c r="J85" s="38" t="str">
        <f>E24</f>
        <v xml:space="preserve"> </v>
      </c>
      <c r="K85" s="42"/>
      <c r="L85" s="136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2" customFormat="1" ht="10.3" customHeight="1">
      <c r="A86" s="40"/>
      <c r="B86" s="41"/>
      <c r="C86" s="42"/>
      <c r="D86" s="42"/>
      <c r="E86" s="42"/>
      <c r="F86" s="42"/>
      <c r="G86" s="42"/>
      <c r="H86" s="42"/>
      <c r="I86" s="42"/>
      <c r="J86" s="42"/>
      <c r="K86" s="42"/>
      <c r="L86" s="136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11" customFormat="1" ht="29.25" customHeight="1">
      <c r="A87" s="179"/>
      <c r="B87" s="180"/>
      <c r="C87" s="181" t="s">
        <v>119</v>
      </c>
      <c r="D87" s="182" t="s">
        <v>59</v>
      </c>
      <c r="E87" s="182" t="s">
        <v>55</v>
      </c>
      <c r="F87" s="182" t="s">
        <v>56</v>
      </c>
      <c r="G87" s="182" t="s">
        <v>120</v>
      </c>
      <c r="H87" s="182" t="s">
        <v>121</v>
      </c>
      <c r="I87" s="182" t="s">
        <v>122</v>
      </c>
      <c r="J87" s="182" t="s">
        <v>109</v>
      </c>
      <c r="K87" s="183" t="s">
        <v>123</v>
      </c>
      <c r="L87" s="184"/>
      <c r="M87" s="94" t="s">
        <v>19</v>
      </c>
      <c r="N87" s="95" t="s">
        <v>44</v>
      </c>
      <c r="O87" s="95" t="s">
        <v>124</v>
      </c>
      <c r="P87" s="95" t="s">
        <v>125</v>
      </c>
      <c r="Q87" s="95" t="s">
        <v>126</v>
      </c>
      <c r="R87" s="95" t="s">
        <v>127</v>
      </c>
      <c r="S87" s="95" t="s">
        <v>128</v>
      </c>
      <c r="T87" s="96" t="s">
        <v>129</v>
      </c>
      <c r="U87" s="179"/>
      <c r="V87" s="179"/>
      <c r="W87" s="179"/>
      <c r="X87" s="179"/>
      <c r="Y87" s="179"/>
      <c r="Z87" s="179"/>
      <c r="AA87" s="179"/>
      <c r="AB87" s="179"/>
      <c r="AC87" s="179"/>
      <c r="AD87" s="179"/>
      <c r="AE87" s="179"/>
    </row>
    <row r="88" spans="1:63" s="2" customFormat="1" ht="22.8" customHeight="1">
      <c r="A88" s="40"/>
      <c r="B88" s="41"/>
      <c r="C88" s="101" t="s">
        <v>130</v>
      </c>
      <c r="D88" s="42"/>
      <c r="E88" s="42"/>
      <c r="F88" s="42"/>
      <c r="G88" s="42"/>
      <c r="H88" s="42"/>
      <c r="I88" s="42"/>
      <c r="J88" s="185">
        <f>BK88</f>
        <v>0</v>
      </c>
      <c r="K88" s="42"/>
      <c r="L88" s="46"/>
      <c r="M88" s="97"/>
      <c r="N88" s="186"/>
      <c r="O88" s="98"/>
      <c r="P88" s="187">
        <f>P89+P142+P147+P152+P155+P204+P207+P210+P213</f>
        <v>0</v>
      </c>
      <c r="Q88" s="98"/>
      <c r="R88" s="187">
        <f>R89+R142+R147+R152+R155+R204+R207+R210+R213</f>
        <v>0</v>
      </c>
      <c r="S88" s="98"/>
      <c r="T88" s="188">
        <f>T89+T142+T147+T152+T155+T204+T207+T210+T213</f>
        <v>0</v>
      </c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T88" s="19" t="s">
        <v>73</v>
      </c>
      <c r="AU88" s="19" t="s">
        <v>110</v>
      </c>
      <c r="BK88" s="189">
        <f>BK89+BK142+BK147+BK152+BK155+BK204+BK207+BK210+BK213</f>
        <v>0</v>
      </c>
    </row>
    <row r="89" spans="1:63" s="12" customFormat="1" ht="25.9" customHeight="1">
      <c r="A89" s="12"/>
      <c r="B89" s="190"/>
      <c r="C89" s="191"/>
      <c r="D89" s="192" t="s">
        <v>73</v>
      </c>
      <c r="E89" s="193" t="s">
        <v>82</v>
      </c>
      <c r="F89" s="193" t="s">
        <v>134</v>
      </c>
      <c r="G89" s="191"/>
      <c r="H89" s="191"/>
      <c r="I89" s="194"/>
      <c r="J89" s="195">
        <f>BK89</f>
        <v>0</v>
      </c>
      <c r="K89" s="191"/>
      <c r="L89" s="196"/>
      <c r="M89" s="197"/>
      <c r="N89" s="198"/>
      <c r="O89" s="198"/>
      <c r="P89" s="199">
        <f>SUM(P90:P141)</f>
        <v>0</v>
      </c>
      <c r="Q89" s="198"/>
      <c r="R89" s="199">
        <f>SUM(R90:R141)</f>
        <v>0</v>
      </c>
      <c r="S89" s="198"/>
      <c r="T89" s="200">
        <f>SUM(T90:T141)</f>
        <v>0</v>
      </c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R89" s="201" t="s">
        <v>82</v>
      </c>
      <c r="AT89" s="202" t="s">
        <v>73</v>
      </c>
      <c r="AU89" s="202" t="s">
        <v>74</v>
      </c>
      <c r="AY89" s="201" t="s">
        <v>133</v>
      </c>
      <c r="BK89" s="203">
        <f>SUM(BK90:BK141)</f>
        <v>0</v>
      </c>
    </row>
    <row r="90" spans="1:65" s="2" customFormat="1" ht="16.5" customHeight="1">
      <c r="A90" s="40"/>
      <c r="B90" s="41"/>
      <c r="C90" s="206" t="s">
        <v>82</v>
      </c>
      <c r="D90" s="206" t="s">
        <v>135</v>
      </c>
      <c r="E90" s="207" t="s">
        <v>726</v>
      </c>
      <c r="F90" s="208" t="s">
        <v>727</v>
      </c>
      <c r="G90" s="209" t="s">
        <v>545</v>
      </c>
      <c r="H90" s="210">
        <v>90</v>
      </c>
      <c r="I90" s="211"/>
      <c r="J90" s="212">
        <f>ROUND(I90*H90,2)</f>
        <v>0</v>
      </c>
      <c r="K90" s="208" t="s">
        <v>19</v>
      </c>
      <c r="L90" s="46"/>
      <c r="M90" s="213" t="s">
        <v>19</v>
      </c>
      <c r="N90" s="214" t="s">
        <v>45</v>
      </c>
      <c r="O90" s="86"/>
      <c r="P90" s="215">
        <f>O90*H90</f>
        <v>0</v>
      </c>
      <c r="Q90" s="215">
        <v>0</v>
      </c>
      <c r="R90" s="215">
        <f>Q90*H90</f>
        <v>0</v>
      </c>
      <c r="S90" s="215">
        <v>0</v>
      </c>
      <c r="T90" s="216">
        <f>S90*H90</f>
        <v>0</v>
      </c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R90" s="217" t="s">
        <v>140</v>
      </c>
      <c r="AT90" s="217" t="s">
        <v>135</v>
      </c>
      <c r="AU90" s="217" t="s">
        <v>82</v>
      </c>
      <c r="AY90" s="19" t="s">
        <v>133</v>
      </c>
      <c r="BE90" s="218">
        <f>IF(N90="základní",J90,0)</f>
        <v>0</v>
      </c>
      <c r="BF90" s="218">
        <f>IF(N90="snížená",J90,0)</f>
        <v>0</v>
      </c>
      <c r="BG90" s="218">
        <f>IF(N90="zákl. přenesená",J90,0)</f>
        <v>0</v>
      </c>
      <c r="BH90" s="218">
        <f>IF(N90="sníž. přenesená",J90,0)</f>
        <v>0</v>
      </c>
      <c r="BI90" s="218">
        <f>IF(N90="nulová",J90,0)</f>
        <v>0</v>
      </c>
      <c r="BJ90" s="19" t="s">
        <v>82</v>
      </c>
      <c r="BK90" s="218">
        <f>ROUND(I90*H90,2)</f>
        <v>0</v>
      </c>
      <c r="BL90" s="19" t="s">
        <v>140</v>
      </c>
      <c r="BM90" s="217" t="s">
        <v>858</v>
      </c>
    </row>
    <row r="91" spans="1:47" s="2" customFormat="1" ht="12">
      <c r="A91" s="40"/>
      <c r="B91" s="41"/>
      <c r="C91" s="42"/>
      <c r="D91" s="219" t="s">
        <v>142</v>
      </c>
      <c r="E91" s="42"/>
      <c r="F91" s="220" t="s">
        <v>727</v>
      </c>
      <c r="G91" s="42"/>
      <c r="H91" s="42"/>
      <c r="I91" s="221"/>
      <c r="J91" s="42"/>
      <c r="K91" s="42"/>
      <c r="L91" s="46"/>
      <c r="M91" s="222"/>
      <c r="N91" s="223"/>
      <c r="O91" s="86"/>
      <c r="P91" s="86"/>
      <c r="Q91" s="86"/>
      <c r="R91" s="86"/>
      <c r="S91" s="86"/>
      <c r="T91" s="87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T91" s="19" t="s">
        <v>142</v>
      </c>
      <c r="AU91" s="19" t="s">
        <v>82</v>
      </c>
    </row>
    <row r="92" spans="1:65" s="2" customFormat="1" ht="16.5" customHeight="1">
      <c r="A92" s="40"/>
      <c r="B92" s="41"/>
      <c r="C92" s="206" t="s">
        <v>176</v>
      </c>
      <c r="D92" s="206" t="s">
        <v>135</v>
      </c>
      <c r="E92" s="207" t="s">
        <v>547</v>
      </c>
      <c r="F92" s="208" t="s">
        <v>548</v>
      </c>
      <c r="G92" s="209" t="s">
        <v>190</v>
      </c>
      <c r="H92" s="210">
        <v>470.96</v>
      </c>
      <c r="I92" s="211"/>
      <c r="J92" s="212">
        <f>ROUND(I92*H92,2)</f>
        <v>0</v>
      </c>
      <c r="K92" s="208" t="s">
        <v>19</v>
      </c>
      <c r="L92" s="46"/>
      <c r="M92" s="213" t="s">
        <v>19</v>
      </c>
      <c r="N92" s="214" t="s">
        <v>45</v>
      </c>
      <c r="O92" s="86"/>
      <c r="P92" s="215">
        <f>O92*H92</f>
        <v>0</v>
      </c>
      <c r="Q92" s="215">
        <v>0</v>
      </c>
      <c r="R92" s="215">
        <f>Q92*H92</f>
        <v>0</v>
      </c>
      <c r="S92" s="215">
        <v>0</v>
      </c>
      <c r="T92" s="216">
        <f>S92*H92</f>
        <v>0</v>
      </c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R92" s="217" t="s">
        <v>140</v>
      </c>
      <c r="AT92" s="217" t="s">
        <v>135</v>
      </c>
      <c r="AU92" s="217" t="s">
        <v>82</v>
      </c>
      <c r="AY92" s="19" t="s">
        <v>133</v>
      </c>
      <c r="BE92" s="218">
        <f>IF(N92="základní",J92,0)</f>
        <v>0</v>
      </c>
      <c r="BF92" s="218">
        <f>IF(N92="snížená",J92,0)</f>
        <v>0</v>
      </c>
      <c r="BG92" s="218">
        <f>IF(N92="zákl. přenesená",J92,0)</f>
        <v>0</v>
      </c>
      <c r="BH92" s="218">
        <f>IF(N92="sníž. přenesená",J92,0)</f>
        <v>0</v>
      </c>
      <c r="BI92" s="218">
        <f>IF(N92="nulová",J92,0)</f>
        <v>0</v>
      </c>
      <c r="BJ92" s="19" t="s">
        <v>82</v>
      </c>
      <c r="BK92" s="218">
        <f>ROUND(I92*H92,2)</f>
        <v>0</v>
      </c>
      <c r="BL92" s="19" t="s">
        <v>140</v>
      </c>
      <c r="BM92" s="217" t="s">
        <v>859</v>
      </c>
    </row>
    <row r="93" spans="1:47" s="2" customFormat="1" ht="12">
      <c r="A93" s="40"/>
      <c r="B93" s="41"/>
      <c r="C93" s="42"/>
      <c r="D93" s="219" t="s">
        <v>142</v>
      </c>
      <c r="E93" s="42"/>
      <c r="F93" s="220" t="s">
        <v>548</v>
      </c>
      <c r="G93" s="42"/>
      <c r="H93" s="42"/>
      <c r="I93" s="221"/>
      <c r="J93" s="42"/>
      <c r="K93" s="42"/>
      <c r="L93" s="46"/>
      <c r="M93" s="222"/>
      <c r="N93" s="223"/>
      <c r="O93" s="86"/>
      <c r="P93" s="86"/>
      <c r="Q93" s="86"/>
      <c r="R93" s="86"/>
      <c r="S93" s="86"/>
      <c r="T93" s="87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T93" s="19" t="s">
        <v>142</v>
      </c>
      <c r="AU93" s="19" t="s">
        <v>82</v>
      </c>
    </row>
    <row r="94" spans="1:51" s="13" customFormat="1" ht="12">
      <c r="A94" s="13"/>
      <c r="B94" s="224"/>
      <c r="C94" s="225"/>
      <c r="D94" s="219" t="s">
        <v>156</v>
      </c>
      <c r="E94" s="226" t="s">
        <v>19</v>
      </c>
      <c r="F94" s="227" t="s">
        <v>860</v>
      </c>
      <c r="G94" s="225"/>
      <c r="H94" s="228">
        <v>470.96</v>
      </c>
      <c r="I94" s="229"/>
      <c r="J94" s="225"/>
      <c r="K94" s="225"/>
      <c r="L94" s="230"/>
      <c r="M94" s="231"/>
      <c r="N94" s="232"/>
      <c r="O94" s="232"/>
      <c r="P94" s="232"/>
      <c r="Q94" s="232"/>
      <c r="R94" s="232"/>
      <c r="S94" s="232"/>
      <c r="T94" s="23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T94" s="234" t="s">
        <v>156</v>
      </c>
      <c r="AU94" s="234" t="s">
        <v>82</v>
      </c>
      <c r="AV94" s="13" t="s">
        <v>84</v>
      </c>
      <c r="AW94" s="13" t="s">
        <v>35</v>
      </c>
      <c r="AX94" s="13" t="s">
        <v>74</v>
      </c>
      <c r="AY94" s="234" t="s">
        <v>133</v>
      </c>
    </row>
    <row r="95" spans="1:51" s="14" customFormat="1" ht="12">
      <c r="A95" s="14"/>
      <c r="B95" s="235"/>
      <c r="C95" s="236"/>
      <c r="D95" s="219" t="s">
        <v>156</v>
      </c>
      <c r="E95" s="237" t="s">
        <v>19</v>
      </c>
      <c r="F95" s="238" t="s">
        <v>164</v>
      </c>
      <c r="G95" s="236"/>
      <c r="H95" s="239">
        <v>470.96</v>
      </c>
      <c r="I95" s="240"/>
      <c r="J95" s="236"/>
      <c r="K95" s="236"/>
      <c r="L95" s="241"/>
      <c r="M95" s="242"/>
      <c r="N95" s="243"/>
      <c r="O95" s="243"/>
      <c r="P95" s="243"/>
      <c r="Q95" s="243"/>
      <c r="R95" s="243"/>
      <c r="S95" s="243"/>
      <c r="T95" s="24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T95" s="245" t="s">
        <v>156</v>
      </c>
      <c r="AU95" s="245" t="s">
        <v>82</v>
      </c>
      <c r="AV95" s="14" t="s">
        <v>140</v>
      </c>
      <c r="AW95" s="14" t="s">
        <v>35</v>
      </c>
      <c r="AX95" s="14" t="s">
        <v>82</v>
      </c>
      <c r="AY95" s="245" t="s">
        <v>133</v>
      </c>
    </row>
    <row r="96" spans="1:65" s="2" customFormat="1" ht="16.5" customHeight="1">
      <c r="A96" s="40"/>
      <c r="B96" s="41"/>
      <c r="C96" s="206" t="s">
        <v>84</v>
      </c>
      <c r="D96" s="206" t="s">
        <v>135</v>
      </c>
      <c r="E96" s="207" t="s">
        <v>551</v>
      </c>
      <c r="F96" s="208" t="s">
        <v>552</v>
      </c>
      <c r="G96" s="209" t="s">
        <v>190</v>
      </c>
      <c r="H96" s="210">
        <v>1177.4</v>
      </c>
      <c r="I96" s="211"/>
      <c r="J96" s="212">
        <f>ROUND(I96*H96,2)</f>
        <v>0</v>
      </c>
      <c r="K96" s="208" t="s">
        <v>19</v>
      </c>
      <c r="L96" s="46"/>
      <c r="M96" s="213" t="s">
        <v>19</v>
      </c>
      <c r="N96" s="214" t="s">
        <v>45</v>
      </c>
      <c r="O96" s="86"/>
      <c r="P96" s="215">
        <f>O96*H96</f>
        <v>0</v>
      </c>
      <c r="Q96" s="215">
        <v>0</v>
      </c>
      <c r="R96" s="215">
        <f>Q96*H96</f>
        <v>0</v>
      </c>
      <c r="S96" s="215">
        <v>0</v>
      </c>
      <c r="T96" s="216">
        <f>S96*H96</f>
        <v>0</v>
      </c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R96" s="217" t="s">
        <v>140</v>
      </c>
      <c r="AT96" s="217" t="s">
        <v>135</v>
      </c>
      <c r="AU96" s="217" t="s">
        <v>82</v>
      </c>
      <c r="AY96" s="19" t="s">
        <v>133</v>
      </c>
      <c r="BE96" s="218">
        <f>IF(N96="základní",J96,0)</f>
        <v>0</v>
      </c>
      <c r="BF96" s="218">
        <f>IF(N96="snížená",J96,0)</f>
        <v>0</v>
      </c>
      <c r="BG96" s="218">
        <f>IF(N96="zákl. přenesená",J96,0)</f>
        <v>0</v>
      </c>
      <c r="BH96" s="218">
        <f>IF(N96="sníž. přenesená",J96,0)</f>
        <v>0</v>
      </c>
      <c r="BI96" s="218">
        <f>IF(N96="nulová",J96,0)</f>
        <v>0</v>
      </c>
      <c r="BJ96" s="19" t="s">
        <v>82</v>
      </c>
      <c r="BK96" s="218">
        <f>ROUND(I96*H96,2)</f>
        <v>0</v>
      </c>
      <c r="BL96" s="19" t="s">
        <v>140</v>
      </c>
      <c r="BM96" s="217" t="s">
        <v>861</v>
      </c>
    </row>
    <row r="97" spans="1:47" s="2" customFormat="1" ht="12">
      <c r="A97" s="40"/>
      <c r="B97" s="41"/>
      <c r="C97" s="42"/>
      <c r="D97" s="219" t="s">
        <v>142</v>
      </c>
      <c r="E97" s="42"/>
      <c r="F97" s="220" t="s">
        <v>552</v>
      </c>
      <c r="G97" s="42"/>
      <c r="H97" s="42"/>
      <c r="I97" s="221"/>
      <c r="J97" s="42"/>
      <c r="K97" s="42"/>
      <c r="L97" s="46"/>
      <c r="M97" s="222"/>
      <c r="N97" s="223"/>
      <c r="O97" s="86"/>
      <c r="P97" s="86"/>
      <c r="Q97" s="86"/>
      <c r="R97" s="86"/>
      <c r="S97" s="86"/>
      <c r="T97" s="87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T97" s="19" t="s">
        <v>142</v>
      </c>
      <c r="AU97" s="19" t="s">
        <v>82</v>
      </c>
    </row>
    <row r="98" spans="1:51" s="13" customFormat="1" ht="12">
      <c r="A98" s="13"/>
      <c r="B98" s="224"/>
      <c r="C98" s="225"/>
      <c r="D98" s="219" t="s">
        <v>156</v>
      </c>
      <c r="E98" s="226" t="s">
        <v>19</v>
      </c>
      <c r="F98" s="227" t="s">
        <v>862</v>
      </c>
      <c r="G98" s="225"/>
      <c r="H98" s="228">
        <v>1177.4</v>
      </c>
      <c r="I98" s="229"/>
      <c r="J98" s="225"/>
      <c r="K98" s="225"/>
      <c r="L98" s="230"/>
      <c r="M98" s="231"/>
      <c r="N98" s="232"/>
      <c r="O98" s="232"/>
      <c r="P98" s="232"/>
      <c r="Q98" s="232"/>
      <c r="R98" s="232"/>
      <c r="S98" s="232"/>
      <c r="T98" s="23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T98" s="234" t="s">
        <v>156</v>
      </c>
      <c r="AU98" s="234" t="s">
        <v>82</v>
      </c>
      <c r="AV98" s="13" t="s">
        <v>84</v>
      </c>
      <c r="AW98" s="13" t="s">
        <v>35</v>
      </c>
      <c r="AX98" s="13" t="s">
        <v>74</v>
      </c>
      <c r="AY98" s="234" t="s">
        <v>133</v>
      </c>
    </row>
    <row r="99" spans="1:51" s="14" customFormat="1" ht="12">
      <c r="A99" s="14"/>
      <c r="B99" s="235"/>
      <c r="C99" s="236"/>
      <c r="D99" s="219" t="s">
        <v>156</v>
      </c>
      <c r="E99" s="237" t="s">
        <v>19</v>
      </c>
      <c r="F99" s="238" t="s">
        <v>164</v>
      </c>
      <c r="G99" s="236"/>
      <c r="H99" s="239">
        <v>1177.4</v>
      </c>
      <c r="I99" s="240"/>
      <c r="J99" s="236"/>
      <c r="K99" s="236"/>
      <c r="L99" s="241"/>
      <c r="M99" s="242"/>
      <c r="N99" s="243"/>
      <c r="O99" s="243"/>
      <c r="P99" s="243"/>
      <c r="Q99" s="243"/>
      <c r="R99" s="243"/>
      <c r="S99" s="243"/>
      <c r="T99" s="24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T99" s="245" t="s">
        <v>156</v>
      </c>
      <c r="AU99" s="245" t="s">
        <v>82</v>
      </c>
      <c r="AV99" s="14" t="s">
        <v>140</v>
      </c>
      <c r="AW99" s="14" t="s">
        <v>35</v>
      </c>
      <c r="AX99" s="14" t="s">
        <v>82</v>
      </c>
      <c r="AY99" s="245" t="s">
        <v>133</v>
      </c>
    </row>
    <row r="100" spans="1:65" s="2" customFormat="1" ht="16.5" customHeight="1">
      <c r="A100" s="40"/>
      <c r="B100" s="41"/>
      <c r="C100" s="206" t="s">
        <v>146</v>
      </c>
      <c r="D100" s="206" t="s">
        <v>135</v>
      </c>
      <c r="E100" s="207" t="s">
        <v>554</v>
      </c>
      <c r="F100" s="208" t="s">
        <v>555</v>
      </c>
      <c r="G100" s="209" t="s">
        <v>190</v>
      </c>
      <c r="H100" s="210">
        <v>1177.4</v>
      </c>
      <c r="I100" s="211"/>
      <c r="J100" s="212">
        <f>ROUND(I100*H100,2)</f>
        <v>0</v>
      </c>
      <c r="K100" s="208" t="s">
        <v>19</v>
      </c>
      <c r="L100" s="46"/>
      <c r="M100" s="213" t="s">
        <v>19</v>
      </c>
      <c r="N100" s="214" t="s">
        <v>45</v>
      </c>
      <c r="O100" s="86"/>
      <c r="P100" s="215">
        <f>O100*H100</f>
        <v>0</v>
      </c>
      <c r="Q100" s="215">
        <v>0</v>
      </c>
      <c r="R100" s="215">
        <f>Q100*H100</f>
        <v>0</v>
      </c>
      <c r="S100" s="215">
        <v>0</v>
      </c>
      <c r="T100" s="216">
        <f>S100*H100</f>
        <v>0</v>
      </c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R100" s="217" t="s">
        <v>140</v>
      </c>
      <c r="AT100" s="217" t="s">
        <v>135</v>
      </c>
      <c r="AU100" s="217" t="s">
        <v>82</v>
      </c>
      <c r="AY100" s="19" t="s">
        <v>133</v>
      </c>
      <c r="BE100" s="218">
        <f>IF(N100="základní",J100,0)</f>
        <v>0</v>
      </c>
      <c r="BF100" s="218">
        <f>IF(N100="snížená",J100,0)</f>
        <v>0</v>
      </c>
      <c r="BG100" s="218">
        <f>IF(N100="zákl. přenesená",J100,0)</f>
        <v>0</v>
      </c>
      <c r="BH100" s="218">
        <f>IF(N100="sníž. přenesená",J100,0)</f>
        <v>0</v>
      </c>
      <c r="BI100" s="218">
        <f>IF(N100="nulová",J100,0)</f>
        <v>0</v>
      </c>
      <c r="BJ100" s="19" t="s">
        <v>82</v>
      </c>
      <c r="BK100" s="218">
        <f>ROUND(I100*H100,2)</f>
        <v>0</v>
      </c>
      <c r="BL100" s="19" t="s">
        <v>140</v>
      </c>
      <c r="BM100" s="217" t="s">
        <v>863</v>
      </c>
    </row>
    <row r="101" spans="1:47" s="2" customFormat="1" ht="12">
      <c r="A101" s="40"/>
      <c r="B101" s="41"/>
      <c r="C101" s="42"/>
      <c r="D101" s="219" t="s">
        <v>142</v>
      </c>
      <c r="E101" s="42"/>
      <c r="F101" s="220" t="s">
        <v>555</v>
      </c>
      <c r="G101" s="42"/>
      <c r="H101" s="42"/>
      <c r="I101" s="221"/>
      <c r="J101" s="42"/>
      <c r="K101" s="42"/>
      <c r="L101" s="46"/>
      <c r="M101" s="222"/>
      <c r="N101" s="223"/>
      <c r="O101" s="86"/>
      <c r="P101" s="86"/>
      <c r="Q101" s="86"/>
      <c r="R101" s="86"/>
      <c r="S101" s="86"/>
      <c r="T101" s="87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T101" s="19" t="s">
        <v>142</v>
      </c>
      <c r="AU101" s="19" t="s">
        <v>82</v>
      </c>
    </row>
    <row r="102" spans="1:65" s="2" customFormat="1" ht="16.5" customHeight="1">
      <c r="A102" s="40"/>
      <c r="B102" s="41"/>
      <c r="C102" s="206" t="s">
        <v>182</v>
      </c>
      <c r="D102" s="206" t="s">
        <v>135</v>
      </c>
      <c r="E102" s="207" t="s">
        <v>557</v>
      </c>
      <c r="F102" s="208" t="s">
        <v>558</v>
      </c>
      <c r="G102" s="209" t="s">
        <v>149</v>
      </c>
      <c r="H102" s="210">
        <v>930.53</v>
      </c>
      <c r="I102" s="211"/>
      <c r="J102" s="212">
        <f>ROUND(I102*H102,2)</f>
        <v>0</v>
      </c>
      <c r="K102" s="208" t="s">
        <v>19</v>
      </c>
      <c r="L102" s="46"/>
      <c r="M102" s="213" t="s">
        <v>19</v>
      </c>
      <c r="N102" s="214" t="s">
        <v>45</v>
      </c>
      <c r="O102" s="86"/>
      <c r="P102" s="215">
        <f>O102*H102</f>
        <v>0</v>
      </c>
      <c r="Q102" s="215">
        <v>0</v>
      </c>
      <c r="R102" s="215">
        <f>Q102*H102</f>
        <v>0</v>
      </c>
      <c r="S102" s="215">
        <v>0</v>
      </c>
      <c r="T102" s="216">
        <f>S102*H102</f>
        <v>0</v>
      </c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R102" s="217" t="s">
        <v>140</v>
      </c>
      <c r="AT102" s="217" t="s">
        <v>135</v>
      </c>
      <c r="AU102" s="217" t="s">
        <v>82</v>
      </c>
      <c r="AY102" s="19" t="s">
        <v>133</v>
      </c>
      <c r="BE102" s="218">
        <f>IF(N102="základní",J102,0)</f>
        <v>0</v>
      </c>
      <c r="BF102" s="218">
        <f>IF(N102="snížená",J102,0)</f>
        <v>0</v>
      </c>
      <c r="BG102" s="218">
        <f>IF(N102="zákl. přenesená",J102,0)</f>
        <v>0</v>
      </c>
      <c r="BH102" s="218">
        <f>IF(N102="sníž. přenesená",J102,0)</f>
        <v>0</v>
      </c>
      <c r="BI102" s="218">
        <f>IF(N102="nulová",J102,0)</f>
        <v>0</v>
      </c>
      <c r="BJ102" s="19" t="s">
        <v>82</v>
      </c>
      <c r="BK102" s="218">
        <f>ROUND(I102*H102,2)</f>
        <v>0</v>
      </c>
      <c r="BL102" s="19" t="s">
        <v>140</v>
      </c>
      <c r="BM102" s="217" t="s">
        <v>864</v>
      </c>
    </row>
    <row r="103" spans="1:47" s="2" customFormat="1" ht="12">
      <c r="A103" s="40"/>
      <c r="B103" s="41"/>
      <c r="C103" s="42"/>
      <c r="D103" s="219" t="s">
        <v>142</v>
      </c>
      <c r="E103" s="42"/>
      <c r="F103" s="220" t="s">
        <v>558</v>
      </c>
      <c r="G103" s="42"/>
      <c r="H103" s="42"/>
      <c r="I103" s="221"/>
      <c r="J103" s="42"/>
      <c r="K103" s="42"/>
      <c r="L103" s="46"/>
      <c r="M103" s="222"/>
      <c r="N103" s="223"/>
      <c r="O103" s="86"/>
      <c r="P103" s="86"/>
      <c r="Q103" s="86"/>
      <c r="R103" s="86"/>
      <c r="S103" s="86"/>
      <c r="T103" s="87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T103" s="19" t="s">
        <v>142</v>
      </c>
      <c r="AU103" s="19" t="s">
        <v>82</v>
      </c>
    </row>
    <row r="104" spans="1:51" s="13" customFormat="1" ht="12">
      <c r="A104" s="13"/>
      <c r="B104" s="224"/>
      <c r="C104" s="225"/>
      <c r="D104" s="219" t="s">
        <v>156</v>
      </c>
      <c r="E104" s="226" t="s">
        <v>19</v>
      </c>
      <c r="F104" s="227" t="s">
        <v>865</v>
      </c>
      <c r="G104" s="225"/>
      <c r="H104" s="228">
        <v>930.53</v>
      </c>
      <c r="I104" s="229"/>
      <c r="J104" s="225"/>
      <c r="K104" s="225"/>
      <c r="L104" s="230"/>
      <c r="M104" s="231"/>
      <c r="N104" s="232"/>
      <c r="O104" s="232"/>
      <c r="P104" s="232"/>
      <c r="Q104" s="232"/>
      <c r="R104" s="232"/>
      <c r="S104" s="232"/>
      <c r="T104" s="23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T104" s="234" t="s">
        <v>156</v>
      </c>
      <c r="AU104" s="234" t="s">
        <v>82</v>
      </c>
      <c r="AV104" s="13" t="s">
        <v>84</v>
      </c>
      <c r="AW104" s="13" t="s">
        <v>35</v>
      </c>
      <c r="AX104" s="13" t="s">
        <v>74</v>
      </c>
      <c r="AY104" s="234" t="s">
        <v>133</v>
      </c>
    </row>
    <row r="105" spans="1:51" s="14" customFormat="1" ht="12">
      <c r="A105" s="14"/>
      <c r="B105" s="235"/>
      <c r="C105" s="236"/>
      <c r="D105" s="219" t="s">
        <v>156</v>
      </c>
      <c r="E105" s="237" t="s">
        <v>19</v>
      </c>
      <c r="F105" s="238" t="s">
        <v>164</v>
      </c>
      <c r="G105" s="236"/>
      <c r="H105" s="239">
        <v>930.53</v>
      </c>
      <c r="I105" s="240"/>
      <c r="J105" s="236"/>
      <c r="K105" s="236"/>
      <c r="L105" s="241"/>
      <c r="M105" s="242"/>
      <c r="N105" s="243"/>
      <c r="O105" s="243"/>
      <c r="P105" s="243"/>
      <c r="Q105" s="243"/>
      <c r="R105" s="243"/>
      <c r="S105" s="243"/>
      <c r="T105" s="24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T105" s="245" t="s">
        <v>156</v>
      </c>
      <c r="AU105" s="245" t="s">
        <v>82</v>
      </c>
      <c r="AV105" s="14" t="s">
        <v>140</v>
      </c>
      <c r="AW105" s="14" t="s">
        <v>35</v>
      </c>
      <c r="AX105" s="14" t="s">
        <v>82</v>
      </c>
      <c r="AY105" s="245" t="s">
        <v>133</v>
      </c>
    </row>
    <row r="106" spans="1:65" s="2" customFormat="1" ht="16.5" customHeight="1">
      <c r="A106" s="40"/>
      <c r="B106" s="41"/>
      <c r="C106" s="206" t="s">
        <v>195</v>
      </c>
      <c r="D106" s="206" t="s">
        <v>135</v>
      </c>
      <c r="E106" s="207" t="s">
        <v>560</v>
      </c>
      <c r="F106" s="208" t="s">
        <v>561</v>
      </c>
      <c r="G106" s="209" t="s">
        <v>149</v>
      </c>
      <c r="H106" s="210">
        <v>950.4</v>
      </c>
      <c r="I106" s="211"/>
      <c r="J106" s="212">
        <f>ROUND(I106*H106,2)</f>
        <v>0</v>
      </c>
      <c r="K106" s="208" t="s">
        <v>19</v>
      </c>
      <c r="L106" s="46"/>
      <c r="M106" s="213" t="s">
        <v>19</v>
      </c>
      <c r="N106" s="214" t="s">
        <v>45</v>
      </c>
      <c r="O106" s="86"/>
      <c r="P106" s="215">
        <f>O106*H106</f>
        <v>0</v>
      </c>
      <c r="Q106" s="215">
        <v>0</v>
      </c>
      <c r="R106" s="215">
        <f>Q106*H106</f>
        <v>0</v>
      </c>
      <c r="S106" s="215">
        <v>0</v>
      </c>
      <c r="T106" s="216">
        <f>S106*H106</f>
        <v>0</v>
      </c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R106" s="217" t="s">
        <v>140</v>
      </c>
      <c r="AT106" s="217" t="s">
        <v>135</v>
      </c>
      <c r="AU106" s="217" t="s">
        <v>82</v>
      </c>
      <c r="AY106" s="19" t="s">
        <v>133</v>
      </c>
      <c r="BE106" s="218">
        <f>IF(N106="základní",J106,0)</f>
        <v>0</v>
      </c>
      <c r="BF106" s="218">
        <f>IF(N106="snížená",J106,0)</f>
        <v>0</v>
      </c>
      <c r="BG106" s="218">
        <f>IF(N106="zákl. přenesená",J106,0)</f>
        <v>0</v>
      </c>
      <c r="BH106" s="218">
        <f>IF(N106="sníž. přenesená",J106,0)</f>
        <v>0</v>
      </c>
      <c r="BI106" s="218">
        <f>IF(N106="nulová",J106,0)</f>
        <v>0</v>
      </c>
      <c r="BJ106" s="19" t="s">
        <v>82</v>
      </c>
      <c r="BK106" s="218">
        <f>ROUND(I106*H106,2)</f>
        <v>0</v>
      </c>
      <c r="BL106" s="19" t="s">
        <v>140</v>
      </c>
      <c r="BM106" s="217" t="s">
        <v>866</v>
      </c>
    </row>
    <row r="107" spans="1:47" s="2" customFormat="1" ht="12">
      <c r="A107" s="40"/>
      <c r="B107" s="41"/>
      <c r="C107" s="42"/>
      <c r="D107" s="219" t="s">
        <v>142</v>
      </c>
      <c r="E107" s="42"/>
      <c r="F107" s="220" t="s">
        <v>561</v>
      </c>
      <c r="G107" s="42"/>
      <c r="H107" s="42"/>
      <c r="I107" s="221"/>
      <c r="J107" s="42"/>
      <c r="K107" s="42"/>
      <c r="L107" s="46"/>
      <c r="M107" s="222"/>
      <c r="N107" s="223"/>
      <c r="O107" s="86"/>
      <c r="P107" s="86"/>
      <c r="Q107" s="86"/>
      <c r="R107" s="86"/>
      <c r="S107" s="86"/>
      <c r="T107" s="87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T107" s="19" t="s">
        <v>142</v>
      </c>
      <c r="AU107" s="19" t="s">
        <v>82</v>
      </c>
    </row>
    <row r="108" spans="1:51" s="13" customFormat="1" ht="12">
      <c r="A108" s="13"/>
      <c r="B108" s="224"/>
      <c r="C108" s="225"/>
      <c r="D108" s="219" t="s">
        <v>156</v>
      </c>
      <c r="E108" s="226" t="s">
        <v>19</v>
      </c>
      <c r="F108" s="227" t="s">
        <v>867</v>
      </c>
      <c r="G108" s="225"/>
      <c r="H108" s="228">
        <v>950.4</v>
      </c>
      <c r="I108" s="229"/>
      <c r="J108" s="225"/>
      <c r="K108" s="225"/>
      <c r="L108" s="230"/>
      <c r="M108" s="231"/>
      <c r="N108" s="232"/>
      <c r="O108" s="232"/>
      <c r="P108" s="232"/>
      <c r="Q108" s="232"/>
      <c r="R108" s="232"/>
      <c r="S108" s="232"/>
      <c r="T108" s="23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234" t="s">
        <v>156</v>
      </c>
      <c r="AU108" s="234" t="s">
        <v>82</v>
      </c>
      <c r="AV108" s="13" t="s">
        <v>84</v>
      </c>
      <c r="AW108" s="13" t="s">
        <v>35</v>
      </c>
      <c r="AX108" s="13" t="s">
        <v>74</v>
      </c>
      <c r="AY108" s="234" t="s">
        <v>133</v>
      </c>
    </row>
    <row r="109" spans="1:51" s="14" customFormat="1" ht="12">
      <c r="A109" s="14"/>
      <c r="B109" s="235"/>
      <c r="C109" s="236"/>
      <c r="D109" s="219" t="s">
        <v>156</v>
      </c>
      <c r="E109" s="237" t="s">
        <v>19</v>
      </c>
      <c r="F109" s="238" t="s">
        <v>164</v>
      </c>
      <c r="G109" s="236"/>
      <c r="H109" s="239">
        <v>950.4</v>
      </c>
      <c r="I109" s="240"/>
      <c r="J109" s="236"/>
      <c r="K109" s="236"/>
      <c r="L109" s="241"/>
      <c r="M109" s="242"/>
      <c r="N109" s="243"/>
      <c r="O109" s="243"/>
      <c r="P109" s="243"/>
      <c r="Q109" s="243"/>
      <c r="R109" s="243"/>
      <c r="S109" s="243"/>
      <c r="T109" s="24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T109" s="245" t="s">
        <v>156</v>
      </c>
      <c r="AU109" s="245" t="s">
        <v>82</v>
      </c>
      <c r="AV109" s="14" t="s">
        <v>140</v>
      </c>
      <c r="AW109" s="14" t="s">
        <v>35</v>
      </c>
      <c r="AX109" s="14" t="s">
        <v>82</v>
      </c>
      <c r="AY109" s="245" t="s">
        <v>133</v>
      </c>
    </row>
    <row r="110" spans="1:65" s="2" customFormat="1" ht="16.5" customHeight="1">
      <c r="A110" s="40"/>
      <c r="B110" s="41"/>
      <c r="C110" s="206" t="s">
        <v>187</v>
      </c>
      <c r="D110" s="206" t="s">
        <v>135</v>
      </c>
      <c r="E110" s="207" t="s">
        <v>563</v>
      </c>
      <c r="F110" s="208" t="s">
        <v>564</v>
      </c>
      <c r="G110" s="209" t="s">
        <v>149</v>
      </c>
      <c r="H110" s="210">
        <v>930.53</v>
      </c>
      <c r="I110" s="211"/>
      <c r="J110" s="212">
        <f>ROUND(I110*H110,2)</f>
        <v>0</v>
      </c>
      <c r="K110" s="208" t="s">
        <v>19</v>
      </c>
      <c r="L110" s="46"/>
      <c r="M110" s="213" t="s">
        <v>19</v>
      </c>
      <c r="N110" s="214" t="s">
        <v>45</v>
      </c>
      <c r="O110" s="86"/>
      <c r="P110" s="215">
        <f>O110*H110</f>
        <v>0</v>
      </c>
      <c r="Q110" s="215">
        <v>0</v>
      </c>
      <c r="R110" s="215">
        <f>Q110*H110</f>
        <v>0</v>
      </c>
      <c r="S110" s="215">
        <v>0</v>
      </c>
      <c r="T110" s="216">
        <f>S110*H110</f>
        <v>0</v>
      </c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R110" s="217" t="s">
        <v>140</v>
      </c>
      <c r="AT110" s="217" t="s">
        <v>135</v>
      </c>
      <c r="AU110" s="217" t="s">
        <v>82</v>
      </c>
      <c r="AY110" s="19" t="s">
        <v>133</v>
      </c>
      <c r="BE110" s="218">
        <f>IF(N110="základní",J110,0)</f>
        <v>0</v>
      </c>
      <c r="BF110" s="218">
        <f>IF(N110="snížená",J110,0)</f>
        <v>0</v>
      </c>
      <c r="BG110" s="218">
        <f>IF(N110="zákl. přenesená",J110,0)</f>
        <v>0</v>
      </c>
      <c r="BH110" s="218">
        <f>IF(N110="sníž. přenesená",J110,0)</f>
        <v>0</v>
      </c>
      <c r="BI110" s="218">
        <f>IF(N110="nulová",J110,0)</f>
        <v>0</v>
      </c>
      <c r="BJ110" s="19" t="s">
        <v>82</v>
      </c>
      <c r="BK110" s="218">
        <f>ROUND(I110*H110,2)</f>
        <v>0</v>
      </c>
      <c r="BL110" s="19" t="s">
        <v>140</v>
      </c>
      <c r="BM110" s="217" t="s">
        <v>868</v>
      </c>
    </row>
    <row r="111" spans="1:47" s="2" customFormat="1" ht="12">
      <c r="A111" s="40"/>
      <c r="B111" s="41"/>
      <c r="C111" s="42"/>
      <c r="D111" s="219" t="s">
        <v>142</v>
      </c>
      <c r="E111" s="42"/>
      <c r="F111" s="220" t="s">
        <v>564</v>
      </c>
      <c r="G111" s="42"/>
      <c r="H111" s="42"/>
      <c r="I111" s="221"/>
      <c r="J111" s="42"/>
      <c r="K111" s="42"/>
      <c r="L111" s="46"/>
      <c r="M111" s="222"/>
      <c r="N111" s="223"/>
      <c r="O111" s="86"/>
      <c r="P111" s="86"/>
      <c r="Q111" s="86"/>
      <c r="R111" s="86"/>
      <c r="S111" s="86"/>
      <c r="T111" s="87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T111" s="19" t="s">
        <v>142</v>
      </c>
      <c r="AU111" s="19" t="s">
        <v>82</v>
      </c>
    </row>
    <row r="112" spans="1:51" s="13" customFormat="1" ht="12">
      <c r="A112" s="13"/>
      <c r="B112" s="224"/>
      <c r="C112" s="225"/>
      <c r="D112" s="219" t="s">
        <v>156</v>
      </c>
      <c r="E112" s="226" t="s">
        <v>19</v>
      </c>
      <c r="F112" s="227" t="s">
        <v>865</v>
      </c>
      <c r="G112" s="225"/>
      <c r="H112" s="228">
        <v>930.53</v>
      </c>
      <c r="I112" s="229"/>
      <c r="J112" s="225"/>
      <c r="K112" s="225"/>
      <c r="L112" s="230"/>
      <c r="M112" s="231"/>
      <c r="N112" s="232"/>
      <c r="O112" s="232"/>
      <c r="P112" s="232"/>
      <c r="Q112" s="232"/>
      <c r="R112" s="232"/>
      <c r="S112" s="232"/>
      <c r="T112" s="23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T112" s="234" t="s">
        <v>156</v>
      </c>
      <c r="AU112" s="234" t="s">
        <v>82</v>
      </c>
      <c r="AV112" s="13" t="s">
        <v>84</v>
      </c>
      <c r="AW112" s="13" t="s">
        <v>35</v>
      </c>
      <c r="AX112" s="13" t="s">
        <v>74</v>
      </c>
      <c r="AY112" s="234" t="s">
        <v>133</v>
      </c>
    </row>
    <row r="113" spans="1:51" s="14" customFormat="1" ht="12">
      <c r="A113" s="14"/>
      <c r="B113" s="235"/>
      <c r="C113" s="236"/>
      <c r="D113" s="219" t="s">
        <v>156</v>
      </c>
      <c r="E113" s="237" t="s">
        <v>19</v>
      </c>
      <c r="F113" s="238" t="s">
        <v>164</v>
      </c>
      <c r="G113" s="236"/>
      <c r="H113" s="239">
        <v>930.53</v>
      </c>
      <c r="I113" s="240"/>
      <c r="J113" s="236"/>
      <c r="K113" s="236"/>
      <c r="L113" s="241"/>
      <c r="M113" s="242"/>
      <c r="N113" s="243"/>
      <c r="O113" s="243"/>
      <c r="P113" s="243"/>
      <c r="Q113" s="243"/>
      <c r="R113" s="243"/>
      <c r="S113" s="243"/>
      <c r="T113" s="24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T113" s="245" t="s">
        <v>156</v>
      </c>
      <c r="AU113" s="245" t="s">
        <v>82</v>
      </c>
      <c r="AV113" s="14" t="s">
        <v>140</v>
      </c>
      <c r="AW113" s="14" t="s">
        <v>35</v>
      </c>
      <c r="AX113" s="14" t="s">
        <v>82</v>
      </c>
      <c r="AY113" s="245" t="s">
        <v>133</v>
      </c>
    </row>
    <row r="114" spans="1:65" s="2" customFormat="1" ht="16.5" customHeight="1">
      <c r="A114" s="40"/>
      <c r="B114" s="41"/>
      <c r="C114" s="206" t="s">
        <v>201</v>
      </c>
      <c r="D114" s="206" t="s">
        <v>135</v>
      </c>
      <c r="E114" s="207" t="s">
        <v>566</v>
      </c>
      <c r="F114" s="208" t="s">
        <v>567</v>
      </c>
      <c r="G114" s="209" t="s">
        <v>149</v>
      </c>
      <c r="H114" s="210">
        <v>950.4</v>
      </c>
      <c r="I114" s="211"/>
      <c r="J114" s="212">
        <f>ROUND(I114*H114,2)</f>
        <v>0</v>
      </c>
      <c r="K114" s="208" t="s">
        <v>19</v>
      </c>
      <c r="L114" s="46"/>
      <c r="M114" s="213" t="s">
        <v>19</v>
      </c>
      <c r="N114" s="214" t="s">
        <v>45</v>
      </c>
      <c r="O114" s="86"/>
      <c r="P114" s="215">
        <f>O114*H114</f>
        <v>0</v>
      </c>
      <c r="Q114" s="215">
        <v>0</v>
      </c>
      <c r="R114" s="215">
        <f>Q114*H114</f>
        <v>0</v>
      </c>
      <c r="S114" s="215">
        <v>0</v>
      </c>
      <c r="T114" s="216">
        <f>S114*H114</f>
        <v>0</v>
      </c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R114" s="217" t="s">
        <v>140</v>
      </c>
      <c r="AT114" s="217" t="s">
        <v>135</v>
      </c>
      <c r="AU114" s="217" t="s">
        <v>82</v>
      </c>
      <c r="AY114" s="19" t="s">
        <v>133</v>
      </c>
      <c r="BE114" s="218">
        <f>IF(N114="základní",J114,0)</f>
        <v>0</v>
      </c>
      <c r="BF114" s="218">
        <f>IF(N114="snížená",J114,0)</f>
        <v>0</v>
      </c>
      <c r="BG114" s="218">
        <f>IF(N114="zákl. přenesená",J114,0)</f>
        <v>0</v>
      </c>
      <c r="BH114" s="218">
        <f>IF(N114="sníž. přenesená",J114,0)</f>
        <v>0</v>
      </c>
      <c r="BI114" s="218">
        <f>IF(N114="nulová",J114,0)</f>
        <v>0</v>
      </c>
      <c r="BJ114" s="19" t="s">
        <v>82</v>
      </c>
      <c r="BK114" s="218">
        <f>ROUND(I114*H114,2)</f>
        <v>0</v>
      </c>
      <c r="BL114" s="19" t="s">
        <v>140</v>
      </c>
      <c r="BM114" s="217" t="s">
        <v>869</v>
      </c>
    </row>
    <row r="115" spans="1:47" s="2" customFormat="1" ht="12">
      <c r="A115" s="40"/>
      <c r="B115" s="41"/>
      <c r="C115" s="42"/>
      <c r="D115" s="219" t="s">
        <v>142</v>
      </c>
      <c r="E115" s="42"/>
      <c r="F115" s="220" t="s">
        <v>567</v>
      </c>
      <c r="G115" s="42"/>
      <c r="H115" s="42"/>
      <c r="I115" s="221"/>
      <c r="J115" s="42"/>
      <c r="K115" s="42"/>
      <c r="L115" s="46"/>
      <c r="M115" s="222"/>
      <c r="N115" s="223"/>
      <c r="O115" s="86"/>
      <c r="P115" s="86"/>
      <c r="Q115" s="86"/>
      <c r="R115" s="86"/>
      <c r="S115" s="86"/>
      <c r="T115" s="87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T115" s="19" t="s">
        <v>142</v>
      </c>
      <c r="AU115" s="19" t="s">
        <v>82</v>
      </c>
    </row>
    <row r="116" spans="1:51" s="13" customFormat="1" ht="12">
      <c r="A116" s="13"/>
      <c r="B116" s="224"/>
      <c r="C116" s="225"/>
      <c r="D116" s="219" t="s">
        <v>156</v>
      </c>
      <c r="E116" s="226" t="s">
        <v>19</v>
      </c>
      <c r="F116" s="227" t="s">
        <v>867</v>
      </c>
      <c r="G116" s="225"/>
      <c r="H116" s="228">
        <v>950.4</v>
      </c>
      <c r="I116" s="229"/>
      <c r="J116" s="225"/>
      <c r="K116" s="225"/>
      <c r="L116" s="230"/>
      <c r="M116" s="231"/>
      <c r="N116" s="232"/>
      <c r="O116" s="232"/>
      <c r="P116" s="232"/>
      <c r="Q116" s="232"/>
      <c r="R116" s="232"/>
      <c r="S116" s="232"/>
      <c r="T116" s="23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T116" s="234" t="s">
        <v>156</v>
      </c>
      <c r="AU116" s="234" t="s">
        <v>82</v>
      </c>
      <c r="AV116" s="13" t="s">
        <v>84</v>
      </c>
      <c r="AW116" s="13" t="s">
        <v>35</v>
      </c>
      <c r="AX116" s="13" t="s">
        <v>74</v>
      </c>
      <c r="AY116" s="234" t="s">
        <v>133</v>
      </c>
    </row>
    <row r="117" spans="1:51" s="14" customFormat="1" ht="12">
      <c r="A117" s="14"/>
      <c r="B117" s="235"/>
      <c r="C117" s="236"/>
      <c r="D117" s="219" t="s">
        <v>156</v>
      </c>
      <c r="E117" s="237" t="s">
        <v>19</v>
      </c>
      <c r="F117" s="238" t="s">
        <v>164</v>
      </c>
      <c r="G117" s="236"/>
      <c r="H117" s="239">
        <v>950.4</v>
      </c>
      <c r="I117" s="240"/>
      <c r="J117" s="236"/>
      <c r="K117" s="236"/>
      <c r="L117" s="241"/>
      <c r="M117" s="242"/>
      <c r="N117" s="243"/>
      <c r="O117" s="243"/>
      <c r="P117" s="243"/>
      <c r="Q117" s="243"/>
      <c r="R117" s="243"/>
      <c r="S117" s="243"/>
      <c r="T117" s="24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T117" s="245" t="s">
        <v>156</v>
      </c>
      <c r="AU117" s="245" t="s">
        <v>82</v>
      </c>
      <c r="AV117" s="14" t="s">
        <v>140</v>
      </c>
      <c r="AW117" s="14" t="s">
        <v>35</v>
      </c>
      <c r="AX117" s="14" t="s">
        <v>82</v>
      </c>
      <c r="AY117" s="245" t="s">
        <v>133</v>
      </c>
    </row>
    <row r="118" spans="1:65" s="2" customFormat="1" ht="16.5" customHeight="1">
      <c r="A118" s="40"/>
      <c r="B118" s="41"/>
      <c r="C118" s="206" t="s">
        <v>140</v>
      </c>
      <c r="D118" s="206" t="s">
        <v>135</v>
      </c>
      <c r="E118" s="207" t="s">
        <v>569</v>
      </c>
      <c r="F118" s="208" t="s">
        <v>570</v>
      </c>
      <c r="G118" s="209" t="s">
        <v>190</v>
      </c>
      <c r="H118" s="210">
        <v>883.68</v>
      </c>
      <c r="I118" s="211"/>
      <c r="J118" s="212">
        <f>ROUND(I118*H118,2)</f>
        <v>0</v>
      </c>
      <c r="K118" s="208" t="s">
        <v>19</v>
      </c>
      <c r="L118" s="46"/>
      <c r="M118" s="213" t="s">
        <v>19</v>
      </c>
      <c r="N118" s="214" t="s">
        <v>45</v>
      </c>
      <c r="O118" s="86"/>
      <c r="P118" s="215">
        <f>O118*H118</f>
        <v>0</v>
      </c>
      <c r="Q118" s="215">
        <v>0</v>
      </c>
      <c r="R118" s="215">
        <f>Q118*H118</f>
        <v>0</v>
      </c>
      <c r="S118" s="215">
        <v>0</v>
      </c>
      <c r="T118" s="216">
        <f>S118*H118</f>
        <v>0</v>
      </c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R118" s="217" t="s">
        <v>140</v>
      </c>
      <c r="AT118" s="217" t="s">
        <v>135</v>
      </c>
      <c r="AU118" s="217" t="s">
        <v>82</v>
      </c>
      <c r="AY118" s="19" t="s">
        <v>133</v>
      </c>
      <c r="BE118" s="218">
        <f>IF(N118="základní",J118,0)</f>
        <v>0</v>
      </c>
      <c r="BF118" s="218">
        <f>IF(N118="snížená",J118,0)</f>
        <v>0</v>
      </c>
      <c r="BG118" s="218">
        <f>IF(N118="zákl. přenesená",J118,0)</f>
        <v>0</v>
      </c>
      <c r="BH118" s="218">
        <f>IF(N118="sníž. přenesená",J118,0)</f>
        <v>0</v>
      </c>
      <c r="BI118" s="218">
        <f>IF(N118="nulová",J118,0)</f>
        <v>0</v>
      </c>
      <c r="BJ118" s="19" t="s">
        <v>82</v>
      </c>
      <c r="BK118" s="218">
        <f>ROUND(I118*H118,2)</f>
        <v>0</v>
      </c>
      <c r="BL118" s="19" t="s">
        <v>140</v>
      </c>
      <c r="BM118" s="217" t="s">
        <v>870</v>
      </c>
    </row>
    <row r="119" spans="1:47" s="2" customFormat="1" ht="12">
      <c r="A119" s="40"/>
      <c r="B119" s="41"/>
      <c r="C119" s="42"/>
      <c r="D119" s="219" t="s">
        <v>142</v>
      </c>
      <c r="E119" s="42"/>
      <c r="F119" s="220" t="s">
        <v>570</v>
      </c>
      <c r="G119" s="42"/>
      <c r="H119" s="42"/>
      <c r="I119" s="221"/>
      <c r="J119" s="42"/>
      <c r="K119" s="42"/>
      <c r="L119" s="46"/>
      <c r="M119" s="222"/>
      <c r="N119" s="223"/>
      <c r="O119" s="86"/>
      <c r="P119" s="86"/>
      <c r="Q119" s="86"/>
      <c r="R119" s="86"/>
      <c r="S119" s="86"/>
      <c r="T119" s="87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T119" s="19" t="s">
        <v>142</v>
      </c>
      <c r="AU119" s="19" t="s">
        <v>82</v>
      </c>
    </row>
    <row r="120" spans="1:51" s="13" customFormat="1" ht="12">
      <c r="A120" s="13"/>
      <c r="B120" s="224"/>
      <c r="C120" s="225"/>
      <c r="D120" s="219" t="s">
        <v>156</v>
      </c>
      <c r="E120" s="226" t="s">
        <v>19</v>
      </c>
      <c r="F120" s="227" t="s">
        <v>871</v>
      </c>
      <c r="G120" s="225"/>
      <c r="H120" s="228">
        <v>883.68</v>
      </c>
      <c r="I120" s="229"/>
      <c r="J120" s="225"/>
      <c r="K120" s="225"/>
      <c r="L120" s="230"/>
      <c r="M120" s="231"/>
      <c r="N120" s="232"/>
      <c r="O120" s="232"/>
      <c r="P120" s="232"/>
      <c r="Q120" s="232"/>
      <c r="R120" s="232"/>
      <c r="S120" s="232"/>
      <c r="T120" s="23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T120" s="234" t="s">
        <v>156</v>
      </c>
      <c r="AU120" s="234" t="s">
        <v>82</v>
      </c>
      <c r="AV120" s="13" t="s">
        <v>84</v>
      </c>
      <c r="AW120" s="13" t="s">
        <v>35</v>
      </c>
      <c r="AX120" s="13" t="s">
        <v>74</v>
      </c>
      <c r="AY120" s="234" t="s">
        <v>133</v>
      </c>
    </row>
    <row r="121" spans="1:51" s="14" customFormat="1" ht="12">
      <c r="A121" s="14"/>
      <c r="B121" s="235"/>
      <c r="C121" s="236"/>
      <c r="D121" s="219" t="s">
        <v>156</v>
      </c>
      <c r="E121" s="237" t="s">
        <v>19</v>
      </c>
      <c r="F121" s="238" t="s">
        <v>164</v>
      </c>
      <c r="G121" s="236"/>
      <c r="H121" s="239">
        <v>883.68</v>
      </c>
      <c r="I121" s="240"/>
      <c r="J121" s="236"/>
      <c r="K121" s="236"/>
      <c r="L121" s="241"/>
      <c r="M121" s="242"/>
      <c r="N121" s="243"/>
      <c r="O121" s="243"/>
      <c r="P121" s="243"/>
      <c r="Q121" s="243"/>
      <c r="R121" s="243"/>
      <c r="S121" s="243"/>
      <c r="T121" s="24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T121" s="245" t="s">
        <v>156</v>
      </c>
      <c r="AU121" s="245" t="s">
        <v>82</v>
      </c>
      <c r="AV121" s="14" t="s">
        <v>140</v>
      </c>
      <c r="AW121" s="14" t="s">
        <v>35</v>
      </c>
      <c r="AX121" s="14" t="s">
        <v>82</v>
      </c>
      <c r="AY121" s="245" t="s">
        <v>133</v>
      </c>
    </row>
    <row r="122" spans="1:65" s="2" customFormat="1" ht="16.5" customHeight="1">
      <c r="A122" s="40"/>
      <c r="B122" s="41"/>
      <c r="C122" s="206" t="s">
        <v>171</v>
      </c>
      <c r="D122" s="206" t="s">
        <v>135</v>
      </c>
      <c r="E122" s="207" t="s">
        <v>738</v>
      </c>
      <c r="F122" s="208" t="s">
        <v>739</v>
      </c>
      <c r="G122" s="209" t="s">
        <v>190</v>
      </c>
      <c r="H122" s="210">
        <v>293.72</v>
      </c>
      <c r="I122" s="211"/>
      <c r="J122" s="212">
        <f>ROUND(I122*H122,2)</f>
        <v>0</v>
      </c>
      <c r="K122" s="208" t="s">
        <v>19</v>
      </c>
      <c r="L122" s="46"/>
      <c r="M122" s="213" t="s">
        <v>19</v>
      </c>
      <c r="N122" s="214" t="s">
        <v>45</v>
      </c>
      <c r="O122" s="86"/>
      <c r="P122" s="215">
        <f>O122*H122</f>
        <v>0</v>
      </c>
      <c r="Q122" s="215">
        <v>0</v>
      </c>
      <c r="R122" s="215">
        <f>Q122*H122</f>
        <v>0</v>
      </c>
      <c r="S122" s="215">
        <v>0</v>
      </c>
      <c r="T122" s="216">
        <f>S122*H122</f>
        <v>0</v>
      </c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R122" s="217" t="s">
        <v>140</v>
      </c>
      <c r="AT122" s="217" t="s">
        <v>135</v>
      </c>
      <c r="AU122" s="217" t="s">
        <v>82</v>
      </c>
      <c r="AY122" s="19" t="s">
        <v>133</v>
      </c>
      <c r="BE122" s="218">
        <f>IF(N122="základní",J122,0)</f>
        <v>0</v>
      </c>
      <c r="BF122" s="218">
        <f>IF(N122="snížená",J122,0)</f>
        <v>0</v>
      </c>
      <c r="BG122" s="218">
        <f>IF(N122="zákl. přenesená",J122,0)</f>
        <v>0</v>
      </c>
      <c r="BH122" s="218">
        <f>IF(N122="sníž. přenesená",J122,0)</f>
        <v>0</v>
      </c>
      <c r="BI122" s="218">
        <f>IF(N122="nulová",J122,0)</f>
        <v>0</v>
      </c>
      <c r="BJ122" s="19" t="s">
        <v>82</v>
      </c>
      <c r="BK122" s="218">
        <f>ROUND(I122*H122,2)</f>
        <v>0</v>
      </c>
      <c r="BL122" s="19" t="s">
        <v>140</v>
      </c>
      <c r="BM122" s="217" t="s">
        <v>872</v>
      </c>
    </row>
    <row r="123" spans="1:47" s="2" customFormat="1" ht="12">
      <c r="A123" s="40"/>
      <c r="B123" s="41"/>
      <c r="C123" s="42"/>
      <c r="D123" s="219" t="s">
        <v>142</v>
      </c>
      <c r="E123" s="42"/>
      <c r="F123" s="220" t="s">
        <v>739</v>
      </c>
      <c r="G123" s="42"/>
      <c r="H123" s="42"/>
      <c r="I123" s="221"/>
      <c r="J123" s="42"/>
      <c r="K123" s="42"/>
      <c r="L123" s="46"/>
      <c r="M123" s="222"/>
      <c r="N123" s="223"/>
      <c r="O123" s="86"/>
      <c r="P123" s="86"/>
      <c r="Q123" s="86"/>
      <c r="R123" s="86"/>
      <c r="S123" s="86"/>
      <c r="T123" s="87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T123" s="19" t="s">
        <v>142</v>
      </c>
      <c r="AU123" s="19" t="s">
        <v>82</v>
      </c>
    </row>
    <row r="124" spans="1:51" s="13" customFormat="1" ht="12">
      <c r="A124" s="13"/>
      <c r="B124" s="224"/>
      <c r="C124" s="225"/>
      <c r="D124" s="219" t="s">
        <v>156</v>
      </c>
      <c r="E124" s="226" t="s">
        <v>19</v>
      </c>
      <c r="F124" s="227" t="s">
        <v>873</v>
      </c>
      <c r="G124" s="225"/>
      <c r="H124" s="228">
        <v>293.72</v>
      </c>
      <c r="I124" s="229"/>
      <c r="J124" s="225"/>
      <c r="K124" s="225"/>
      <c r="L124" s="230"/>
      <c r="M124" s="231"/>
      <c r="N124" s="232"/>
      <c r="O124" s="232"/>
      <c r="P124" s="232"/>
      <c r="Q124" s="232"/>
      <c r="R124" s="232"/>
      <c r="S124" s="232"/>
      <c r="T124" s="23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234" t="s">
        <v>156</v>
      </c>
      <c r="AU124" s="234" t="s">
        <v>82</v>
      </c>
      <c r="AV124" s="13" t="s">
        <v>84</v>
      </c>
      <c r="AW124" s="13" t="s">
        <v>35</v>
      </c>
      <c r="AX124" s="13" t="s">
        <v>74</v>
      </c>
      <c r="AY124" s="234" t="s">
        <v>133</v>
      </c>
    </row>
    <row r="125" spans="1:51" s="14" customFormat="1" ht="12">
      <c r="A125" s="14"/>
      <c r="B125" s="235"/>
      <c r="C125" s="236"/>
      <c r="D125" s="219" t="s">
        <v>156</v>
      </c>
      <c r="E125" s="237" t="s">
        <v>19</v>
      </c>
      <c r="F125" s="238" t="s">
        <v>164</v>
      </c>
      <c r="G125" s="236"/>
      <c r="H125" s="239">
        <v>293.72</v>
      </c>
      <c r="I125" s="240"/>
      <c r="J125" s="236"/>
      <c r="K125" s="236"/>
      <c r="L125" s="241"/>
      <c r="M125" s="242"/>
      <c r="N125" s="243"/>
      <c r="O125" s="243"/>
      <c r="P125" s="243"/>
      <c r="Q125" s="243"/>
      <c r="R125" s="243"/>
      <c r="S125" s="243"/>
      <c r="T125" s="24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T125" s="245" t="s">
        <v>156</v>
      </c>
      <c r="AU125" s="245" t="s">
        <v>82</v>
      </c>
      <c r="AV125" s="14" t="s">
        <v>140</v>
      </c>
      <c r="AW125" s="14" t="s">
        <v>35</v>
      </c>
      <c r="AX125" s="14" t="s">
        <v>82</v>
      </c>
      <c r="AY125" s="245" t="s">
        <v>133</v>
      </c>
    </row>
    <row r="126" spans="1:65" s="2" customFormat="1" ht="16.5" customHeight="1">
      <c r="A126" s="40"/>
      <c r="B126" s="41"/>
      <c r="C126" s="206" t="s">
        <v>229</v>
      </c>
      <c r="D126" s="206" t="s">
        <v>135</v>
      </c>
      <c r="E126" s="207" t="s">
        <v>741</v>
      </c>
      <c r="F126" s="208" t="s">
        <v>742</v>
      </c>
      <c r="G126" s="209" t="s">
        <v>190</v>
      </c>
      <c r="H126" s="210">
        <v>387.66</v>
      </c>
      <c r="I126" s="211"/>
      <c r="J126" s="212">
        <f>ROUND(I126*H126,2)</f>
        <v>0</v>
      </c>
      <c r="K126" s="208" t="s">
        <v>19</v>
      </c>
      <c r="L126" s="46"/>
      <c r="M126" s="213" t="s">
        <v>19</v>
      </c>
      <c r="N126" s="214" t="s">
        <v>45</v>
      </c>
      <c r="O126" s="86"/>
      <c r="P126" s="215">
        <f>O126*H126</f>
        <v>0</v>
      </c>
      <c r="Q126" s="215">
        <v>0</v>
      </c>
      <c r="R126" s="215">
        <f>Q126*H126</f>
        <v>0</v>
      </c>
      <c r="S126" s="215">
        <v>0</v>
      </c>
      <c r="T126" s="216">
        <f>S126*H126</f>
        <v>0</v>
      </c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R126" s="217" t="s">
        <v>140</v>
      </c>
      <c r="AT126" s="217" t="s">
        <v>135</v>
      </c>
      <c r="AU126" s="217" t="s">
        <v>82</v>
      </c>
      <c r="AY126" s="19" t="s">
        <v>133</v>
      </c>
      <c r="BE126" s="218">
        <f>IF(N126="základní",J126,0)</f>
        <v>0</v>
      </c>
      <c r="BF126" s="218">
        <f>IF(N126="snížená",J126,0)</f>
        <v>0</v>
      </c>
      <c r="BG126" s="218">
        <f>IF(N126="zákl. přenesená",J126,0)</f>
        <v>0</v>
      </c>
      <c r="BH126" s="218">
        <f>IF(N126="sníž. přenesená",J126,0)</f>
        <v>0</v>
      </c>
      <c r="BI126" s="218">
        <f>IF(N126="nulová",J126,0)</f>
        <v>0</v>
      </c>
      <c r="BJ126" s="19" t="s">
        <v>82</v>
      </c>
      <c r="BK126" s="218">
        <f>ROUND(I126*H126,2)</f>
        <v>0</v>
      </c>
      <c r="BL126" s="19" t="s">
        <v>140</v>
      </c>
      <c r="BM126" s="217" t="s">
        <v>874</v>
      </c>
    </row>
    <row r="127" spans="1:47" s="2" customFormat="1" ht="12">
      <c r="A127" s="40"/>
      <c r="B127" s="41"/>
      <c r="C127" s="42"/>
      <c r="D127" s="219" t="s">
        <v>142</v>
      </c>
      <c r="E127" s="42"/>
      <c r="F127" s="220" t="s">
        <v>742</v>
      </c>
      <c r="G127" s="42"/>
      <c r="H127" s="42"/>
      <c r="I127" s="221"/>
      <c r="J127" s="42"/>
      <c r="K127" s="42"/>
      <c r="L127" s="46"/>
      <c r="M127" s="222"/>
      <c r="N127" s="223"/>
      <c r="O127" s="86"/>
      <c r="P127" s="86"/>
      <c r="Q127" s="86"/>
      <c r="R127" s="86"/>
      <c r="S127" s="86"/>
      <c r="T127" s="87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T127" s="19" t="s">
        <v>142</v>
      </c>
      <c r="AU127" s="19" t="s">
        <v>82</v>
      </c>
    </row>
    <row r="128" spans="1:65" s="2" customFormat="1" ht="16.5" customHeight="1">
      <c r="A128" s="40"/>
      <c r="B128" s="41"/>
      <c r="C128" s="206" t="s">
        <v>217</v>
      </c>
      <c r="D128" s="206" t="s">
        <v>135</v>
      </c>
      <c r="E128" s="207" t="s">
        <v>575</v>
      </c>
      <c r="F128" s="208" t="s">
        <v>576</v>
      </c>
      <c r="G128" s="209" t="s">
        <v>190</v>
      </c>
      <c r="H128" s="210">
        <v>387.66</v>
      </c>
      <c r="I128" s="211"/>
      <c r="J128" s="212">
        <f>ROUND(I128*H128,2)</f>
        <v>0</v>
      </c>
      <c r="K128" s="208" t="s">
        <v>19</v>
      </c>
      <c r="L128" s="46"/>
      <c r="M128" s="213" t="s">
        <v>19</v>
      </c>
      <c r="N128" s="214" t="s">
        <v>45</v>
      </c>
      <c r="O128" s="86"/>
      <c r="P128" s="215">
        <f>O128*H128</f>
        <v>0</v>
      </c>
      <c r="Q128" s="215">
        <v>0</v>
      </c>
      <c r="R128" s="215">
        <f>Q128*H128</f>
        <v>0</v>
      </c>
      <c r="S128" s="215">
        <v>0</v>
      </c>
      <c r="T128" s="216">
        <f>S128*H128</f>
        <v>0</v>
      </c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R128" s="217" t="s">
        <v>140</v>
      </c>
      <c r="AT128" s="217" t="s">
        <v>135</v>
      </c>
      <c r="AU128" s="217" t="s">
        <v>82</v>
      </c>
      <c r="AY128" s="19" t="s">
        <v>133</v>
      </c>
      <c r="BE128" s="218">
        <f>IF(N128="základní",J128,0)</f>
        <v>0</v>
      </c>
      <c r="BF128" s="218">
        <f>IF(N128="snížená",J128,0)</f>
        <v>0</v>
      </c>
      <c r="BG128" s="218">
        <f>IF(N128="zákl. přenesená",J128,0)</f>
        <v>0</v>
      </c>
      <c r="BH128" s="218">
        <f>IF(N128="sníž. přenesená",J128,0)</f>
        <v>0</v>
      </c>
      <c r="BI128" s="218">
        <f>IF(N128="nulová",J128,0)</f>
        <v>0</v>
      </c>
      <c r="BJ128" s="19" t="s">
        <v>82</v>
      </c>
      <c r="BK128" s="218">
        <f>ROUND(I128*H128,2)</f>
        <v>0</v>
      </c>
      <c r="BL128" s="19" t="s">
        <v>140</v>
      </c>
      <c r="BM128" s="217" t="s">
        <v>875</v>
      </c>
    </row>
    <row r="129" spans="1:47" s="2" customFormat="1" ht="12">
      <c r="A129" s="40"/>
      <c r="B129" s="41"/>
      <c r="C129" s="42"/>
      <c r="D129" s="219" t="s">
        <v>142</v>
      </c>
      <c r="E129" s="42"/>
      <c r="F129" s="220" t="s">
        <v>576</v>
      </c>
      <c r="G129" s="42"/>
      <c r="H129" s="42"/>
      <c r="I129" s="221"/>
      <c r="J129" s="42"/>
      <c r="K129" s="42"/>
      <c r="L129" s="46"/>
      <c r="M129" s="222"/>
      <c r="N129" s="223"/>
      <c r="O129" s="86"/>
      <c r="P129" s="86"/>
      <c r="Q129" s="86"/>
      <c r="R129" s="86"/>
      <c r="S129" s="86"/>
      <c r="T129" s="87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T129" s="19" t="s">
        <v>142</v>
      </c>
      <c r="AU129" s="19" t="s">
        <v>82</v>
      </c>
    </row>
    <row r="130" spans="1:51" s="13" customFormat="1" ht="12">
      <c r="A130" s="13"/>
      <c r="B130" s="224"/>
      <c r="C130" s="225"/>
      <c r="D130" s="219" t="s">
        <v>156</v>
      </c>
      <c r="E130" s="226" t="s">
        <v>19</v>
      </c>
      <c r="F130" s="227" t="s">
        <v>876</v>
      </c>
      <c r="G130" s="225"/>
      <c r="H130" s="228">
        <v>387.66</v>
      </c>
      <c r="I130" s="229"/>
      <c r="J130" s="225"/>
      <c r="K130" s="225"/>
      <c r="L130" s="230"/>
      <c r="M130" s="231"/>
      <c r="N130" s="232"/>
      <c r="O130" s="232"/>
      <c r="P130" s="232"/>
      <c r="Q130" s="232"/>
      <c r="R130" s="232"/>
      <c r="S130" s="232"/>
      <c r="T130" s="23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34" t="s">
        <v>156</v>
      </c>
      <c r="AU130" s="234" t="s">
        <v>82</v>
      </c>
      <c r="AV130" s="13" t="s">
        <v>84</v>
      </c>
      <c r="AW130" s="13" t="s">
        <v>35</v>
      </c>
      <c r="AX130" s="13" t="s">
        <v>74</v>
      </c>
      <c r="AY130" s="234" t="s">
        <v>133</v>
      </c>
    </row>
    <row r="131" spans="1:51" s="14" customFormat="1" ht="12">
      <c r="A131" s="14"/>
      <c r="B131" s="235"/>
      <c r="C131" s="236"/>
      <c r="D131" s="219" t="s">
        <v>156</v>
      </c>
      <c r="E131" s="237" t="s">
        <v>19</v>
      </c>
      <c r="F131" s="238" t="s">
        <v>164</v>
      </c>
      <c r="G131" s="236"/>
      <c r="H131" s="239">
        <v>387.66</v>
      </c>
      <c r="I131" s="240"/>
      <c r="J131" s="236"/>
      <c r="K131" s="236"/>
      <c r="L131" s="241"/>
      <c r="M131" s="242"/>
      <c r="N131" s="243"/>
      <c r="O131" s="243"/>
      <c r="P131" s="243"/>
      <c r="Q131" s="243"/>
      <c r="R131" s="243"/>
      <c r="S131" s="243"/>
      <c r="T131" s="24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T131" s="245" t="s">
        <v>156</v>
      </c>
      <c r="AU131" s="245" t="s">
        <v>82</v>
      </c>
      <c r="AV131" s="14" t="s">
        <v>140</v>
      </c>
      <c r="AW131" s="14" t="s">
        <v>35</v>
      </c>
      <c r="AX131" s="14" t="s">
        <v>82</v>
      </c>
      <c r="AY131" s="245" t="s">
        <v>133</v>
      </c>
    </row>
    <row r="132" spans="1:65" s="2" customFormat="1" ht="16.5" customHeight="1">
      <c r="A132" s="40"/>
      <c r="B132" s="41"/>
      <c r="C132" s="206" t="s">
        <v>8</v>
      </c>
      <c r="D132" s="206" t="s">
        <v>135</v>
      </c>
      <c r="E132" s="207" t="s">
        <v>579</v>
      </c>
      <c r="F132" s="208" t="s">
        <v>580</v>
      </c>
      <c r="G132" s="209" t="s">
        <v>190</v>
      </c>
      <c r="H132" s="210">
        <v>387.66</v>
      </c>
      <c r="I132" s="211"/>
      <c r="J132" s="212">
        <f>ROUND(I132*H132,2)</f>
        <v>0</v>
      </c>
      <c r="K132" s="208" t="s">
        <v>19</v>
      </c>
      <c r="L132" s="46"/>
      <c r="M132" s="213" t="s">
        <v>19</v>
      </c>
      <c r="N132" s="214" t="s">
        <v>45</v>
      </c>
      <c r="O132" s="86"/>
      <c r="P132" s="215">
        <f>O132*H132</f>
        <v>0</v>
      </c>
      <c r="Q132" s="215">
        <v>0</v>
      </c>
      <c r="R132" s="215">
        <f>Q132*H132</f>
        <v>0</v>
      </c>
      <c r="S132" s="215">
        <v>0</v>
      </c>
      <c r="T132" s="216">
        <f>S132*H132</f>
        <v>0</v>
      </c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R132" s="217" t="s">
        <v>140</v>
      </c>
      <c r="AT132" s="217" t="s">
        <v>135</v>
      </c>
      <c r="AU132" s="217" t="s">
        <v>82</v>
      </c>
      <c r="AY132" s="19" t="s">
        <v>133</v>
      </c>
      <c r="BE132" s="218">
        <f>IF(N132="základní",J132,0)</f>
        <v>0</v>
      </c>
      <c r="BF132" s="218">
        <f>IF(N132="snížená",J132,0)</f>
        <v>0</v>
      </c>
      <c r="BG132" s="218">
        <f>IF(N132="zákl. přenesená",J132,0)</f>
        <v>0</v>
      </c>
      <c r="BH132" s="218">
        <f>IF(N132="sníž. přenesená",J132,0)</f>
        <v>0</v>
      </c>
      <c r="BI132" s="218">
        <f>IF(N132="nulová",J132,0)</f>
        <v>0</v>
      </c>
      <c r="BJ132" s="19" t="s">
        <v>82</v>
      </c>
      <c r="BK132" s="218">
        <f>ROUND(I132*H132,2)</f>
        <v>0</v>
      </c>
      <c r="BL132" s="19" t="s">
        <v>140</v>
      </c>
      <c r="BM132" s="217" t="s">
        <v>877</v>
      </c>
    </row>
    <row r="133" spans="1:47" s="2" customFormat="1" ht="12">
      <c r="A133" s="40"/>
      <c r="B133" s="41"/>
      <c r="C133" s="42"/>
      <c r="D133" s="219" t="s">
        <v>142</v>
      </c>
      <c r="E133" s="42"/>
      <c r="F133" s="220" t="s">
        <v>580</v>
      </c>
      <c r="G133" s="42"/>
      <c r="H133" s="42"/>
      <c r="I133" s="221"/>
      <c r="J133" s="42"/>
      <c r="K133" s="42"/>
      <c r="L133" s="46"/>
      <c r="M133" s="222"/>
      <c r="N133" s="223"/>
      <c r="O133" s="86"/>
      <c r="P133" s="86"/>
      <c r="Q133" s="86"/>
      <c r="R133" s="86"/>
      <c r="S133" s="86"/>
      <c r="T133" s="87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T133" s="19" t="s">
        <v>142</v>
      </c>
      <c r="AU133" s="19" t="s">
        <v>82</v>
      </c>
    </row>
    <row r="134" spans="1:65" s="2" customFormat="1" ht="16.5" customHeight="1">
      <c r="A134" s="40"/>
      <c r="B134" s="41"/>
      <c r="C134" s="206" t="s">
        <v>212</v>
      </c>
      <c r="D134" s="206" t="s">
        <v>135</v>
      </c>
      <c r="E134" s="207" t="s">
        <v>582</v>
      </c>
      <c r="F134" s="208" t="s">
        <v>583</v>
      </c>
      <c r="G134" s="209" t="s">
        <v>190</v>
      </c>
      <c r="H134" s="210">
        <v>789.74</v>
      </c>
      <c r="I134" s="211"/>
      <c r="J134" s="212">
        <f>ROUND(I134*H134,2)</f>
        <v>0</v>
      </c>
      <c r="K134" s="208" t="s">
        <v>19</v>
      </c>
      <c r="L134" s="46"/>
      <c r="M134" s="213" t="s">
        <v>19</v>
      </c>
      <c r="N134" s="214" t="s">
        <v>45</v>
      </c>
      <c r="O134" s="86"/>
      <c r="P134" s="215">
        <f>O134*H134</f>
        <v>0</v>
      </c>
      <c r="Q134" s="215">
        <v>0</v>
      </c>
      <c r="R134" s="215">
        <f>Q134*H134</f>
        <v>0</v>
      </c>
      <c r="S134" s="215">
        <v>0</v>
      </c>
      <c r="T134" s="216">
        <f>S134*H134</f>
        <v>0</v>
      </c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R134" s="217" t="s">
        <v>140</v>
      </c>
      <c r="AT134" s="217" t="s">
        <v>135</v>
      </c>
      <c r="AU134" s="217" t="s">
        <v>82</v>
      </c>
      <c r="AY134" s="19" t="s">
        <v>133</v>
      </c>
      <c r="BE134" s="218">
        <f>IF(N134="základní",J134,0)</f>
        <v>0</v>
      </c>
      <c r="BF134" s="218">
        <f>IF(N134="snížená",J134,0)</f>
        <v>0</v>
      </c>
      <c r="BG134" s="218">
        <f>IF(N134="zákl. přenesená",J134,0)</f>
        <v>0</v>
      </c>
      <c r="BH134" s="218">
        <f>IF(N134="sníž. přenesená",J134,0)</f>
        <v>0</v>
      </c>
      <c r="BI134" s="218">
        <f>IF(N134="nulová",J134,0)</f>
        <v>0</v>
      </c>
      <c r="BJ134" s="19" t="s">
        <v>82</v>
      </c>
      <c r="BK134" s="218">
        <f>ROUND(I134*H134,2)</f>
        <v>0</v>
      </c>
      <c r="BL134" s="19" t="s">
        <v>140</v>
      </c>
      <c r="BM134" s="217" t="s">
        <v>878</v>
      </c>
    </row>
    <row r="135" spans="1:47" s="2" customFormat="1" ht="12">
      <c r="A135" s="40"/>
      <c r="B135" s="41"/>
      <c r="C135" s="42"/>
      <c r="D135" s="219" t="s">
        <v>142</v>
      </c>
      <c r="E135" s="42"/>
      <c r="F135" s="220" t="s">
        <v>583</v>
      </c>
      <c r="G135" s="42"/>
      <c r="H135" s="42"/>
      <c r="I135" s="221"/>
      <c r="J135" s="42"/>
      <c r="K135" s="42"/>
      <c r="L135" s="46"/>
      <c r="M135" s="222"/>
      <c r="N135" s="223"/>
      <c r="O135" s="86"/>
      <c r="P135" s="86"/>
      <c r="Q135" s="86"/>
      <c r="R135" s="86"/>
      <c r="S135" s="86"/>
      <c r="T135" s="87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T135" s="19" t="s">
        <v>142</v>
      </c>
      <c r="AU135" s="19" t="s">
        <v>82</v>
      </c>
    </row>
    <row r="136" spans="1:51" s="13" customFormat="1" ht="12">
      <c r="A136" s="13"/>
      <c r="B136" s="224"/>
      <c r="C136" s="225"/>
      <c r="D136" s="219" t="s">
        <v>156</v>
      </c>
      <c r="E136" s="226" t="s">
        <v>19</v>
      </c>
      <c r="F136" s="227" t="s">
        <v>879</v>
      </c>
      <c r="G136" s="225"/>
      <c r="H136" s="228">
        <v>789.74</v>
      </c>
      <c r="I136" s="229"/>
      <c r="J136" s="225"/>
      <c r="K136" s="225"/>
      <c r="L136" s="230"/>
      <c r="M136" s="231"/>
      <c r="N136" s="232"/>
      <c r="O136" s="232"/>
      <c r="P136" s="232"/>
      <c r="Q136" s="232"/>
      <c r="R136" s="232"/>
      <c r="S136" s="232"/>
      <c r="T136" s="23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34" t="s">
        <v>156</v>
      </c>
      <c r="AU136" s="234" t="s">
        <v>82</v>
      </c>
      <c r="AV136" s="13" t="s">
        <v>84</v>
      </c>
      <c r="AW136" s="13" t="s">
        <v>35</v>
      </c>
      <c r="AX136" s="13" t="s">
        <v>74</v>
      </c>
      <c r="AY136" s="234" t="s">
        <v>133</v>
      </c>
    </row>
    <row r="137" spans="1:51" s="14" customFormat="1" ht="12">
      <c r="A137" s="14"/>
      <c r="B137" s="235"/>
      <c r="C137" s="236"/>
      <c r="D137" s="219" t="s">
        <v>156</v>
      </c>
      <c r="E137" s="237" t="s">
        <v>19</v>
      </c>
      <c r="F137" s="238" t="s">
        <v>164</v>
      </c>
      <c r="G137" s="236"/>
      <c r="H137" s="239">
        <v>789.74</v>
      </c>
      <c r="I137" s="240"/>
      <c r="J137" s="236"/>
      <c r="K137" s="236"/>
      <c r="L137" s="241"/>
      <c r="M137" s="242"/>
      <c r="N137" s="243"/>
      <c r="O137" s="243"/>
      <c r="P137" s="243"/>
      <c r="Q137" s="243"/>
      <c r="R137" s="243"/>
      <c r="S137" s="243"/>
      <c r="T137" s="24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T137" s="245" t="s">
        <v>156</v>
      </c>
      <c r="AU137" s="245" t="s">
        <v>82</v>
      </c>
      <c r="AV137" s="14" t="s">
        <v>140</v>
      </c>
      <c r="AW137" s="14" t="s">
        <v>35</v>
      </c>
      <c r="AX137" s="14" t="s">
        <v>82</v>
      </c>
      <c r="AY137" s="245" t="s">
        <v>133</v>
      </c>
    </row>
    <row r="138" spans="1:65" s="2" customFormat="1" ht="16.5" customHeight="1">
      <c r="A138" s="40"/>
      <c r="B138" s="41"/>
      <c r="C138" s="206" t="s">
        <v>205</v>
      </c>
      <c r="D138" s="206" t="s">
        <v>135</v>
      </c>
      <c r="E138" s="207" t="s">
        <v>586</v>
      </c>
      <c r="F138" s="208" t="s">
        <v>587</v>
      </c>
      <c r="G138" s="209" t="s">
        <v>190</v>
      </c>
      <c r="H138" s="210">
        <v>262.93</v>
      </c>
      <c r="I138" s="211"/>
      <c r="J138" s="212">
        <f>ROUND(I138*H138,2)</f>
        <v>0</v>
      </c>
      <c r="K138" s="208" t="s">
        <v>19</v>
      </c>
      <c r="L138" s="46"/>
      <c r="M138" s="213" t="s">
        <v>19</v>
      </c>
      <c r="N138" s="214" t="s">
        <v>45</v>
      </c>
      <c r="O138" s="86"/>
      <c r="P138" s="215">
        <f>O138*H138</f>
        <v>0</v>
      </c>
      <c r="Q138" s="215">
        <v>0</v>
      </c>
      <c r="R138" s="215">
        <f>Q138*H138</f>
        <v>0</v>
      </c>
      <c r="S138" s="215">
        <v>0</v>
      </c>
      <c r="T138" s="216">
        <f>S138*H138</f>
        <v>0</v>
      </c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R138" s="217" t="s">
        <v>140</v>
      </c>
      <c r="AT138" s="217" t="s">
        <v>135</v>
      </c>
      <c r="AU138" s="217" t="s">
        <v>82</v>
      </c>
      <c r="AY138" s="19" t="s">
        <v>133</v>
      </c>
      <c r="BE138" s="218">
        <f>IF(N138="základní",J138,0)</f>
        <v>0</v>
      </c>
      <c r="BF138" s="218">
        <f>IF(N138="snížená",J138,0)</f>
        <v>0</v>
      </c>
      <c r="BG138" s="218">
        <f>IF(N138="zákl. přenesená",J138,0)</f>
        <v>0</v>
      </c>
      <c r="BH138" s="218">
        <f>IF(N138="sníž. přenesená",J138,0)</f>
        <v>0</v>
      </c>
      <c r="BI138" s="218">
        <f>IF(N138="nulová",J138,0)</f>
        <v>0</v>
      </c>
      <c r="BJ138" s="19" t="s">
        <v>82</v>
      </c>
      <c r="BK138" s="218">
        <f>ROUND(I138*H138,2)</f>
        <v>0</v>
      </c>
      <c r="BL138" s="19" t="s">
        <v>140</v>
      </c>
      <c r="BM138" s="217" t="s">
        <v>880</v>
      </c>
    </row>
    <row r="139" spans="1:47" s="2" customFormat="1" ht="12">
      <c r="A139" s="40"/>
      <c r="B139" s="41"/>
      <c r="C139" s="42"/>
      <c r="D139" s="219" t="s">
        <v>142</v>
      </c>
      <c r="E139" s="42"/>
      <c r="F139" s="220" t="s">
        <v>587</v>
      </c>
      <c r="G139" s="42"/>
      <c r="H139" s="42"/>
      <c r="I139" s="221"/>
      <c r="J139" s="42"/>
      <c r="K139" s="42"/>
      <c r="L139" s="46"/>
      <c r="M139" s="222"/>
      <c r="N139" s="223"/>
      <c r="O139" s="86"/>
      <c r="P139" s="86"/>
      <c r="Q139" s="86"/>
      <c r="R139" s="86"/>
      <c r="S139" s="86"/>
      <c r="T139" s="87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T139" s="19" t="s">
        <v>142</v>
      </c>
      <c r="AU139" s="19" t="s">
        <v>82</v>
      </c>
    </row>
    <row r="140" spans="1:51" s="13" customFormat="1" ht="12">
      <c r="A140" s="13"/>
      <c r="B140" s="224"/>
      <c r="C140" s="225"/>
      <c r="D140" s="219" t="s">
        <v>156</v>
      </c>
      <c r="E140" s="226" t="s">
        <v>19</v>
      </c>
      <c r="F140" s="227" t="s">
        <v>881</v>
      </c>
      <c r="G140" s="225"/>
      <c r="H140" s="228">
        <v>262.93</v>
      </c>
      <c r="I140" s="229"/>
      <c r="J140" s="225"/>
      <c r="K140" s="225"/>
      <c r="L140" s="230"/>
      <c r="M140" s="231"/>
      <c r="N140" s="232"/>
      <c r="O140" s="232"/>
      <c r="P140" s="232"/>
      <c r="Q140" s="232"/>
      <c r="R140" s="232"/>
      <c r="S140" s="232"/>
      <c r="T140" s="23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34" t="s">
        <v>156</v>
      </c>
      <c r="AU140" s="234" t="s">
        <v>82</v>
      </c>
      <c r="AV140" s="13" t="s">
        <v>84</v>
      </c>
      <c r="AW140" s="13" t="s">
        <v>35</v>
      </c>
      <c r="AX140" s="13" t="s">
        <v>74</v>
      </c>
      <c r="AY140" s="234" t="s">
        <v>133</v>
      </c>
    </row>
    <row r="141" spans="1:51" s="14" customFormat="1" ht="12">
      <c r="A141" s="14"/>
      <c r="B141" s="235"/>
      <c r="C141" s="236"/>
      <c r="D141" s="219" t="s">
        <v>156</v>
      </c>
      <c r="E141" s="237" t="s">
        <v>19</v>
      </c>
      <c r="F141" s="238" t="s">
        <v>164</v>
      </c>
      <c r="G141" s="236"/>
      <c r="H141" s="239">
        <v>262.93</v>
      </c>
      <c r="I141" s="240"/>
      <c r="J141" s="236"/>
      <c r="K141" s="236"/>
      <c r="L141" s="241"/>
      <c r="M141" s="242"/>
      <c r="N141" s="243"/>
      <c r="O141" s="243"/>
      <c r="P141" s="243"/>
      <c r="Q141" s="243"/>
      <c r="R141" s="243"/>
      <c r="S141" s="243"/>
      <c r="T141" s="24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T141" s="245" t="s">
        <v>156</v>
      </c>
      <c r="AU141" s="245" t="s">
        <v>82</v>
      </c>
      <c r="AV141" s="14" t="s">
        <v>140</v>
      </c>
      <c r="AW141" s="14" t="s">
        <v>35</v>
      </c>
      <c r="AX141" s="14" t="s">
        <v>82</v>
      </c>
      <c r="AY141" s="245" t="s">
        <v>133</v>
      </c>
    </row>
    <row r="142" spans="1:63" s="12" customFormat="1" ht="25.9" customHeight="1">
      <c r="A142" s="12"/>
      <c r="B142" s="190"/>
      <c r="C142" s="191"/>
      <c r="D142" s="192" t="s">
        <v>73</v>
      </c>
      <c r="E142" s="193" t="s">
        <v>84</v>
      </c>
      <c r="F142" s="193" t="s">
        <v>750</v>
      </c>
      <c r="G142" s="191"/>
      <c r="H142" s="191"/>
      <c r="I142" s="194"/>
      <c r="J142" s="195">
        <f>BK142</f>
        <v>0</v>
      </c>
      <c r="K142" s="191"/>
      <c r="L142" s="196"/>
      <c r="M142" s="197"/>
      <c r="N142" s="198"/>
      <c r="O142" s="198"/>
      <c r="P142" s="199">
        <f>SUM(P143:P146)</f>
        <v>0</v>
      </c>
      <c r="Q142" s="198"/>
      <c r="R142" s="199">
        <f>SUM(R143:R146)</f>
        <v>0</v>
      </c>
      <c r="S142" s="198"/>
      <c r="T142" s="200">
        <f>SUM(T143:T146)</f>
        <v>0</v>
      </c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R142" s="201" t="s">
        <v>82</v>
      </c>
      <c r="AT142" s="202" t="s">
        <v>73</v>
      </c>
      <c r="AU142" s="202" t="s">
        <v>74</v>
      </c>
      <c r="AY142" s="201" t="s">
        <v>133</v>
      </c>
      <c r="BK142" s="203">
        <f>SUM(BK143:BK146)</f>
        <v>0</v>
      </c>
    </row>
    <row r="143" spans="1:65" s="2" customFormat="1" ht="16.5" customHeight="1">
      <c r="A143" s="40"/>
      <c r="B143" s="41"/>
      <c r="C143" s="206" t="s">
        <v>239</v>
      </c>
      <c r="D143" s="206" t="s">
        <v>135</v>
      </c>
      <c r="E143" s="207" t="s">
        <v>751</v>
      </c>
      <c r="F143" s="208" t="s">
        <v>752</v>
      </c>
      <c r="G143" s="209" t="s">
        <v>174</v>
      </c>
      <c r="H143" s="210">
        <v>33.79</v>
      </c>
      <c r="I143" s="211"/>
      <c r="J143" s="212">
        <f>ROUND(I143*H143,2)</f>
        <v>0</v>
      </c>
      <c r="K143" s="208" t="s">
        <v>19</v>
      </c>
      <c r="L143" s="46"/>
      <c r="M143" s="213" t="s">
        <v>19</v>
      </c>
      <c r="N143" s="214" t="s">
        <v>45</v>
      </c>
      <c r="O143" s="86"/>
      <c r="P143" s="215">
        <f>O143*H143</f>
        <v>0</v>
      </c>
      <c r="Q143" s="215">
        <v>0</v>
      </c>
      <c r="R143" s="215">
        <f>Q143*H143</f>
        <v>0</v>
      </c>
      <c r="S143" s="215">
        <v>0</v>
      </c>
      <c r="T143" s="216">
        <f>S143*H143</f>
        <v>0</v>
      </c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R143" s="217" t="s">
        <v>140</v>
      </c>
      <c r="AT143" s="217" t="s">
        <v>135</v>
      </c>
      <c r="AU143" s="217" t="s">
        <v>82</v>
      </c>
      <c r="AY143" s="19" t="s">
        <v>133</v>
      </c>
      <c r="BE143" s="218">
        <f>IF(N143="základní",J143,0)</f>
        <v>0</v>
      </c>
      <c r="BF143" s="218">
        <f>IF(N143="snížená",J143,0)</f>
        <v>0</v>
      </c>
      <c r="BG143" s="218">
        <f>IF(N143="zákl. přenesená",J143,0)</f>
        <v>0</v>
      </c>
      <c r="BH143" s="218">
        <f>IF(N143="sníž. přenesená",J143,0)</f>
        <v>0</v>
      </c>
      <c r="BI143" s="218">
        <f>IF(N143="nulová",J143,0)</f>
        <v>0</v>
      </c>
      <c r="BJ143" s="19" t="s">
        <v>82</v>
      </c>
      <c r="BK143" s="218">
        <f>ROUND(I143*H143,2)</f>
        <v>0</v>
      </c>
      <c r="BL143" s="19" t="s">
        <v>140</v>
      </c>
      <c r="BM143" s="217" t="s">
        <v>882</v>
      </c>
    </row>
    <row r="144" spans="1:47" s="2" customFormat="1" ht="12">
      <c r="A144" s="40"/>
      <c r="B144" s="41"/>
      <c r="C144" s="42"/>
      <c r="D144" s="219" t="s">
        <v>142</v>
      </c>
      <c r="E144" s="42"/>
      <c r="F144" s="220" t="s">
        <v>752</v>
      </c>
      <c r="G144" s="42"/>
      <c r="H144" s="42"/>
      <c r="I144" s="221"/>
      <c r="J144" s="42"/>
      <c r="K144" s="42"/>
      <c r="L144" s="46"/>
      <c r="M144" s="222"/>
      <c r="N144" s="223"/>
      <c r="O144" s="86"/>
      <c r="P144" s="86"/>
      <c r="Q144" s="86"/>
      <c r="R144" s="86"/>
      <c r="S144" s="86"/>
      <c r="T144" s="87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T144" s="19" t="s">
        <v>142</v>
      </c>
      <c r="AU144" s="19" t="s">
        <v>82</v>
      </c>
    </row>
    <row r="145" spans="1:65" s="2" customFormat="1" ht="16.5" customHeight="1">
      <c r="A145" s="40"/>
      <c r="B145" s="41"/>
      <c r="C145" s="206" t="s">
        <v>251</v>
      </c>
      <c r="D145" s="206" t="s">
        <v>135</v>
      </c>
      <c r="E145" s="207" t="s">
        <v>754</v>
      </c>
      <c r="F145" s="208" t="s">
        <v>755</v>
      </c>
      <c r="G145" s="209" t="s">
        <v>174</v>
      </c>
      <c r="H145" s="210">
        <v>33.79</v>
      </c>
      <c r="I145" s="211"/>
      <c r="J145" s="212">
        <f>ROUND(I145*H145,2)</f>
        <v>0</v>
      </c>
      <c r="K145" s="208" t="s">
        <v>19</v>
      </c>
      <c r="L145" s="46"/>
      <c r="M145" s="213" t="s">
        <v>19</v>
      </c>
      <c r="N145" s="214" t="s">
        <v>45</v>
      </c>
      <c r="O145" s="86"/>
      <c r="P145" s="215">
        <f>O145*H145</f>
        <v>0</v>
      </c>
      <c r="Q145" s="215">
        <v>0</v>
      </c>
      <c r="R145" s="215">
        <f>Q145*H145</f>
        <v>0</v>
      </c>
      <c r="S145" s="215">
        <v>0</v>
      </c>
      <c r="T145" s="216">
        <f>S145*H145</f>
        <v>0</v>
      </c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R145" s="217" t="s">
        <v>140</v>
      </c>
      <c r="AT145" s="217" t="s">
        <v>135</v>
      </c>
      <c r="AU145" s="217" t="s">
        <v>82</v>
      </c>
      <c r="AY145" s="19" t="s">
        <v>133</v>
      </c>
      <c r="BE145" s="218">
        <f>IF(N145="základní",J145,0)</f>
        <v>0</v>
      </c>
      <c r="BF145" s="218">
        <f>IF(N145="snížená",J145,0)</f>
        <v>0</v>
      </c>
      <c r="BG145" s="218">
        <f>IF(N145="zákl. přenesená",J145,0)</f>
        <v>0</v>
      </c>
      <c r="BH145" s="218">
        <f>IF(N145="sníž. přenesená",J145,0)</f>
        <v>0</v>
      </c>
      <c r="BI145" s="218">
        <f>IF(N145="nulová",J145,0)</f>
        <v>0</v>
      </c>
      <c r="BJ145" s="19" t="s">
        <v>82</v>
      </c>
      <c r="BK145" s="218">
        <f>ROUND(I145*H145,2)</f>
        <v>0</v>
      </c>
      <c r="BL145" s="19" t="s">
        <v>140</v>
      </c>
      <c r="BM145" s="217" t="s">
        <v>883</v>
      </c>
    </row>
    <row r="146" spans="1:47" s="2" customFormat="1" ht="12">
      <c r="A146" s="40"/>
      <c r="B146" s="41"/>
      <c r="C146" s="42"/>
      <c r="D146" s="219" t="s">
        <v>142</v>
      </c>
      <c r="E146" s="42"/>
      <c r="F146" s="220" t="s">
        <v>755</v>
      </c>
      <c r="G146" s="42"/>
      <c r="H146" s="42"/>
      <c r="I146" s="221"/>
      <c r="J146" s="42"/>
      <c r="K146" s="42"/>
      <c r="L146" s="46"/>
      <c r="M146" s="222"/>
      <c r="N146" s="223"/>
      <c r="O146" s="86"/>
      <c r="P146" s="86"/>
      <c r="Q146" s="86"/>
      <c r="R146" s="86"/>
      <c r="S146" s="86"/>
      <c r="T146" s="87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T146" s="19" t="s">
        <v>142</v>
      </c>
      <c r="AU146" s="19" t="s">
        <v>82</v>
      </c>
    </row>
    <row r="147" spans="1:63" s="12" customFormat="1" ht="25.9" customHeight="1">
      <c r="A147" s="12"/>
      <c r="B147" s="190"/>
      <c r="C147" s="191"/>
      <c r="D147" s="192" t="s">
        <v>73</v>
      </c>
      <c r="E147" s="193" t="s">
        <v>140</v>
      </c>
      <c r="F147" s="193" t="s">
        <v>592</v>
      </c>
      <c r="G147" s="191"/>
      <c r="H147" s="191"/>
      <c r="I147" s="194"/>
      <c r="J147" s="195">
        <f>BK147</f>
        <v>0</v>
      </c>
      <c r="K147" s="191"/>
      <c r="L147" s="196"/>
      <c r="M147" s="197"/>
      <c r="N147" s="198"/>
      <c r="O147" s="198"/>
      <c r="P147" s="199">
        <f>SUM(P148:P151)</f>
        <v>0</v>
      </c>
      <c r="Q147" s="198"/>
      <c r="R147" s="199">
        <f>SUM(R148:R151)</f>
        <v>0</v>
      </c>
      <c r="S147" s="198"/>
      <c r="T147" s="200">
        <f>SUM(T148:T151)</f>
        <v>0</v>
      </c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R147" s="201" t="s">
        <v>82</v>
      </c>
      <c r="AT147" s="202" t="s">
        <v>73</v>
      </c>
      <c r="AU147" s="202" t="s">
        <v>74</v>
      </c>
      <c r="AY147" s="201" t="s">
        <v>133</v>
      </c>
      <c r="BK147" s="203">
        <f>SUM(BK148:BK151)</f>
        <v>0</v>
      </c>
    </row>
    <row r="148" spans="1:65" s="2" customFormat="1" ht="16.5" customHeight="1">
      <c r="A148" s="40"/>
      <c r="B148" s="41"/>
      <c r="C148" s="206" t="s">
        <v>257</v>
      </c>
      <c r="D148" s="206" t="s">
        <v>135</v>
      </c>
      <c r="E148" s="207" t="s">
        <v>593</v>
      </c>
      <c r="F148" s="208" t="s">
        <v>594</v>
      </c>
      <c r="G148" s="209" t="s">
        <v>190</v>
      </c>
      <c r="H148" s="210">
        <v>124.73</v>
      </c>
      <c r="I148" s="211"/>
      <c r="J148" s="212">
        <f>ROUND(I148*H148,2)</f>
        <v>0</v>
      </c>
      <c r="K148" s="208" t="s">
        <v>19</v>
      </c>
      <c r="L148" s="46"/>
      <c r="M148" s="213" t="s">
        <v>19</v>
      </c>
      <c r="N148" s="214" t="s">
        <v>45</v>
      </c>
      <c r="O148" s="86"/>
      <c r="P148" s="215">
        <f>O148*H148</f>
        <v>0</v>
      </c>
      <c r="Q148" s="215">
        <v>0</v>
      </c>
      <c r="R148" s="215">
        <f>Q148*H148</f>
        <v>0</v>
      </c>
      <c r="S148" s="215">
        <v>0</v>
      </c>
      <c r="T148" s="216">
        <f>S148*H148</f>
        <v>0</v>
      </c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R148" s="217" t="s">
        <v>140</v>
      </c>
      <c r="AT148" s="217" t="s">
        <v>135</v>
      </c>
      <c r="AU148" s="217" t="s">
        <v>82</v>
      </c>
      <c r="AY148" s="19" t="s">
        <v>133</v>
      </c>
      <c r="BE148" s="218">
        <f>IF(N148="základní",J148,0)</f>
        <v>0</v>
      </c>
      <c r="BF148" s="218">
        <f>IF(N148="snížená",J148,0)</f>
        <v>0</v>
      </c>
      <c r="BG148" s="218">
        <f>IF(N148="zákl. přenesená",J148,0)</f>
        <v>0</v>
      </c>
      <c r="BH148" s="218">
        <f>IF(N148="sníž. přenesená",J148,0)</f>
        <v>0</v>
      </c>
      <c r="BI148" s="218">
        <f>IF(N148="nulová",J148,0)</f>
        <v>0</v>
      </c>
      <c r="BJ148" s="19" t="s">
        <v>82</v>
      </c>
      <c r="BK148" s="218">
        <f>ROUND(I148*H148,2)</f>
        <v>0</v>
      </c>
      <c r="BL148" s="19" t="s">
        <v>140</v>
      </c>
      <c r="BM148" s="217" t="s">
        <v>884</v>
      </c>
    </row>
    <row r="149" spans="1:47" s="2" customFormat="1" ht="12">
      <c r="A149" s="40"/>
      <c r="B149" s="41"/>
      <c r="C149" s="42"/>
      <c r="D149" s="219" t="s">
        <v>142</v>
      </c>
      <c r="E149" s="42"/>
      <c r="F149" s="220" t="s">
        <v>594</v>
      </c>
      <c r="G149" s="42"/>
      <c r="H149" s="42"/>
      <c r="I149" s="221"/>
      <c r="J149" s="42"/>
      <c r="K149" s="42"/>
      <c r="L149" s="46"/>
      <c r="M149" s="222"/>
      <c r="N149" s="223"/>
      <c r="O149" s="86"/>
      <c r="P149" s="86"/>
      <c r="Q149" s="86"/>
      <c r="R149" s="86"/>
      <c r="S149" s="86"/>
      <c r="T149" s="87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T149" s="19" t="s">
        <v>142</v>
      </c>
      <c r="AU149" s="19" t="s">
        <v>82</v>
      </c>
    </row>
    <row r="150" spans="1:51" s="13" customFormat="1" ht="12">
      <c r="A150" s="13"/>
      <c r="B150" s="224"/>
      <c r="C150" s="225"/>
      <c r="D150" s="219" t="s">
        <v>156</v>
      </c>
      <c r="E150" s="226" t="s">
        <v>19</v>
      </c>
      <c r="F150" s="227" t="s">
        <v>885</v>
      </c>
      <c r="G150" s="225"/>
      <c r="H150" s="228">
        <v>124.73</v>
      </c>
      <c r="I150" s="229"/>
      <c r="J150" s="225"/>
      <c r="K150" s="225"/>
      <c r="L150" s="230"/>
      <c r="M150" s="231"/>
      <c r="N150" s="232"/>
      <c r="O150" s="232"/>
      <c r="P150" s="232"/>
      <c r="Q150" s="232"/>
      <c r="R150" s="232"/>
      <c r="S150" s="232"/>
      <c r="T150" s="23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34" t="s">
        <v>156</v>
      </c>
      <c r="AU150" s="234" t="s">
        <v>82</v>
      </c>
      <c r="AV150" s="13" t="s">
        <v>84</v>
      </c>
      <c r="AW150" s="13" t="s">
        <v>35</v>
      </c>
      <c r="AX150" s="13" t="s">
        <v>74</v>
      </c>
      <c r="AY150" s="234" t="s">
        <v>133</v>
      </c>
    </row>
    <row r="151" spans="1:51" s="14" customFormat="1" ht="12">
      <c r="A151" s="14"/>
      <c r="B151" s="235"/>
      <c r="C151" s="236"/>
      <c r="D151" s="219" t="s">
        <v>156</v>
      </c>
      <c r="E151" s="237" t="s">
        <v>19</v>
      </c>
      <c r="F151" s="238" t="s">
        <v>164</v>
      </c>
      <c r="G151" s="236"/>
      <c r="H151" s="239">
        <v>124.73</v>
      </c>
      <c r="I151" s="240"/>
      <c r="J151" s="236"/>
      <c r="K151" s="236"/>
      <c r="L151" s="241"/>
      <c r="M151" s="242"/>
      <c r="N151" s="243"/>
      <c r="O151" s="243"/>
      <c r="P151" s="243"/>
      <c r="Q151" s="243"/>
      <c r="R151" s="243"/>
      <c r="S151" s="243"/>
      <c r="T151" s="24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T151" s="245" t="s">
        <v>156</v>
      </c>
      <c r="AU151" s="245" t="s">
        <v>82</v>
      </c>
      <c r="AV151" s="14" t="s">
        <v>140</v>
      </c>
      <c r="AW151" s="14" t="s">
        <v>35</v>
      </c>
      <c r="AX151" s="14" t="s">
        <v>82</v>
      </c>
      <c r="AY151" s="245" t="s">
        <v>133</v>
      </c>
    </row>
    <row r="152" spans="1:63" s="12" customFormat="1" ht="25.9" customHeight="1">
      <c r="A152" s="12"/>
      <c r="B152" s="190"/>
      <c r="C152" s="191"/>
      <c r="D152" s="192" t="s">
        <v>73</v>
      </c>
      <c r="E152" s="193" t="s">
        <v>171</v>
      </c>
      <c r="F152" s="193" t="s">
        <v>886</v>
      </c>
      <c r="G152" s="191"/>
      <c r="H152" s="191"/>
      <c r="I152" s="194"/>
      <c r="J152" s="195">
        <f>BK152</f>
        <v>0</v>
      </c>
      <c r="K152" s="191"/>
      <c r="L152" s="196"/>
      <c r="M152" s="197"/>
      <c r="N152" s="198"/>
      <c r="O152" s="198"/>
      <c r="P152" s="199">
        <f>SUM(P153:P154)</f>
        <v>0</v>
      </c>
      <c r="Q152" s="198"/>
      <c r="R152" s="199">
        <f>SUM(R153:R154)</f>
        <v>0</v>
      </c>
      <c r="S152" s="198"/>
      <c r="T152" s="200">
        <f>SUM(T153:T154)</f>
        <v>0</v>
      </c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R152" s="201" t="s">
        <v>82</v>
      </c>
      <c r="AT152" s="202" t="s">
        <v>73</v>
      </c>
      <c r="AU152" s="202" t="s">
        <v>74</v>
      </c>
      <c r="AY152" s="201" t="s">
        <v>133</v>
      </c>
      <c r="BK152" s="203">
        <f>SUM(BK153:BK154)</f>
        <v>0</v>
      </c>
    </row>
    <row r="153" spans="1:65" s="2" customFormat="1" ht="21.75" customHeight="1">
      <c r="A153" s="40"/>
      <c r="B153" s="41"/>
      <c r="C153" s="206" t="s">
        <v>262</v>
      </c>
      <c r="D153" s="206" t="s">
        <v>135</v>
      </c>
      <c r="E153" s="207" t="s">
        <v>887</v>
      </c>
      <c r="F153" s="208" t="s">
        <v>888</v>
      </c>
      <c r="G153" s="209" t="s">
        <v>174</v>
      </c>
      <c r="H153" s="210">
        <v>50</v>
      </c>
      <c r="I153" s="211"/>
      <c r="J153" s="212">
        <f>ROUND(I153*H153,2)</f>
        <v>0</v>
      </c>
      <c r="K153" s="208" t="s">
        <v>19</v>
      </c>
      <c r="L153" s="46"/>
      <c r="M153" s="213" t="s">
        <v>19</v>
      </c>
      <c r="N153" s="214" t="s">
        <v>45</v>
      </c>
      <c r="O153" s="86"/>
      <c r="P153" s="215">
        <f>O153*H153</f>
        <v>0</v>
      </c>
      <c r="Q153" s="215">
        <v>0</v>
      </c>
      <c r="R153" s="215">
        <f>Q153*H153</f>
        <v>0</v>
      </c>
      <c r="S153" s="215">
        <v>0</v>
      </c>
      <c r="T153" s="216">
        <f>S153*H153</f>
        <v>0</v>
      </c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R153" s="217" t="s">
        <v>140</v>
      </c>
      <c r="AT153" s="217" t="s">
        <v>135</v>
      </c>
      <c r="AU153" s="217" t="s">
        <v>82</v>
      </c>
      <c r="AY153" s="19" t="s">
        <v>133</v>
      </c>
      <c r="BE153" s="218">
        <f>IF(N153="základní",J153,0)</f>
        <v>0</v>
      </c>
      <c r="BF153" s="218">
        <f>IF(N153="snížená",J153,0)</f>
        <v>0</v>
      </c>
      <c r="BG153" s="218">
        <f>IF(N153="zákl. přenesená",J153,0)</f>
        <v>0</v>
      </c>
      <c r="BH153" s="218">
        <f>IF(N153="sníž. přenesená",J153,0)</f>
        <v>0</v>
      </c>
      <c r="BI153" s="218">
        <f>IF(N153="nulová",J153,0)</f>
        <v>0</v>
      </c>
      <c r="BJ153" s="19" t="s">
        <v>82</v>
      </c>
      <c r="BK153" s="218">
        <f>ROUND(I153*H153,2)</f>
        <v>0</v>
      </c>
      <c r="BL153" s="19" t="s">
        <v>140</v>
      </c>
      <c r="BM153" s="217" t="s">
        <v>889</v>
      </c>
    </row>
    <row r="154" spans="1:47" s="2" customFormat="1" ht="12">
      <c r="A154" s="40"/>
      <c r="B154" s="41"/>
      <c r="C154" s="42"/>
      <c r="D154" s="219" t="s">
        <v>142</v>
      </c>
      <c r="E154" s="42"/>
      <c r="F154" s="220" t="s">
        <v>890</v>
      </c>
      <c r="G154" s="42"/>
      <c r="H154" s="42"/>
      <c r="I154" s="221"/>
      <c r="J154" s="42"/>
      <c r="K154" s="42"/>
      <c r="L154" s="46"/>
      <c r="M154" s="222"/>
      <c r="N154" s="223"/>
      <c r="O154" s="86"/>
      <c r="P154" s="86"/>
      <c r="Q154" s="86"/>
      <c r="R154" s="86"/>
      <c r="S154" s="86"/>
      <c r="T154" s="87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T154" s="19" t="s">
        <v>142</v>
      </c>
      <c r="AU154" s="19" t="s">
        <v>82</v>
      </c>
    </row>
    <row r="155" spans="1:63" s="12" customFormat="1" ht="25.9" customHeight="1">
      <c r="A155" s="12"/>
      <c r="B155" s="190"/>
      <c r="C155" s="191"/>
      <c r="D155" s="192" t="s">
        <v>73</v>
      </c>
      <c r="E155" s="193" t="s">
        <v>187</v>
      </c>
      <c r="F155" s="193" t="s">
        <v>596</v>
      </c>
      <c r="G155" s="191"/>
      <c r="H155" s="191"/>
      <c r="I155" s="194"/>
      <c r="J155" s="195">
        <f>BK155</f>
        <v>0</v>
      </c>
      <c r="K155" s="191"/>
      <c r="L155" s="196"/>
      <c r="M155" s="197"/>
      <c r="N155" s="198"/>
      <c r="O155" s="198"/>
      <c r="P155" s="199">
        <f>SUM(P156:P203)</f>
        <v>0</v>
      </c>
      <c r="Q155" s="198"/>
      <c r="R155" s="199">
        <f>SUM(R156:R203)</f>
        <v>0</v>
      </c>
      <c r="S155" s="198"/>
      <c r="T155" s="200">
        <f>SUM(T156:T203)</f>
        <v>0</v>
      </c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R155" s="201" t="s">
        <v>82</v>
      </c>
      <c r="AT155" s="202" t="s">
        <v>73</v>
      </c>
      <c r="AU155" s="202" t="s">
        <v>74</v>
      </c>
      <c r="AY155" s="201" t="s">
        <v>133</v>
      </c>
      <c r="BK155" s="203">
        <f>SUM(BK156:BK203)</f>
        <v>0</v>
      </c>
    </row>
    <row r="156" spans="1:65" s="2" customFormat="1" ht="16.5" customHeight="1">
      <c r="A156" s="40"/>
      <c r="B156" s="41"/>
      <c r="C156" s="206" t="s">
        <v>364</v>
      </c>
      <c r="D156" s="206" t="s">
        <v>135</v>
      </c>
      <c r="E156" s="207" t="s">
        <v>758</v>
      </c>
      <c r="F156" s="208" t="s">
        <v>759</v>
      </c>
      <c r="G156" s="209" t="s">
        <v>138</v>
      </c>
      <c r="H156" s="210">
        <v>25</v>
      </c>
      <c r="I156" s="211"/>
      <c r="J156" s="212">
        <f>ROUND(I156*H156,2)</f>
        <v>0</v>
      </c>
      <c r="K156" s="208" t="s">
        <v>19</v>
      </c>
      <c r="L156" s="46"/>
      <c r="M156" s="213" t="s">
        <v>19</v>
      </c>
      <c r="N156" s="214" t="s">
        <v>45</v>
      </c>
      <c r="O156" s="86"/>
      <c r="P156" s="215">
        <f>O156*H156</f>
        <v>0</v>
      </c>
      <c r="Q156" s="215">
        <v>0</v>
      </c>
      <c r="R156" s="215">
        <f>Q156*H156</f>
        <v>0</v>
      </c>
      <c r="S156" s="215">
        <v>0</v>
      </c>
      <c r="T156" s="216">
        <f>S156*H156</f>
        <v>0</v>
      </c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R156" s="217" t="s">
        <v>140</v>
      </c>
      <c r="AT156" s="217" t="s">
        <v>135</v>
      </c>
      <c r="AU156" s="217" t="s">
        <v>82</v>
      </c>
      <c r="AY156" s="19" t="s">
        <v>133</v>
      </c>
      <c r="BE156" s="218">
        <f>IF(N156="základní",J156,0)</f>
        <v>0</v>
      </c>
      <c r="BF156" s="218">
        <f>IF(N156="snížená",J156,0)</f>
        <v>0</v>
      </c>
      <c r="BG156" s="218">
        <f>IF(N156="zákl. přenesená",J156,0)</f>
        <v>0</v>
      </c>
      <c r="BH156" s="218">
        <f>IF(N156="sníž. přenesená",J156,0)</f>
        <v>0</v>
      </c>
      <c r="BI156" s="218">
        <f>IF(N156="nulová",J156,0)</f>
        <v>0</v>
      </c>
      <c r="BJ156" s="19" t="s">
        <v>82</v>
      </c>
      <c r="BK156" s="218">
        <f>ROUND(I156*H156,2)</f>
        <v>0</v>
      </c>
      <c r="BL156" s="19" t="s">
        <v>140</v>
      </c>
      <c r="BM156" s="217" t="s">
        <v>891</v>
      </c>
    </row>
    <row r="157" spans="1:47" s="2" customFormat="1" ht="12">
      <c r="A157" s="40"/>
      <c r="B157" s="41"/>
      <c r="C157" s="42"/>
      <c r="D157" s="219" t="s">
        <v>142</v>
      </c>
      <c r="E157" s="42"/>
      <c r="F157" s="220" t="s">
        <v>759</v>
      </c>
      <c r="G157" s="42"/>
      <c r="H157" s="42"/>
      <c r="I157" s="221"/>
      <c r="J157" s="42"/>
      <c r="K157" s="42"/>
      <c r="L157" s="46"/>
      <c r="M157" s="222"/>
      <c r="N157" s="223"/>
      <c r="O157" s="86"/>
      <c r="P157" s="86"/>
      <c r="Q157" s="86"/>
      <c r="R157" s="86"/>
      <c r="S157" s="86"/>
      <c r="T157" s="87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T157" s="19" t="s">
        <v>142</v>
      </c>
      <c r="AU157" s="19" t="s">
        <v>82</v>
      </c>
    </row>
    <row r="158" spans="1:65" s="2" customFormat="1" ht="16.5" customHeight="1">
      <c r="A158" s="40"/>
      <c r="B158" s="41"/>
      <c r="C158" s="206" t="s">
        <v>368</v>
      </c>
      <c r="D158" s="206" t="s">
        <v>135</v>
      </c>
      <c r="E158" s="207" t="s">
        <v>892</v>
      </c>
      <c r="F158" s="208" t="s">
        <v>893</v>
      </c>
      <c r="G158" s="209" t="s">
        <v>138</v>
      </c>
      <c r="H158" s="210">
        <v>33</v>
      </c>
      <c r="I158" s="211"/>
      <c r="J158" s="212">
        <f>ROUND(I158*H158,2)</f>
        <v>0</v>
      </c>
      <c r="K158" s="208" t="s">
        <v>19</v>
      </c>
      <c r="L158" s="46"/>
      <c r="M158" s="213" t="s">
        <v>19</v>
      </c>
      <c r="N158" s="214" t="s">
        <v>45</v>
      </c>
      <c r="O158" s="86"/>
      <c r="P158" s="215">
        <f>O158*H158</f>
        <v>0</v>
      </c>
      <c r="Q158" s="215">
        <v>0</v>
      </c>
      <c r="R158" s="215">
        <f>Q158*H158</f>
        <v>0</v>
      </c>
      <c r="S158" s="215">
        <v>0</v>
      </c>
      <c r="T158" s="216">
        <f>S158*H158</f>
        <v>0</v>
      </c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R158" s="217" t="s">
        <v>140</v>
      </c>
      <c r="AT158" s="217" t="s">
        <v>135</v>
      </c>
      <c r="AU158" s="217" t="s">
        <v>82</v>
      </c>
      <c r="AY158" s="19" t="s">
        <v>133</v>
      </c>
      <c r="BE158" s="218">
        <f>IF(N158="základní",J158,0)</f>
        <v>0</v>
      </c>
      <c r="BF158" s="218">
        <f>IF(N158="snížená",J158,0)</f>
        <v>0</v>
      </c>
      <c r="BG158" s="218">
        <f>IF(N158="zákl. přenesená",J158,0)</f>
        <v>0</v>
      </c>
      <c r="BH158" s="218">
        <f>IF(N158="sníž. přenesená",J158,0)</f>
        <v>0</v>
      </c>
      <c r="BI158" s="218">
        <f>IF(N158="nulová",J158,0)</f>
        <v>0</v>
      </c>
      <c r="BJ158" s="19" t="s">
        <v>82</v>
      </c>
      <c r="BK158" s="218">
        <f>ROUND(I158*H158,2)</f>
        <v>0</v>
      </c>
      <c r="BL158" s="19" t="s">
        <v>140</v>
      </c>
      <c r="BM158" s="217" t="s">
        <v>894</v>
      </c>
    </row>
    <row r="159" spans="1:47" s="2" customFormat="1" ht="12">
      <c r="A159" s="40"/>
      <c r="B159" s="41"/>
      <c r="C159" s="42"/>
      <c r="D159" s="219" t="s">
        <v>142</v>
      </c>
      <c r="E159" s="42"/>
      <c r="F159" s="220" t="s">
        <v>893</v>
      </c>
      <c r="G159" s="42"/>
      <c r="H159" s="42"/>
      <c r="I159" s="221"/>
      <c r="J159" s="42"/>
      <c r="K159" s="42"/>
      <c r="L159" s="46"/>
      <c r="M159" s="222"/>
      <c r="N159" s="223"/>
      <c r="O159" s="86"/>
      <c r="P159" s="86"/>
      <c r="Q159" s="86"/>
      <c r="R159" s="86"/>
      <c r="S159" s="86"/>
      <c r="T159" s="87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T159" s="19" t="s">
        <v>142</v>
      </c>
      <c r="AU159" s="19" t="s">
        <v>82</v>
      </c>
    </row>
    <row r="160" spans="1:65" s="2" customFormat="1" ht="16.5" customHeight="1">
      <c r="A160" s="40"/>
      <c r="B160" s="41"/>
      <c r="C160" s="206" t="s">
        <v>355</v>
      </c>
      <c r="D160" s="206" t="s">
        <v>135</v>
      </c>
      <c r="E160" s="207" t="s">
        <v>770</v>
      </c>
      <c r="F160" s="208" t="s">
        <v>771</v>
      </c>
      <c r="G160" s="209" t="s">
        <v>138</v>
      </c>
      <c r="H160" s="210">
        <v>12</v>
      </c>
      <c r="I160" s="211"/>
      <c r="J160" s="212">
        <f>ROUND(I160*H160,2)</f>
        <v>0</v>
      </c>
      <c r="K160" s="208" t="s">
        <v>19</v>
      </c>
      <c r="L160" s="46"/>
      <c r="M160" s="213" t="s">
        <v>19</v>
      </c>
      <c r="N160" s="214" t="s">
        <v>45</v>
      </c>
      <c r="O160" s="86"/>
      <c r="P160" s="215">
        <f>O160*H160</f>
        <v>0</v>
      </c>
      <c r="Q160" s="215">
        <v>0</v>
      </c>
      <c r="R160" s="215">
        <f>Q160*H160</f>
        <v>0</v>
      </c>
      <c r="S160" s="215">
        <v>0</v>
      </c>
      <c r="T160" s="216">
        <f>S160*H160</f>
        <v>0</v>
      </c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R160" s="217" t="s">
        <v>140</v>
      </c>
      <c r="AT160" s="217" t="s">
        <v>135</v>
      </c>
      <c r="AU160" s="217" t="s">
        <v>82</v>
      </c>
      <c r="AY160" s="19" t="s">
        <v>133</v>
      </c>
      <c r="BE160" s="218">
        <f>IF(N160="základní",J160,0)</f>
        <v>0</v>
      </c>
      <c r="BF160" s="218">
        <f>IF(N160="snížená",J160,0)</f>
        <v>0</v>
      </c>
      <c r="BG160" s="218">
        <f>IF(N160="zákl. přenesená",J160,0)</f>
        <v>0</v>
      </c>
      <c r="BH160" s="218">
        <f>IF(N160="sníž. přenesená",J160,0)</f>
        <v>0</v>
      </c>
      <c r="BI160" s="218">
        <f>IF(N160="nulová",J160,0)</f>
        <v>0</v>
      </c>
      <c r="BJ160" s="19" t="s">
        <v>82</v>
      </c>
      <c r="BK160" s="218">
        <f>ROUND(I160*H160,2)</f>
        <v>0</v>
      </c>
      <c r="BL160" s="19" t="s">
        <v>140</v>
      </c>
      <c r="BM160" s="217" t="s">
        <v>895</v>
      </c>
    </row>
    <row r="161" spans="1:47" s="2" customFormat="1" ht="12">
      <c r="A161" s="40"/>
      <c r="B161" s="41"/>
      <c r="C161" s="42"/>
      <c r="D161" s="219" t="s">
        <v>142</v>
      </c>
      <c r="E161" s="42"/>
      <c r="F161" s="220" t="s">
        <v>771</v>
      </c>
      <c r="G161" s="42"/>
      <c r="H161" s="42"/>
      <c r="I161" s="221"/>
      <c r="J161" s="42"/>
      <c r="K161" s="42"/>
      <c r="L161" s="46"/>
      <c r="M161" s="222"/>
      <c r="N161" s="223"/>
      <c r="O161" s="86"/>
      <c r="P161" s="86"/>
      <c r="Q161" s="86"/>
      <c r="R161" s="86"/>
      <c r="S161" s="86"/>
      <c r="T161" s="87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T161" s="19" t="s">
        <v>142</v>
      </c>
      <c r="AU161" s="19" t="s">
        <v>82</v>
      </c>
    </row>
    <row r="162" spans="1:65" s="2" customFormat="1" ht="16.5" customHeight="1">
      <c r="A162" s="40"/>
      <c r="B162" s="41"/>
      <c r="C162" s="206" t="s">
        <v>359</v>
      </c>
      <c r="D162" s="206" t="s">
        <v>135</v>
      </c>
      <c r="E162" s="207" t="s">
        <v>896</v>
      </c>
      <c r="F162" s="208" t="s">
        <v>897</v>
      </c>
      <c r="G162" s="209" t="s">
        <v>138</v>
      </c>
      <c r="H162" s="210">
        <v>3</v>
      </c>
      <c r="I162" s="211"/>
      <c r="J162" s="212">
        <f>ROUND(I162*H162,2)</f>
        <v>0</v>
      </c>
      <c r="K162" s="208" t="s">
        <v>19</v>
      </c>
      <c r="L162" s="46"/>
      <c r="M162" s="213" t="s">
        <v>19</v>
      </c>
      <c r="N162" s="214" t="s">
        <v>45</v>
      </c>
      <c r="O162" s="86"/>
      <c r="P162" s="215">
        <f>O162*H162</f>
        <v>0</v>
      </c>
      <c r="Q162" s="215">
        <v>0</v>
      </c>
      <c r="R162" s="215">
        <f>Q162*H162</f>
        <v>0</v>
      </c>
      <c r="S162" s="215">
        <v>0</v>
      </c>
      <c r="T162" s="216">
        <f>S162*H162</f>
        <v>0</v>
      </c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R162" s="217" t="s">
        <v>140</v>
      </c>
      <c r="AT162" s="217" t="s">
        <v>135</v>
      </c>
      <c r="AU162" s="217" t="s">
        <v>82</v>
      </c>
      <c r="AY162" s="19" t="s">
        <v>133</v>
      </c>
      <c r="BE162" s="218">
        <f>IF(N162="základní",J162,0)</f>
        <v>0</v>
      </c>
      <c r="BF162" s="218">
        <f>IF(N162="snížená",J162,0)</f>
        <v>0</v>
      </c>
      <c r="BG162" s="218">
        <f>IF(N162="zákl. přenesená",J162,0)</f>
        <v>0</v>
      </c>
      <c r="BH162" s="218">
        <f>IF(N162="sníž. přenesená",J162,0)</f>
        <v>0</v>
      </c>
      <c r="BI162" s="218">
        <f>IF(N162="nulová",J162,0)</f>
        <v>0</v>
      </c>
      <c r="BJ162" s="19" t="s">
        <v>82</v>
      </c>
      <c r="BK162" s="218">
        <f>ROUND(I162*H162,2)</f>
        <v>0</v>
      </c>
      <c r="BL162" s="19" t="s">
        <v>140</v>
      </c>
      <c r="BM162" s="217" t="s">
        <v>898</v>
      </c>
    </row>
    <row r="163" spans="1:47" s="2" customFormat="1" ht="12">
      <c r="A163" s="40"/>
      <c r="B163" s="41"/>
      <c r="C163" s="42"/>
      <c r="D163" s="219" t="s">
        <v>142</v>
      </c>
      <c r="E163" s="42"/>
      <c r="F163" s="220" t="s">
        <v>897</v>
      </c>
      <c r="G163" s="42"/>
      <c r="H163" s="42"/>
      <c r="I163" s="221"/>
      <c r="J163" s="42"/>
      <c r="K163" s="42"/>
      <c r="L163" s="46"/>
      <c r="M163" s="222"/>
      <c r="N163" s="223"/>
      <c r="O163" s="86"/>
      <c r="P163" s="86"/>
      <c r="Q163" s="86"/>
      <c r="R163" s="86"/>
      <c r="S163" s="86"/>
      <c r="T163" s="87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T163" s="19" t="s">
        <v>142</v>
      </c>
      <c r="AU163" s="19" t="s">
        <v>82</v>
      </c>
    </row>
    <row r="164" spans="1:65" s="2" customFormat="1" ht="16.5" customHeight="1">
      <c r="A164" s="40"/>
      <c r="B164" s="41"/>
      <c r="C164" s="206" t="s">
        <v>381</v>
      </c>
      <c r="D164" s="206" t="s">
        <v>135</v>
      </c>
      <c r="E164" s="207" t="s">
        <v>773</v>
      </c>
      <c r="F164" s="208" t="s">
        <v>774</v>
      </c>
      <c r="G164" s="209" t="s">
        <v>138</v>
      </c>
      <c r="H164" s="210">
        <v>5</v>
      </c>
      <c r="I164" s="211"/>
      <c r="J164" s="212">
        <f>ROUND(I164*H164,2)</f>
        <v>0</v>
      </c>
      <c r="K164" s="208" t="s">
        <v>19</v>
      </c>
      <c r="L164" s="46"/>
      <c r="M164" s="213" t="s">
        <v>19</v>
      </c>
      <c r="N164" s="214" t="s">
        <v>45</v>
      </c>
      <c r="O164" s="86"/>
      <c r="P164" s="215">
        <f>O164*H164</f>
        <v>0</v>
      </c>
      <c r="Q164" s="215">
        <v>0</v>
      </c>
      <c r="R164" s="215">
        <f>Q164*H164</f>
        <v>0</v>
      </c>
      <c r="S164" s="215">
        <v>0</v>
      </c>
      <c r="T164" s="216">
        <f>S164*H164</f>
        <v>0</v>
      </c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R164" s="217" t="s">
        <v>140</v>
      </c>
      <c r="AT164" s="217" t="s">
        <v>135</v>
      </c>
      <c r="AU164" s="217" t="s">
        <v>82</v>
      </c>
      <c r="AY164" s="19" t="s">
        <v>133</v>
      </c>
      <c r="BE164" s="218">
        <f>IF(N164="základní",J164,0)</f>
        <v>0</v>
      </c>
      <c r="BF164" s="218">
        <f>IF(N164="snížená",J164,0)</f>
        <v>0</v>
      </c>
      <c r="BG164" s="218">
        <f>IF(N164="zákl. přenesená",J164,0)</f>
        <v>0</v>
      </c>
      <c r="BH164" s="218">
        <f>IF(N164="sníž. přenesená",J164,0)</f>
        <v>0</v>
      </c>
      <c r="BI164" s="218">
        <f>IF(N164="nulová",J164,0)</f>
        <v>0</v>
      </c>
      <c r="BJ164" s="19" t="s">
        <v>82</v>
      </c>
      <c r="BK164" s="218">
        <f>ROUND(I164*H164,2)</f>
        <v>0</v>
      </c>
      <c r="BL164" s="19" t="s">
        <v>140</v>
      </c>
      <c r="BM164" s="217" t="s">
        <v>899</v>
      </c>
    </row>
    <row r="165" spans="1:47" s="2" customFormat="1" ht="12">
      <c r="A165" s="40"/>
      <c r="B165" s="41"/>
      <c r="C165" s="42"/>
      <c r="D165" s="219" t="s">
        <v>142</v>
      </c>
      <c r="E165" s="42"/>
      <c r="F165" s="220" t="s">
        <v>774</v>
      </c>
      <c r="G165" s="42"/>
      <c r="H165" s="42"/>
      <c r="I165" s="221"/>
      <c r="J165" s="42"/>
      <c r="K165" s="42"/>
      <c r="L165" s="46"/>
      <c r="M165" s="222"/>
      <c r="N165" s="223"/>
      <c r="O165" s="86"/>
      <c r="P165" s="86"/>
      <c r="Q165" s="86"/>
      <c r="R165" s="86"/>
      <c r="S165" s="86"/>
      <c r="T165" s="87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T165" s="19" t="s">
        <v>142</v>
      </c>
      <c r="AU165" s="19" t="s">
        <v>82</v>
      </c>
    </row>
    <row r="166" spans="1:65" s="2" customFormat="1" ht="16.5" customHeight="1">
      <c r="A166" s="40"/>
      <c r="B166" s="41"/>
      <c r="C166" s="206" t="s">
        <v>385</v>
      </c>
      <c r="D166" s="206" t="s">
        <v>135</v>
      </c>
      <c r="E166" s="207" t="s">
        <v>900</v>
      </c>
      <c r="F166" s="208" t="s">
        <v>901</v>
      </c>
      <c r="G166" s="209" t="s">
        <v>138</v>
      </c>
      <c r="H166" s="210">
        <v>7</v>
      </c>
      <c r="I166" s="211"/>
      <c r="J166" s="212">
        <f>ROUND(I166*H166,2)</f>
        <v>0</v>
      </c>
      <c r="K166" s="208" t="s">
        <v>19</v>
      </c>
      <c r="L166" s="46"/>
      <c r="M166" s="213" t="s">
        <v>19</v>
      </c>
      <c r="N166" s="214" t="s">
        <v>45</v>
      </c>
      <c r="O166" s="86"/>
      <c r="P166" s="215">
        <f>O166*H166</f>
        <v>0</v>
      </c>
      <c r="Q166" s="215">
        <v>0</v>
      </c>
      <c r="R166" s="215">
        <f>Q166*H166</f>
        <v>0</v>
      </c>
      <c r="S166" s="215">
        <v>0</v>
      </c>
      <c r="T166" s="216">
        <f>S166*H166</f>
        <v>0</v>
      </c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R166" s="217" t="s">
        <v>140</v>
      </c>
      <c r="AT166" s="217" t="s">
        <v>135</v>
      </c>
      <c r="AU166" s="217" t="s">
        <v>82</v>
      </c>
      <c r="AY166" s="19" t="s">
        <v>133</v>
      </c>
      <c r="BE166" s="218">
        <f>IF(N166="základní",J166,0)</f>
        <v>0</v>
      </c>
      <c r="BF166" s="218">
        <f>IF(N166="snížená",J166,0)</f>
        <v>0</v>
      </c>
      <c r="BG166" s="218">
        <f>IF(N166="zákl. přenesená",J166,0)</f>
        <v>0</v>
      </c>
      <c r="BH166" s="218">
        <f>IF(N166="sníž. přenesená",J166,0)</f>
        <v>0</v>
      </c>
      <c r="BI166" s="218">
        <f>IF(N166="nulová",J166,0)</f>
        <v>0</v>
      </c>
      <c r="BJ166" s="19" t="s">
        <v>82</v>
      </c>
      <c r="BK166" s="218">
        <f>ROUND(I166*H166,2)</f>
        <v>0</v>
      </c>
      <c r="BL166" s="19" t="s">
        <v>140</v>
      </c>
      <c r="BM166" s="217" t="s">
        <v>902</v>
      </c>
    </row>
    <row r="167" spans="1:47" s="2" customFormat="1" ht="12">
      <c r="A167" s="40"/>
      <c r="B167" s="41"/>
      <c r="C167" s="42"/>
      <c r="D167" s="219" t="s">
        <v>142</v>
      </c>
      <c r="E167" s="42"/>
      <c r="F167" s="220" t="s">
        <v>901</v>
      </c>
      <c r="G167" s="42"/>
      <c r="H167" s="42"/>
      <c r="I167" s="221"/>
      <c r="J167" s="42"/>
      <c r="K167" s="42"/>
      <c r="L167" s="46"/>
      <c r="M167" s="222"/>
      <c r="N167" s="223"/>
      <c r="O167" s="86"/>
      <c r="P167" s="86"/>
      <c r="Q167" s="86"/>
      <c r="R167" s="86"/>
      <c r="S167" s="86"/>
      <c r="T167" s="87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T167" s="19" t="s">
        <v>142</v>
      </c>
      <c r="AU167" s="19" t="s">
        <v>82</v>
      </c>
    </row>
    <row r="168" spans="1:65" s="2" customFormat="1" ht="16.5" customHeight="1">
      <c r="A168" s="40"/>
      <c r="B168" s="41"/>
      <c r="C168" s="206" t="s">
        <v>605</v>
      </c>
      <c r="D168" s="206" t="s">
        <v>135</v>
      </c>
      <c r="E168" s="207" t="s">
        <v>782</v>
      </c>
      <c r="F168" s="208" t="s">
        <v>783</v>
      </c>
      <c r="G168" s="209" t="s">
        <v>174</v>
      </c>
      <c r="H168" s="210">
        <v>67.73</v>
      </c>
      <c r="I168" s="211"/>
      <c r="J168" s="212">
        <f>ROUND(I168*H168,2)</f>
        <v>0</v>
      </c>
      <c r="K168" s="208" t="s">
        <v>19</v>
      </c>
      <c r="L168" s="46"/>
      <c r="M168" s="213" t="s">
        <v>19</v>
      </c>
      <c r="N168" s="214" t="s">
        <v>45</v>
      </c>
      <c r="O168" s="86"/>
      <c r="P168" s="215">
        <f>O168*H168</f>
        <v>0</v>
      </c>
      <c r="Q168" s="215">
        <v>0</v>
      </c>
      <c r="R168" s="215">
        <f>Q168*H168</f>
        <v>0</v>
      </c>
      <c r="S168" s="215">
        <v>0</v>
      </c>
      <c r="T168" s="216">
        <f>S168*H168</f>
        <v>0</v>
      </c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R168" s="217" t="s">
        <v>140</v>
      </c>
      <c r="AT168" s="217" t="s">
        <v>135</v>
      </c>
      <c r="AU168" s="217" t="s">
        <v>82</v>
      </c>
      <c r="AY168" s="19" t="s">
        <v>133</v>
      </c>
      <c r="BE168" s="218">
        <f>IF(N168="základní",J168,0)</f>
        <v>0</v>
      </c>
      <c r="BF168" s="218">
        <f>IF(N168="snížená",J168,0)</f>
        <v>0</v>
      </c>
      <c r="BG168" s="218">
        <f>IF(N168="zákl. přenesená",J168,0)</f>
        <v>0</v>
      </c>
      <c r="BH168" s="218">
        <f>IF(N168="sníž. přenesená",J168,0)</f>
        <v>0</v>
      </c>
      <c r="BI168" s="218">
        <f>IF(N168="nulová",J168,0)</f>
        <v>0</v>
      </c>
      <c r="BJ168" s="19" t="s">
        <v>82</v>
      </c>
      <c r="BK168" s="218">
        <f>ROUND(I168*H168,2)</f>
        <v>0</v>
      </c>
      <c r="BL168" s="19" t="s">
        <v>140</v>
      </c>
      <c r="BM168" s="217" t="s">
        <v>903</v>
      </c>
    </row>
    <row r="169" spans="1:47" s="2" customFormat="1" ht="12">
      <c r="A169" s="40"/>
      <c r="B169" s="41"/>
      <c r="C169" s="42"/>
      <c r="D169" s="219" t="s">
        <v>142</v>
      </c>
      <c r="E169" s="42"/>
      <c r="F169" s="220" t="s">
        <v>783</v>
      </c>
      <c r="G169" s="42"/>
      <c r="H169" s="42"/>
      <c r="I169" s="221"/>
      <c r="J169" s="42"/>
      <c r="K169" s="42"/>
      <c r="L169" s="46"/>
      <c r="M169" s="222"/>
      <c r="N169" s="223"/>
      <c r="O169" s="86"/>
      <c r="P169" s="86"/>
      <c r="Q169" s="86"/>
      <c r="R169" s="86"/>
      <c r="S169" s="86"/>
      <c r="T169" s="87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T169" s="19" t="s">
        <v>142</v>
      </c>
      <c r="AU169" s="19" t="s">
        <v>82</v>
      </c>
    </row>
    <row r="170" spans="1:65" s="2" customFormat="1" ht="16.5" customHeight="1">
      <c r="A170" s="40"/>
      <c r="B170" s="41"/>
      <c r="C170" s="206" t="s">
        <v>310</v>
      </c>
      <c r="D170" s="206" t="s">
        <v>135</v>
      </c>
      <c r="E170" s="207" t="s">
        <v>904</v>
      </c>
      <c r="F170" s="208" t="s">
        <v>905</v>
      </c>
      <c r="G170" s="209" t="s">
        <v>174</v>
      </c>
      <c r="H170" s="210">
        <v>17.68</v>
      </c>
      <c r="I170" s="211"/>
      <c r="J170" s="212">
        <f>ROUND(I170*H170,2)</f>
        <v>0</v>
      </c>
      <c r="K170" s="208" t="s">
        <v>19</v>
      </c>
      <c r="L170" s="46"/>
      <c r="M170" s="213" t="s">
        <v>19</v>
      </c>
      <c r="N170" s="214" t="s">
        <v>45</v>
      </c>
      <c r="O170" s="86"/>
      <c r="P170" s="215">
        <f>O170*H170</f>
        <v>0</v>
      </c>
      <c r="Q170" s="215">
        <v>0</v>
      </c>
      <c r="R170" s="215">
        <f>Q170*H170</f>
        <v>0</v>
      </c>
      <c r="S170" s="215">
        <v>0</v>
      </c>
      <c r="T170" s="216">
        <f>S170*H170</f>
        <v>0</v>
      </c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R170" s="217" t="s">
        <v>140</v>
      </c>
      <c r="AT170" s="217" t="s">
        <v>135</v>
      </c>
      <c r="AU170" s="217" t="s">
        <v>82</v>
      </c>
      <c r="AY170" s="19" t="s">
        <v>133</v>
      </c>
      <c r="BE170" s="218">
        <f>IF(N170="základní",J170,0)</f>
        <v>0</v>
      </c>
      <c r="BF170" s="218">
        <f>IF(N170="snížená",J170,0)</f>
        <v>0</v>
      </c>
      <c r="BG170" s="218">
        <f>IF(N170="zákl. přenesená",J170,0)</f>
        <v>0</v>
      </c>
      <c r="BH170" s="218">
        <f>IF(N170="sníž. přenesená",J170,0)</f>
        <v>0</v>
      </c>
      <c r="BI170" s="218">
        <f>IF(N170="nulová",J170,0)</f>
        <v>0</v>
      </c>
      <c r="BJ170" s="19" t="s">
        <v>82</v>
      </c>
      <c r="BK170" s="218">
        <f>ROUND(I170*H170,2)</f>
        <v>0</v>
      </c>
      <c r="BL170" s="19" t="s">
        <v>140</v>
      </c>
      <c r="BM170" s="217" t="s">
        <v>906</v>
      </c>
    </row>
    <row r="171" spans="1:47" s="2" customFormat="1" ht="12">
      <c r="A171" s="40"/>
      <c r="B171" s="41"/>
      <c r="C171" s="42"/>
      <c r="D171" s="219" t="s">
        <v>142</v>
      </c>
      <c r="E171" s="42"/>
      <c r="F171" s="220" t="s">
        <v>905</v>
      </c>
      <c r="G171" s="42"/>
      <c r="H171" s="42"/>
      <c r="I171" s="221"/>
      <c r="J171" s="42"/>
      <c r="K171" s="42"/>
      <c r="L171" s="46"/>
      <c r="M171" s="222"/>
      <c r="N171" s="223"/>
      <c r="O171" s="86"/>
      <c r="P171" s="86"/>
      <c r="Q171" s="86"/>
      <c r="R171" s="86"/>
      <c r="S171" s="86"/>
      <c r="T171" s="87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T171" s="19" t="s">
        <v>142</v>
      </c>
      <c r="AU171" s="19" t="s">
        <v>82</v>
      </c>
    </row>
    <row r="172" spans="1:65" s="2" customFormat="1" ht="16.5" customHeight="1">
      <c r="A172" s="40"/>
      <c r="B172" s="41"/>
      <c r="C172" s="206" t="s">
        <v>297</v>
      </c>
      <c r="D172" s="206" t="s">
        <v>135</v>
      </c>
      <c r="E172" s="207" t="s">
        <v>785</v>
      </c>
      <c r="F172" s="208" t="s">
        <v>907</v>
      </c>
      <c r="G172" s="209" t="s">
        <v>174</v>
      </c>
      <c r="H172" s="210">
        <v>192.34</v>
      </c>
      <c r="I172" s="211"/>
      <c r="J172" s="212">
        <f>ROUND(I172*H172,2)</f>
        <v>0</v>
      </c>
      <c r="K172" s="208" t="s">
        <v>19</v>
      </c>
      <c r="L172" s="46"/>
      <c r="M172" s="213" t="s">
        <v>19</v>
      </c>
      <c r="N172" s="214" t="s">
        <v>45</v>
      </c>
      <c r="O172" s="86"/>
      <c r="P172" s="215">
        <f>O172*H172</f>
        <v>0</v>
      </c>
      <c r="Q172" s="215">
        <v>0</v>
      </c>
      <c r="R172" s="215">
        <f>Q172*H172</f>
        <v>0</v>
      </c>
      <c r="S172" s="215">
        <v>0</v>
      </c>
      <c r="T172" s="216">
        <f>S172*H172</f>
        <v>0</v>
      </c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R172" s="217" t="s">
        <v>140</v>
      </c>
      <c r="AT172" s="217" t="s">
        <v>135</v>
      </c>
      <c r="AU172" s="217" t="s">
        <v>82</v>
      </c>
      <c r="AY172" s="19" t="s">
        <v>133</v>
      </c>
      <c r="BE172" s="218">
        <f>IF(N172="základní",J172,0)</f>
        <v>0</v>
      </c>
      <c r="BF172" s="218">
        <f>IF(N172="snížená",J172,0)</f>
        <v>0</v>
      </c>
      <c r="BG172" s="218">
        <f>IF(N172="zákl. přenesená",J172,0)</f>
        <v>0</v>
      </c>
      <c r="BH172" s="218">
        <f>IF(N172="sníž. přenesená",J172,0)</f>
        <v>0</v>
      </c>
      <c r="BI172" s="218">
        <f>IF(N172="nulová",J172,0)</f>
        <v>0</v>
      </c>
      <c r="BJ172" s="19" t="s">
        <v>82</v>
      </c>
      <c r="BK172" s="218">
        <f>ROUND(I172*H172,2)</f>
        <v>0</v>
      </c>
      <c r="BL172" s="19" t="s">
        <v>140</v>
      </c>
      <c r="BM172" s="217" t="s">
        <v>908</v>
      </c>
    </row>
    <row r="173" spans="1:47" s="2" customFormat="1" ht="12">
      <c r="A173" s="40"/>
      <c r="B173" s="41"/>
      <c r="C173" s="42"/>
      <c r="D173" s="219" t="s">
        <v>142</v>
      </c>
      <c r="E173" s="42"/>
      <c r="F173" s="220" t="s">
        <v>907</v>
      </c>
      <c r="G173" s="42"/>
      <c r="H173" s="42"/>
      <c r="I173" s="221"/>
      <c r="J173" s="42"/>
      <c r="K173" s="42"/>
      <c r="L173" s="46"/>
      <c r="M173" s="222"/>
      <c r="N173" s="223"/>
      <c r="O173" s="86"/>
      <c r="P173" s="86"/>
      <c r="Q173" s="86"/>
      <c r="R173" s="86"/>
      <c r="S173" s="86"/>
      <c r="T173" s="87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T173" s="19" t="s">
        <v>142</v>
      </c>
      <c r="AU173" s="19" t="s">
        <v>82</v>
      </c>
    </row>
    <row r="174" spans="1:65" s="2" customFormat="1" ht="16.5" customHeight="1">
      <c r="A174" s="40"/>
      <c r="B174" s="41"/>
      <c r="C174" s="206" t="s">
        <v>636</v>
      </c>
      <c r="D174" s="206" t="s">
        <v>135</v>
      </c>
      <c r="E174" s="207" t="s">
        <v>909</v>
      </c>
      <c r="F174" s="208" t="s">
        <v>786</v>
      </c>
      <c r="G174" s="209" t="s">
        <v>174</v>
      </c>
      <c r="H174" s="210">
        <v>144.55</v>
      </c>
      <c r="I174" s="211"/>
      <c r="J174" s="212">
        <f>ROUND(I174*H174,2)</f>
        <v>0</v>
      </c>
      <c r="K174" s="208" t="s">
        <v>19</v>
      </c>
      <c r="L174" s="46"/>
      <c r="M174" s="213" t="s">
        <v>19</v>
      </c>
      <c r="N174" s="214" t="s">
        <v>45</v>
      </c>
      <c r="O174" s="86"/>
      <c r="P174" s="215">
        <f>O174*H174</f>
        <v>0</v>
      </c>
      <c r="Q174" s="215">
        <v>0</v>
      </c>
      <c r="R174" s="215">
        <f>Q174*H174</f>
        <v>0</v>
      </c>
      <c r="S174" s="215">
        <v>0</v>
      </c>
      <c r="T174" s="216">
        <f>S174*H174</f>
        <v>0</v>
      </c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R174" s="217" t="s">
        <v>140</v>
      </c>
      <c r="AT174" s="217" t="s">
        <v>135</v>
      </c>
      <c r="AU174" s="217" t="s">
        <v>82</v>
      </c>
      <c r="AY174" s="19" t="s">
        <v>133</v>
      </c>
      <c r="BE174" s="218">
        <f>IF(N174="základní",J174,0)</f>
        <v>0</v>
      </c>
      <c r="BF174" s="218">
        <f>IF(N174="snížená",J174,0)</f>
        <v>0</v>
      </c>
      <c r="BG174" s="218">
        <f>IF(N174="zákl. přenesená",J174,0)</f>
        <v>0</v>
      </c>
      <c r="BH174" s="218">
        <f>IF(N174="sníž. přenesená",J174,0)</f>
        <v>0</v>
      </c>
      <c r="BI174" s="218">
        <f>IF(N174="nulová",J174,0)</f>
        <v>0</v>
      </c>
      <c r="BJ174" s="19" t="s">
        <v>82</v>
      </c>
      <c r="BK174" s="218">
        <f>ROUND(I174*H174,2)</f>
        <v>0</v>
      </c>
      <c r="BL174" s="19" t="s">
        <v>140</v>
      </c>
      <c r="BM174" s="217" t="s">
        <v>910</v>
      </c>
    </row>
    <row r="175" spans="1:47" s="2" customFormat="1" ht="12">
      <c r="A175" s="40"/>
      <c r="B175" s="41"/>
      <c r="C175" s="42"/>
      <c r="D175" s="219" t="s">
        <v>142</v>
      </c>
      <c r="E175" s="42"/>
      <c r="F175" s="220" t="s">
        <v>786</v>
      </c>
      <c r="G175" s="42"/>
      <c r="H175" s="42"/>
      <c r="I175" s="221"/>
      <c r="J175" s="42"/>
      <c r="K175" s="42"/>
      <c r="L175" s="46"/>
      <c r="M175" s="222"/>
      <c r="N175" s="223"/>
      <c r="O175" s="86"/>
      <c r="P175" s="86"/>
      <c r="Q175" s="86"/>
      <c r="R175" s="86"/>
      <c r="S175" s="86"/>
      <c r="T175" s="87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T175" s="19" t="s">
        <v>142</v>
      </c>
      <c r="AU175" s="19" t="s">
        <v>82</v>
      </c>
    </row>
    <row r="176" spans="1:65" s="2" customFormat="1" ht="16.5" customHeight="1">
      <c r="A176" s="40"/>
      <c r="B176" s="41"/>
      <c r="C176" s="206" t="s">
        <v>377</v>
      </c>
      <c r="D176" s="206" t="s">
        <v>135</v>
      </c>
      <c r="E176" s="207" t="s">
        <v>797</v>
      </c>
      <c r="F176" s="208" t="s">
        <v>798</v>
      </c>
      <c r="G176" s="209" t="s">
        <v>138</v>
      </c>
      <c r="H176" s="210">
        <v>5</v>
      </c>
      <c r="I176" s="211"/>
      <c r="J176" s="212">
        <f>ROUND(I176*H176,2)</f>
        <v>0</v>
      </c>
      <c r="K176" s="208" t="s">
        <v>19</v>
      </c>
      <c r="L176" s="46"/>
      <c r="M176" s="213" t="s">
        <v>19</v>
      </c>
      <c r="N176" s="214" t="s">
        <v>45</v>
      </c>
      <c r="O176" s="86"/>
      <c r="P176" s="215">
        <f>O176*H176</f>
        <v>0</v>
      </c>
      <c r="Q176" s="215">
        <v>0</v>
      </c>
      <c r="R176" s="215">
        <f>Q176*H176</f>
        <v>0</v>
      </c>
      <c r="S176" s="215">
        <v>0</v>
      </c>
      <c r="T176" s="216">
        <f>S176*H176</f>
        <v>0</v>
      </c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R176" s="217" t="s">
        <v>140</v>
      </c>
      <c r="AT176" s="217" t="s">
        <v>135</v>
      </c>
      <c r="AU176" s="217" t="s">
        <v>82</v>
      </c>
      <c r="AY176" s="19" t="s">
        <v>133</v>
      </c>
      <c r="BE176" s="218">
        <f>IF(N176="základní",J176,0)</f>
        <v>0</v>
      </c>
      <c r="BF176" s="218">
        <f>IF(N176="snížená",J176,0)</f>
        <v>0</v>
      </c>
      <c r="BG176" s="218">
        <f>IF(N176="zákl. přenesená",J176,0)</f>
        <v>0</v>
      </c>
      <c r="BH176" s="218">
        <f>IF(N176="sníž. přenesená",J176,0)</f>
        <v>0</v>
      </c>
      <c r="BI176" s="218">
        <f>IF(N176="nulová",J176,0)</f>
        <v>0</v>
      </c>
      <c r="BJ176" s="19" t="s">
        <v>82</v>
      </c>
      <c r="BK176" s="218">
        <f>ROUND(I176*H176,2)</f>
        <v>0</v>
      </c>
      <c r="BL176" s="19" t="s">
        <v>140</v>
      </c>
      <c r="BM176" s="217" t="s">
        <v>911</v>
      </c>
    </row>
    <row r="177" spans="1:47" s="2" customFormat="1" ht="12">
      <c r="A177" s="40"/>
      <c r="B177" s="41"/>
      <c r="C177" s="42"/>
      <c r="D177" s="219" t="s">
        <v>142</v>
      </c>
      <c r="E177" s="42"/>
      <c r="F177" s="220" t="s">
        <v>798</v>
      </c>
      <c r="G177" s="42"/>
      <c r="H177" s="42"/>
      <c r="I177" s="221"/>
      <c r="J177" s="42"/>
      <c r="K177" s="42"/>
      <c r="L177" s="46"/>
      <c r="M177" s="222"/>
      <c r="N177" s="223"/>
      <c r="O177" s="86"/>
      <c r="P177" s="86"/>
      <c r="Q177" s="86"/>
      <c r="R177" s="86"/>
      <c r="S177" s="86"/>
      <c r="T177" s="87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T177" s="19" t="s">
        <v>142</v>
      </c>
      <c r="AU177" s="19" t="s">
        <v>82</v>
      </c>
    </row>
    <row r="178" spans="1:65" s="2" customFormat="1" ht="16.5" customHeight="1">
      <c r="A178" s="40"/>
      <c r="B178" s="41"/>
      <c r="C178" s="206" t="s">
        <v>373</v>
      </c>
      <c r="D178" s="206" t="s">
        <v>135</v>
      </c>
      <c r="E178" s="207" t="s">
        <v>912</v>
      </c>
      <c r="F178" s="208" t="s">
        <v>913</v>
      </c>
      <c r="G178" s="209" t="s">
        <v>138</v>
      </c>
      <c r="H178" s="210">
        <v>7</v>
      </c>
      <c r="I178" s="211"/>
      <c r="J178" s="212">
        <f>ROUND(I178*H178,2)</f>
        <v>0</v>
      </c>
      <c r="K178" s="208" t="s">
        <v>19</v>
      </c>
      <c r="L178" s="46"/>
      <c r="M178" s="213" t="s">
        <v>19</v>
      </c>
      <c r="N178" s="214" t="s">
        <v>45</v>
      </c>
      <c r="O178" s="86"/>
      <c r="P178" s="215">
        <f>O178*H178</f>
        <v>0</v>
      </c>
      <c r="Q178" s="215">
        <v>0</v>
      </c>
      <c r="R178" s="215">
        <f>Q178*H178</f>
        <v>0</v>
      </c>
      <c r="S178" s="215">
        <v>0</v>
      </c>
      <c r="T178" s="216">
        <f>S178*H178</f>
        <v>0</v>
      </c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R178" s="217" t="s">
        <v>140</v>
      </c>
      <c r="AT178" s="217" t="s">
        <v>135</v>
      </c>
      <c r="AU178" s="217" t="s">
        <v>82</v>
      </c>
      <c r="AY178" s="19" t="s">
        <v>133</v>
      </c>
      <c r="BE178" s="218">
        <f>IF(N178="základní",J178,0)</f>
        <v>0</v>
      </c>
      <c r="BF178" s="218">
        <f>IF(N178="snížená",J178,0)</f>
        <v>0</v>
      </c>
      <c r="BG178" s="218">
        <f>IF(N178="zákl. přenesená",J178,0)</f>
        <v>0</v>
      </c>
      <c r="BH178" s="218">
        <f>IF(N178="sníž. přenesená",J178,0)</f>
        <v>0</v>
      </c>
      <c r="BI178" s="218">
        <f>IF(N178="nulová",J178,0)</f>
        <v>0</v>
      </c>
      <c r="BJ178" s="19" t="s">
        <v>82</v>
      </c>
      <c r="BK178" s="218">
        <f>ROUND(I178*H178,2)</f>
        <v>0</v>
      </c>
      <c r="BL178" s="19" t="s">
        <v>140</v>
      </c>
      <c r="BM178" s="217" t="s">
        <v>914</v>
      </c>
    </row>
    <row r="179" spans="1:47" s="2" customFormat="1" ht="12">
      <c r="A179" s="40"/>
      <c r="B179" s="41"/>
      <c r="C179" s="42"/>
      <c r="D179" s="219" t="s">
        <v>142</v>
      </c>
      <c r="E179" s="42"/>
      <c r="F179" s="220" t="s">
        <v>913</v>
      </c>
      <c r="G179" s="42"/>
      <c r="H179" s="42"/>
      <c r="I179" s="221"/>
      <c r="J179" s="42"/>
      <c r="K179" s="42"/>
      <c r="L179" s="46"/>
      <c r="M179" s="222"/>
      <c r="N179" s="223"/>
      <c r="O179" s="86"/>
      <c r="P179" s="86"/>
      <c r="Q179" s="86"/>
      <c r="R179" s="86"/>
      <c r="S179" s="86"/>
      <c r="T179" s="87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T179" s="19" t="s">
        <v>142</v>
      </c>
      <c r="AU179" s="19" t="s">
        <v>82</v>
      </c>
    </row>
    <row r="180" spans="1:65" s="2" customFormat="1" ht="16.5" customHeight="1">
      <c r="A180" s="40"/>
      <c r="B180" s="41"/>
      <c r="C180" s="206" t="s">
        <v>389</v>
      </c>
      <c r="D180" s="206" t="s">
        <v>135</v>
      </c>
      <c r="E180" s="207" t="s">
        <v>806</v>
      </c>
      <c r="F180" s="208" t="s">
        <v>807</v>
      </c>
      <c r="G180" s="209" t="s">
        <v>174</v>
      </c>
      <c r="H180" s="210">
        <v>85.41</v>
      </c>
      <c r="I180" s="211"/>
      <c r="J180" s="212">
        <f>ROUND(I180*H180,2)</f>
        <v>0</v>
      </c>
      <c r="K180" s="208" t="s">
        <v>19</v>
      </c>
      <c r="L180" s="46"/>
      <c r="M180" s="213" t="s">
        <v>19</v>
      </c>
      <c r="N180" s="214" t="s">
        <v>45</v>
      </c>
      <c r="O180" s="86"/>
      <c r="P180" s="215">
        <f>O180*H180</f>
        <v>0</v>
      </c>
      <c r="Q180" s="215">
        <v>0</v>
      </c>
      <c r="R180" s="215">
        <f>Q180*H180</f>
        <v>0</v>
      </c>
      <c r="S180" s="215">
        <v>0</v>
      </c>
      <c r="T180" s="216">
        <f>S180*H180</f>
        <v>0</v>
      </c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R180" s="217" t="s">
        <v>140</v>
      </c>
      <c r="AT180" s="217" t="s">
        <v>135</v>
      </c>
      <c r="AU180" s="217" t="s">
        <v>82</v>
      </c>
      <c r="AY180" s="19" t="s">
        <v>133</v>
      </c>
      <c r="BE180" s="218">
        <f>IF(N180="základní",J180,0)</f>
        <v>0</v>
      </c>
      <c r="BF180" s="218">
        <f>IF(N180="snížená",J180,0)</f>
        <v>0</v>
      </c>
      <c r="BG180" s="218">
        <f>IF(N180="zákl. přenesená",J180,0)</f>
        <v>0</v>
      </c>
      <c r="BH180" s="218">
        <f>IF(N180="sníž. přenesená",J180,0)</f>
        <v>0</v>
      </c>
      <c r="BI180" s="218">
        <f>IF(N180="nulová",J180,0)</f>
        <v>0</v>
      </c>
      <c r="BJ180" s="19" t="s">
        <v>82</v>
      </c>
      <c r="BK180" s="218">
        <f>ROUND(I180*H180,2)</f>
        <v>0</v>
      </c>
      <c r="BL180" s="19" t="s">
        <v>140</v>
      </c>
      <c r="BM180" s="217" t="s">
        <v>915</v>
      </c>
    </row>
    <row r="181" spans="1:47" s="2" customFormat="1" ht="12">
      <c r="A181" s="40"/>
      <c r="B181" s="41"/>
      <c r="C181" s="42"/>
      <c r="D181" s="219" t="s">
        <v>142</v>
      </c>
      <c r="E181" s="42"/>
      <c r="F181" s="220" t="s">
        <v>807</v>
      </c>
      <c r="G181" s="42"/>
      <c r="H181" s="42"/>
      <c r="I181" s="221"/>
      <c r="J181" s="42"/>
      <c r="K181" s="42"/>
      <c r="L181" s="46"/>
      <c r="M181" s="222"/>
      <c r="N181" s="223"/>
      <c r="O181" s="86"/>
      <c r="P181" s="86"/>
      <c r="Q181" s="86"/>
      <c r="R181" s="86"/>
      <c r="S181" s="86"/>
      <c r="T181" s="87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T181" s="19" t="s">
        <v>142</v>
      </c>
      <c r="AU181" s="19" t="s">
        <v>82</v>
      </c>
    </row>
    <row r="182" spans="1:65" s="2" customFormat="1" ht="16.5" customHeight="1">
      <c r="A182" s="40"/>
      <c r="B182" s="41"/>
      <c r="C182" s="206" t="s">
        <v>393</v>
      </c>
      <c r="D182" s="206" t="s">
        <v>135</v>
      </c>
      <c r="E182" s="207" t="s">
        <v>809</v>
      </c>
      <c r="F182" s="208" t="s">
        <v>810</v>
      </c>
      <c r="G182" s="209" t="s">
        <v>811</v>
      </c>
      <c r="H182" s="210">
        <v>27</v>
      </c>
      <c r="I182" s="211"/>
      <c r="J182" s="212">
        <f>ROUND(I182*H182,2)</f>
        <v>0</v>
      </c>
      <c r="K182" s="208" t="s">
        <v>19</v>
      </c>
      <c r="L182" s="46"/>
      <c r="M182" s="213" t="s">
        <v>19</v>
      </c>
      <c r="N182" s="214" t="s">
        <v>45</v>
      </c>
      <c r="O182" s="86"/>
      <c r="P182" s="215">
        <f>O182*H182</f>
        <v>0</v>
      </c>
      <c r="Q182" s="215">
        <v>0</v>
      </c>
      <c r="R182" s="215">
        <f>Q182*H182</f>
        <v>0</v>
      </c>
      <c r="S182" s="215">
        <v>0</v>
      </c>
      <c r="T182" s="216">
        <f>S182*H182</f>
        <v>0</v>
      </c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R182" s="217" t="s">
        <v>140</v>
      </c>
      <c r="AT182" s="217" t="s">
        <v>135</v>
      </c>
      <c r="AU182" s="217" t="s">
        <v>82</v>
      </c>
      <c r="AY182" s="19" t="s">
        <v>133</v>
      </c>
      <c r="BE182" s="218">
        <f>IF(N182="základní",J182,0)</f>
        <v>0</v>
      </c>
      <c r="BF182" s="218">
        <f>IF(N182="snížená",J182,0)</f>
        <v>0</v>
      </c>
      <c r="BG182" s="218">
        <f>IF(N182="zákl. přenesená",J182,0)</f>
        <v>0</v>
      </c>
      <c r="BH182" s="218">
        <f>IF(N182="sníž. přenesená",J182,0)</f>
        <v>0</v>
      </c>
      <c r="BI182" s="218">
        <f>IF(N182="nulová",J182,0)</f>
        <v>0</v>
      </c>
      <c r="BJ182" s="19" t="s">
        <v>82</v>
      </c>
      <c r="BK182" s="218">
        <f>ROUND(I182*H182,2)</f>
        <v>0</v>
      </c>
      <c r="BL182" s="19" t="s">
        <v>140</v>
      </c>
      <c r="BM182" s="217" t="s">
        <v>916</v>
      </c>
    </row>
    <row r="183" spans="1:47" s="2" customFormat="1" ht="12">
      <c r="A183" s="40"/>
      <c r="B183" s="41"/>
      <c r="C183" s="42"/>
      <c r="D183" s="219" t="s">
        <v>142</v>
      </c>
      <c r="E183" s="42"/>
      <c r="F183" s="220" t="s">
        <v>810</v>
      </c>
      <c r="G183" s="42"/>
      <c r="H183" s="42"/>
      <c r="I183" s="221"/>
      <c r="J183" s="42"/>
      <c r="K183" s="42"/>
      <c r="L183" s="46"/>
      <c r="M183" s="222"/>
      <c r="N183" s="223"/>
      <c r="O183" s="86"/>
      <c r="P183" s="86"/>
      <c r="Q183" s="86"/>
      <c r="R183" s="86"/>
      <c r="S183" s="86"/>
      <c r="T183" s="87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T183" s="19" t="s">
        <v>142</v>
      </c>
      <c r="AU183" s="19" t="s">
        <v>82</v>
      </c>
    </row>
    <row r="184" spans="1:65" s="2" customFormat="1" ht="16.5" customHeight="1">
      <c r="A184" s="40"/>
      <c r="B184" s="41"/>
      <c r="C184" s="206" t="s">
        <v>397</v>
      </c>
      <c r="D184" s="206" t="s">
        <v>135</v>
      </c>
      <c r="E184" s="207" t="s">
        <v>813</v>
      </c>
      <c r="F184" s="208" t="s">
        <v>814</v>
      </c>
      <c r="G184" s="209" t="s">
        <v>174</v>
      </c>
      <c r="H184" s="210">
        <v>336.89</v>
      </c>
      <c r="I184" s="211"/>
      <c r="J184" s="212">
        <f>ROUND(I184*H184,2)</f>
        <v>0</v>
      </c>
      <c r="K184" s="208" t="s">
        <v>19</v>
      </c>
      <c r="L184" s="46"/>
      <c r="M184" s="213" t="s">
        <v>19</v>
      </c>
      <c r="N184" s="214" t="s">
        <v>45</v>
      </c>
      <c r="O184" s="86"/>
      <c r="P184" s="215">
        <f>O184*H184</f>
        <v>0</v>
      </c>
      <c r="Q184" s="215">
        <v>0</v>
      </c>
      <c r="R184" s="215">
        <f>Q184*H184</f>
        <v>0</v>
      </c>
      <c r="S184" s="215">
        <v>0</v>
      </c>
      <c r="T184" s="216">
        <f>S184*H184</f>
        <v>0</v>
      </c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R184" s="217" t="s">
        <v>140</v>
      </c>
      <c r="AT184" s="217" t="s">
        <v>135</v>
      </c>
      <c r="AU184" s="217" t="s">
        <v>82</v>
      </c>
      <c r="AY184" s="19" t="s">
        <v>133</v>
      </c>
      <c r="BE184" s="218">
        <f>IF(N184="základní",J184,0)</f>
        <v>0</v>
      </c>
      <c r="BF184" s="218">
        <f>IF(N184="snížená",J184,0)</f>
        <v>0</v>
      </c>
      <c r="BG184" s="218">
        <f>IF(N184="zákl. přenesená",J184,0)</f>
        <v>0</v>
      </c>
      <c r="BH184" s="218">
        <f>IF(N184="sníž. přenesená",J184,0)</f>
        <v>0</v>
      </c>
      <c r="BI184" s="218">
        <f>IF(N184="nulová",J184,0)</f>
        <v>0</v>
      </c>
      <c r="BJ184" s="19" t="s">
        <v>82</v>
      </c>
      <c r="BK184" s="218">
        <f>ROUND(I184*H184,2)</f>
        <v>0</v>
      </c>
      <c r="BL184" s="19" t="s">
        <v>140</v>
      </c>
      <c r="BM184" s="217" t="s">
        <v>917</v>
      </c>
    </row>
    <row r="185" spans="1:47" s="2" customFormat="1" ht="12">
      <c r="A185" s="40"/>
      <c r="B185" s="41"/>
      <c r="C185" s="42"/>
      <c r="D185" s="219" t="s">
        <v>142</v>
      </c>
      <c r="E185" s="42"/>
      <c r="F185" s="220" t="s">
        <v>814</v>
      </c>
      <c r="G185" s="42"/>
      <c r="H185" s="42"/>
      <c r="I185" s="221"/>
      <c r="J185" s="42"/>
      <c r="K185" s="42"/>
      <c r="L185" s="46"/>
      <c r="M185" s="222"/>
      <c r="N185" s="223"/>
      <c r="O185" s="86"/>
      <c r="P185" s="86"/>
      <c r="Q185" s="86"/>
      <c r="R185" s="86"/>
      <c r="S185" s="86"/>
      <c r="T185" s="87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T185" s="19" t="s">
        <v>142</v>
      </c>
      <c r="AU185" s="19" t="s">
        <v>82</v>
      </c>
    </row>
    <row r="186" spans="1:65" s="2" customFormat="1" ht="16.5" customHeight="1">
      <c r="A186" s="40"/>
      <c r="B186" s="41"/>
      <c r="C186" s="206" t="s">
        <v>401</v>
      </c>
      <c r="D186" s="206" t="s">
        <v>135</v>
      </c>
      <c r="E186" s="207" t="s">
        <v>816</v>
      </c>
      <c r="F186" s="208" t="s">
        <v>817</v>
      </c>
      <c r="G186" s="209" t="s">
        <v>811</v>
      </c>
      <c r="H186" s="210">
        <v>12</v>
      </c>
      <c r="I186" s="211"/>
      <c r="J186" s="212">
        <f>ROUND(I186*H186,2)</f>
        <v>0</v>
      </c>
      <c r="K186" s="208" t="s">
        <v>19</v>
      </c>
      <c r="L186" s="46"/>
      <c r="M186" s="213" t="s">
        <v>19</v>
      </c>
      <c r="N186" s="214" t="s">
        <v>45</v>
      </c>
      <c r="O186" s="86"/>
      <c r="P186" s="215">
        <f>O186*H186</f>
        <v>0</v>
      </c>
      <c r="Q186" s="215">
        <v>0</v>
      </c>
      <c r="R186" s="215">
        <f>Q186*H186</f>
        <v>0</v>
      </c>
      <c r="S186" s="215">
        <v>0</v>
      </c>
      <c r="T186" s="216">
        <f>S186*H186</f>
        <v>0</v>
      </c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R186" s="217" t="s">
        <v>140</v>
      </c>
      <c r="AT186" s="217" t="s">
        <v>135</v>
      </c>
      <c r="AU186" s="217" t="s">
        <v>82</v>
      </c>
      <c r="AY186" s="19" t="s">
        <v>133</v>
      </c>
      <c r="BE186" s="218">
        <f>IF(N186="základní",J186,0)</f>
        <v>0</v>
      </c>
      <c r="BF186" s="218">
        <f>IF(N186="snížená",J186,0)</f>
        <v>0</v>
      </c>
      <c r="BG186" s="218">
        <f>IF(N186="zákl. přenesená",J186,0)</f>
        <v>0</v>
      </c>
      <c r="BH186" s="218">
        <f>IF(N186="sníž. přenesená",J186,0)</f>
        <v>0</v>
      </c>
      <c r="BI186" s="218">
        <f>IF(N186="nulová",J186,0)</f>
        <v>0</v>
      </c>
      <c r="BJ186" s="19" t="s">
        <v>82</v>
      </c>
      <c r="BK186" s="218">
        <f>ROUND(I186*H186,2)</f>
        <v>0</v>
      </c>
      <c r="BL186" s="19" t="s">
        <v>140</v>
      </c>
      <c r="BM186" s="217" t="s">
        <v>918</v>
      </c>
    </row>
    <row r="187" spans="1:47" s="2" customFormat="1" ht="12">
      <c r="A187" s="40"/>
      <c r="B187" s="41"/>
      <c r="C187" s="42"/>
      <c r="D187" s="219" t="s">
        <v>142</v>
      </c>
      <c r="E187" s="42"/>
      <c r="F187" s="220" t="s">
        <v>817</v>
      </c>
      <c r="G187" s="42"/>
      <c r="H187" s="42"/>
      <c r="I187" s="221"/>
      <c r="J187" s="42"/>
      <c r="K187" s="42"/>
      <c r="L187" s="46"/>
      <c r="M187" s="222"/>
      <c r="N187" s="223"/>
      <c r="O187" s="86"/>
      <c r="P187" s="86"/>
      <c r="Q187" s="86"/>
      <c r="R187" s="86"/>
      <c r="S187" s="86"/>
      <c r="T187" s="87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T187" s="19" t="s">
        <v>142</v>
      </c>
      <c r="AU187" s="19" t="s">
        <v>82</v>
      </c>
    </row>
    <row r="188" spans="1:65" s="2" customFormat="1" ht="16.5" customHeight="1">
      <c r="A188" s="40"/>
      <c r="B188" s="41"/>
      <c r="C188" s="206" t="s">
        <v>405</v>
      </c>
      <c r="D188" s="206" t="s">
        <v>135</v>
      </c>
      <c r="E188" s="207" t="s">
        <v>919</v>
      </c>
      <c r="F188" s="208" t="s">
        <v>920</v>
      </c>
      <c r="G188" s="209" t="s">
        <v>174</v>
      </c>
      <c r="H188" s="210">
        <v>439.98</v>
      </c>
      <c r="I188" s="211"/>
      <c r="J188" s="212">
        <f>ROUND(I188*H188,2)</f>
        <v>0</v>
      </c>
      <c r="K188" s="208" t="s">
        <v>19</v>
      </c>
      <c r="L188" s="46"/>
      <c r="M188" s="213" t="s">
        <v>19</v>
      </c>
      <c r="N188" s="214" t="s">
        <v>45</v>
      </c>
      <c r="O188" s="86"/>
      <c r="P188" s="215">
        <f>O188*H188</f>
        <v>0</v>
      </c>
      <c r="Q188" s="215">
        <v>0</v>
      </c>
      <c r="R188" s="215">
        <f>Q188*H188</f>
        <v>0</v>
      </c>
      <c r="S188" s="215">
        <v>0</v>
      </c>
      <c r="T188" s="216">
        <f>S188*H188</f>
        <v>0</v>
      </c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R188" s="217" t="s">
        <v>140</v>
      </c>
      <c r="AT188" s="217" t="s">
        <v>135</v>
      </c>
      <c r="AU188" s="217" t="s">
        <v>82</v>
      </c>
      <c r="AY188" s="19" t="s">
        <v>133</v>
      </c>
      <c r="BE188" s="218">
        <f>IF(N188="základní",J188,0)</f>
        <v>0</v>
      </c>
      <c r="BF188" s="218">
        <f>IF(N188="snížená",J188,0)</f>
        <v>0</v>
      </c>
      <c r="BG188" s="218">
        <f>IF(N188="zákl. přenesená",J188,0)</f>
        <v>0</v>
      </c>
      <c r="BH188" s="218">
        <f>IF(N188="sníž. přenesená",J188,0)</f>
        <v>0</v>
      </c>
      <c r="BI188" s="218">
        <f>IF(N188="nulová",J188,0)</f>
        <v>0</v>
      </c>
      <c r="BJ188" s="19" t="s">
        <v>82</v>
      </c>
      <c r="BK188" s="218">
        <f>ROUND(I188*H188,2)</f>
        <v>0</v>
      </c>
      <c r="BL188" s="19" t="s">
        <v>140</v>
      </c>
      <c r="BM188" s="217" t="s">
        <v>921</v>
      </c>
    </row>
    <row r="189" spans="1:47" s="2" customFormat="1" ht="12">
      <c r="A189" s="40"/>
      <c r="B189" s="41"/>
      <c r="C189" s="42"/>
      <c r="D189" s="219" t="s">
        <v>142</v>
      </c>
      <c r="E189" s="42"/>
      <c r="F189" s="220" t="s">
        <v>920</v>
      </c>
      <c r="G189" s="42"/>
      <c r="H189" s="42"/>
      <c r="I189" s="221"/>
      <c r="J189" s="42"/>
      <c r="K189" s="42"/>
      <c r="L189" s="46"/>
      <c r="M189" s="222"/>
      <c r="N189" s="223"/>
      <c r="O189" s="86"/>
      <c r="P189" s="86"/>
      <c r="Q189" s="86"/>
      <c r="R189" s="86"/>
      <c r="S189" s="86"/>
      <c r="T189" s="87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T189" s="19" t="s">
        <v>142</v>
      </c>
      <c r="AU189" s="19" t="s">
        <v>82</v>
      </c>
    </row>
    <row r="190" spans="1:65" s="2" customFormat="1" ht="21.75" customHeight="1">
      <c r="A190" s="40"/>
      <c r="B190" s="41"/>
      <c r="C190" s="206" t="s">
        <v>267</v>
      </c>
      <c r="D190" s="206" t="s">
        <v>135</v>
      </c>
      <c r="E190" s="207" t="s">
        <v>834</v>
      </c>
      <c r="F190" s="208" t="s">
        <v>835</v>
      </c>
      <c r="G190" s="209" t="s">
        <v>138</v>
      </c>
      <c r="H190" s="210">
        <v>7</v>
      </c>
      <c r="I190" s="211"/>
      <c r="J190" s="212">
        <f>ROUND(I190*H190,2)</f>
        <v>0</v>
      </c>
      <c r="K190" s="208" t="s">
        <v>19</v>
      </c>
      <c r="L190" s="46"/>
      <c r="M190" s="213" t="s">
        <v>19</v>
      </c>
      <c r="N190" s="214" t="s">
        <v>45</v>
      </c>
      <c r="O190" s="86"/>
      <c r="P190" s="215">
        <f>O190*H190</f>
        <v>0</v>
      </c>
      <c r="Q190" s="215">
        <v>0</v>
      </c>
      <c r="R190" s="215">
        <f>Q190*H190</f>
        <v>0</v>
      </c>
      <c r="S190" s="215">
        <v>0</v>
      </c>
      <c r="T190" s="216">
        <f>S190*H190</f>
        <v>0</v>
      </c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R190" s="217" t="s">
        <v>140</v>
      </c>
      <c r="AT190" s="217" t="s">
        <v>135</v>
      </c>
      <c r="AU190" s="217" t="s">
        <v>82</v>
      </c>
      <c r="AY190" s="19" t="s">
        <v>133</v>
      </c>
      <c r="BE190" s="218">
        <f>IF(N190="základní",J190,0)</f>
        <v>0</v>
      </c>
      <c r="BF190" s="218">
        <f>IF(N190="snížená",J190,0)</f>
        <v>0</v>
      </c>
      <c r="BG190" s="218">
        <f>IF(N190="zákl. přenesená",J190,0)</f>
        <v>0</v>
      </c>
      <c r="BH190" s="218">
        <f>IF(N190="sníž. přenesená",J190,0)</f>
        <v>0</v>
      </c>
      <c r="BI190" s="218">
        <f>IF(N190="nulová",J190,0)</f>
        <v>0</v>
      </c>
      <c r="BJ190" s="19" t="s">
        <v>82</v>
      </c>
      <c r="BK190" s="218">
        <f>ROUND(I190*H190,2)</f>
        <v>0</v>
      </c>
      <c r="BL190" s="19" t="s">
        <v>140</v>
      </c>
      <c r="BM190" s="217" t="s">
        <v>922</v>
      </c>
    </row>
    <row r="191" spans="1:47" s="2" customFormat="1" ht="12">
      <c r="A191" s="40"/>
      <c r="B191" s="41"/>
      <c r="C191" s="42"/>
      <c r="D191" s="219" t="s">
        <v>142</v>
      </c>
      <c r="E191" s="42"/>
      <c r="F191" s="220" t="s">
        <v>835</v>
      </c>
      <c r="G191" s="42"/>
      <c r="H191" s="42"/>
      <c r="I191" s="221"/>
      <c r="J191" s="42"/>
      <c r="K191" s="42"/>
      <c r="L191" s="46"/>
      <c r="M191" s="222"/>
      <c r="N191" s="223"/>
      <c r="O191" s="86"/>
      <c r="P191" s="86"/>
      <c r="Q191" s="86"/>
      <c r="R191" s="86"/>
      <c r="S191" s="86"/>
      <c r="T191" s="87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T191" s="19" t="s">
        <v>142</v>
      </c>
      <c r="AU191" s="19" t="s">
        <v>82</v>
      </c>
    </row>
    <row r="192" spans="1:65" s="2" customFormat="1" ht="21.75" customHeight="1">
      <c r="A192" s="40"/>
      <c r="B192" s="41"/>
      <c r="C192" s="206" t="s">
        <v>284</v>
      </c>
      <c r="D192" s="206" t="s">
        <v>135</v>
      </c>
      <c r="E192" s="207" t="s">
        <v>837</v>
      </c>
      <c r="F192" s="208" t="s">
        <v>838</v>
      </c>
      <c r="G192" s="209" t="s">
        <v>138</v>
      </c>
      <c r="H192" s="210">
        <v>2</v>
      </c>
      <c r="I192" s="211"/>
      <c r="J192" s="212">
        <f>ROUND(I192*H192,2)</f>
        <v>0</v>
      </c>
      <c r="K192" s="208" t="s">
        <v>19</v>
      </c>
      <c r="L192" s="46"/>
      <c r="M192" s="213" t="s">
        <v>19</v>
      </c>
      <c r="N192" s="214" t="s">
        <v>45</v>
      </c>
      <c r="O192" s="86"/>
      <c r="P192" s="215">
        <f>O192*H192</f>
        <v>0</v>
      </c>
      <c r="Q192" s="215">
        <v>0</v>
      </c>
      <c r="R192" s="215">
        <f>Q192*H192</f>
        <v>0</v>
      </c>
      <c r="S192" s="215">
        <v>0</v>
      </c>
      <c r="T192" s="216">
        <f>S192*H192</f>
        <v>0</v>
      </c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R192" s="217" t="s">
        <v>140</v>
      </c>
      <c r="AT192" s="217" t="s">
        <v>135</v>
      </c>
      <c r="AU192" s="217" t="s">
        <v>82</v>
      </c>
      <c r="AY192" s="19" t="s">
        <v>133</v>
      </c>
      <c r="BE192" s="218">
        <f>IF(N192="základní",J192,0)</f>
        <v>0</v>
      </c>
      <c r="BF192" s="218">
        <f>IF(N192="snížená",J192,0)</f>
        <v>0</v>
      </c>
      <c r="BG192" s="218">
        <f>IF(N192="zákl. přenesená",J192,0)</f>
        <v>0</v>
      </c>
      <c r="BH192" s="218">
        <f>IF(N192="sníž. přenesená",J192,0)</f>
        <v>0</v>
      </c>
      <c r="BI192" s="218">
        <f>IF(N192="nulová",J192,0)</f>
        <v>0</v>
      </c>
      <c r="BJ192" s="19" t="s">
        <v>82</v>
      </c>
      <c r="BK192" s="218">
        <f>ROUND(I192*H192,2)</f>
        <v>0</v>
      </c>
      <c r="BL192" s="19" t="s">
        <v>140</v>
      </c>
      <c r="BM192" s="217" t="s">
        <v>923</v>
      </c>
    </row>
    <row r="193" spans="1:47" s="2" customFormat="1" ht="12">
      <c r="A193" s="40"/>
      <c r="B193" s="41"/>
      <c r="C193" s="42"/>
      <c r="D193" s="219" t="s">
        <v>142</v>
      </c>
      <c r="E193" s="42"/>
      <c r="F193" s="220" t="s">
        <v>838</v>
      </c>
      <c r="G193" s="42"/>
      <c r="H193" s="42"/>
      <c r="I193" s="221"/>
      <c r="J193" s="42"/>
      <c r="K193" s="42"/>
      <c r="L193" s="46"/>
      <c r="M193" s="222"/>
      <c r="N193" s="223"/>
      <c r="O193" s="86"/>
      <c r="P193" s="86"/>
      <c r="Q193" s="86"/>
      <c r="R193" s="86"/>
      <c r="S193" s="86"/>
      <c r="T193" s="87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T193" s="19" t="s">
        <v>142</v>
      </c>
      <c r="AU193" s="19" t="s">
        <v>82</v>
      </c>
    </row>
    <row r="194" spans="1:65" s="2" customFormat="1" ht="21.75" customHeight="1">
      <c r="A194" s="40"/>
      <c r="B194" s="41"/>
      <c r="C194" s="206" t="s">
        <v>7</v>
      </c>
      <c r="D194" s="206" t="s">
        <v>135</v>
      </c>
      <c r="E194" s="207" t="s">
        <v>840</v>
      </c>
      <c r="F194" s="208" t="s">
        <v>841</v>
      </c>
      <c r="G194" s="209" t="s">
        <v>138</v>
      </c>
      <c r="H194" s="210">
        <v>2</v>
      </c>
      <c r="I194" s="211"/>
      <c r="J194" s="212">
        <f>ROUND(I194*H194,2)</f>
        <v>0</v>
      </c>
      <c r="K194" s="208" t="s">
        <v>19</v>
      </c>
      <c r="L194" s="46"/>
      <c r="M194" s="213" t="s">
        <v>19</v>
      </c>
      <c r="N194" s="214" t="s">
        <v>45</v>
      </c>
      <c r="O194" s="86"/>
      <c r="P194" s="215">
        <f>O194*H194</f>
        <v>0</v>
      </c>
      <c r="Q194" s="215">
        <v>0</v>
      </c>
      <c r="R194" s="215">
        <f>Q194*H194</f>
        <v>0</v>
      </c>
      <c r="S194" s="215">
        <v>0</v>
      </c>
      <c r="T194" s="216">
        <f>S194*H194</f>
        <v>0</v>
      </c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R194" s="217" t="s">
        <v>140</v>
      </c>
      <c r="AT194" s="217" t="s">
        <v>135</v>
      </c>
      <c r="AU194" s="217" t="s">
        <v>82</v>
      </c>
      <c r="AY194" s="19" t="s">
        <v>133</v>
      </c>
      <c r="BE194" s="218">
        <f>IF(N194="základní",J194,0)</f>
        <v>0</v>
      </c>
      <c r="BF194" s="218">
        <f>IF(N194="snížená",J194,0)</f>
        <v>0</v>
      </c>
      <c r="BG194" s="218">
        <f>IF(N194="zákl. přenesená",J194,0)</f>
        <v>0</v>
      </c>
      <c r="BH194" s="218">
        <f>IF(N194="sníž. přenesená",J194,0)</f>
        <v>0</v>
      </c>
      <c r="BI194" s="218">
        <f>IF(N194="nulová",J194,0)</f>
        <v>0</v>
      </c>
      <c r="BJ194" s="19" t="s">
        <v>82</v>
      </c>
      <c r="BK194" s="218">
        <f>ROUND(I194*H194,2)</f>
        <v>0</v>
      </c>
      <c r="BL194" s="19" t="s">
        <v>140</v>
      </c>
      <c r="BM194" s="217" t="s">
        <v>924</v>
      </c>
    </row>
    <row r="195" spans="1:47" s="2" customFormat="1" ht="12">
      <c r="A195" s="40"/>
      <c r="B195" s="41"/>
      <c r="C195" s="42"/>
      <c r="D195" s="219" t="s">
        <v>142</v>
      </c>
      <c r="E195" s="42"/>
      <c r="F195" s="220" t="s">
        <v>841</v>
      </c>
      <c r="G195" s="42"/>
      <c r="H195" s="42"/>
      <c r="I195" s="221"/>
      <c r="J195" s="42"/>
      <c r="K195" s="42"/>
      <c r="L195" s="46"/>
      <c r="M195" s="222"/>
      <c r="N195" s="223"/>
      <c r="O195" s="86"/>
      <c r="P195" s="86"/>
      <c r="Q195" s="86"/>
      <c r="R195" s="86"/>
      <c r="S195" s="86"/>
      <c r="T195" s="87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T195" s="19" t="s">
        <v>142</v>
      </c>
      <c r="AU195" s="19" t="s">
        <v>82</v>
      </c>
    </row>
    <row r="196" spans="1:65" s="2" customFormat="1" ht="21.75" customHeight="1">
      <c r="A196" s="40"/>
      <c r="B196" s="41"/>
      <c r="C196" s="206" t="s">
        <v>288</v>
      </c>
      <c r="D196" s="206" t="s">
        <v>135</v>
      </c>
      <c r="E196" s="207" t="s">
        <v>925</v>
      </c>
      <c r="F196" s="208" t="s">
        <v>926</v>
      </c>
      <c r="G196" s="209" t="s">
        <v>138</v>
      </c>
      <c r="H196" s="210">
        <v>1</v>
      </c>
      <c r="I196" s="211"/>
      <c r="J196" s="212">
        <f>ROUND(I196*H196,2)</f>
        <v>0</v>
      </c>
      <c r="K196" s="208" t="s">
        <v>19</v>
      </c>
      <c r="L196" s="46"/>
      <c r="M196" s="213" t="s">
        <v>19</v>
      </c>
      <c r="N196" s="214" t="s">
        <v>45</v>
      </c>
      <c r="O196" s="86"/>
      <c r="P196" s="215">
        <f>O196*H196</f>
        <v>0</v>
      </c>
      <c r="Q196" s="215">
        <v>0</v>
      </c>
      <c r="R196" s="215">
        <f>Q196*H196</f>
        <v>0</v>
      </c>
      <c r="S196" s="215">
        <v>0</v>
      </c>
      <c r="T196" s="216">
        <f>S196*H196</f>
        <v>0</v>
      </c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R196" s="217" t="s">
        <v>140</v>
      </c>
      <c r="AT196" s="217" t="s">
        <v>135</v>
      </c>
      <c r="AU196" s="217" t="s">
        <v>82</v>
      </c>
      <c r="AY196" s="19" t="s">
        <v>133</v>
      </c>
      <c r="BE196" s="218">
        <f>IF(N196="základní",J196,0)</f>
        <v>0</v>
      </c>
      <c r="BF196" s="218">
        <f>IF(N196="snížená",J196,0)</f>
        <v>0</v>
      </c>
      <c r="BG196" s="218">
        <f>IF(N196="zákl. přenesená",J196,0)</f>
        <v>0</v>
      </c>
      <c r="BH196" s="218">
        <f>IF(N196="sníž. přenesená",J196,0)</f>
        <v>0</v>
      </c>
      <c r="BI196" s="218">
        <f>IF(N196="nulová",J196,0)</f>
        <v>0</v>
      </c>
      <c r="BJ196" s="19" t="s">
        <v>82</v>
      </c>
      <c r="BK196" s="218">
        <f>ROUND(I196*H196,2)</f>
        <v>0</v>
      </c>
      <c r="BL196" s="19" t="s">
        <v>140</v>
      </c>
      <c r="BM196" s="217" t="s">
        <v>927</v>
      </c>
    </row>
    <row r="197" spans="1:47" s="2" customFormat="1" ht="12">
      <c r="A197" s="40"/>
      <c r="B197" s="41"/>
      <c r="C197" s="42"/>
      <c r="D197" s="219" t="s">
        <v>142</v>
      </c>
      <c r="E197" s="42"/>
      <c r="F197" s="220" t="s">
        <v>926</v>
      </c>
      <c r="G197" s="42"/>
      <c r="H197" s="42"/>
      <c r="I197" s="221"/>
      <c r="J197" s="42"/>
      <c r="K197" s="42"/>
      <c r="L197" s="46"/>
      <c r="M197" s="222"/>
      <c r="N197" s="223"/>
      <c r="O197" s="86"/>
      <c r="P197" s="86"/>
      <c r="Q197" s="86"/>
      <c r="R197" s="86"/>
      <c r="S197" s="86"/>
      <c r="T197" s="87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T197" s="19" t="s">
        <v>142</v>
      </c>
      <c r="AU197" s="19" t="s">
        <v>82</v>
      </c>
    </row>
    <row r="198" spans="1:65" s="2" customFormat="1" ht="21.75" customHeight="1">
      <c r="A198" s="40"/>
      <c r="B198" s="41"/>
      <c r="C198" s="206" t="s">
        <v>280</v>
      </c>
      <c r="D198" s="206" t="s">
        <v>135</v>
      </c>
      <c r="E198" s="207" t="s">
        <v>843</v>
      </c>
      <c r="F198" s="208" t="s">
        <v>844</v>
      </c>
      <c r="G198" s="209" t="s">
        <v>138</v>
      </c>
      <c r="H198" s="210">
        <v>2</v>
      </c>
      <c r="I198" s="211"/>
      <c r="J198" s="212">
        <f>ROUND(I198*H198,2)</f>
        <v>0</v>
      </c>
      <c r="K198" s="208" t="s">
        <v>19</v>
      </c>
      <c r="L198" s="46"/>
      <c r="M198" s="213" t="s">
        <v>19</v>
      </c>
      <c r="N198" s="214" t="s">
        <v>45</v>
      </c>
      <c r="O198" s="86"/>
      <c r="P198" s="215">
        <f>O198*H198</f>
        <v>0</v>
      </c>
      <c r="Q198" s="215">
        <v>0</v>
      </c>
      <c r="R198" s="215">
        <f>Q198*H198</f>
        <v>0</v>
      </c>
      <c r="S198" s="215">
        <v>0</v>
      </c>
      <c r="T198" s="216">
        <f>S198*H198</f>
        <v>0</v>
      </c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R198" s="217" t="s">
        <v>140</v>
      </c>
      <c r="AT198" s="217" t="s">
        <v>135</v>
      </c>
      <c r="AU198" s="217" t="s">
        <v>82</v>
      </c>
      <c r="AY198" s="19" t="s">
        <v>133</v>
      </c>
      <c r="BE198" s="218">
        <f>IF(N198="základní",J198,0)</f>
        <v>0</v>
      </c>
      <c r="BF198" s="218">
        <f>IF(N198="snížená",J198,0)</f>
        <v>0</v>
      </c>
      <c r="BG198" s="218">
        <f>IF(N198="zákl. přenesená",J198,0)</f>
        <v>0</v>
      </c>
      <c r="BH198" s="218">
        <f>IF(N198="sníž. přenesená",J198,0)</f>
        <v>0</v>
      </c>
      <c r="BI198" s="218">
        <f>IF(N198="nulová",J198,0)</f>
        <v>0</v>
      </c>
      <c r="BJ198" s="19" t="s">
        <v>82</v>
      </c>
      <c r="BK198" s="218">
        <f>ROUND(I198*H198,2)</f>
        <v>0</v>
      </c>
      <c r="BL198" s="19" t="s">
        <v>140</v>
      </c>
      <c r="BM198" s="217" t="s">
        <v>928</v>
      </c>
    </row>
    <row r="199" spans="1:47" s="2" customFormat="1" ht="12">
      <c r="A199" s="40"/>
      <c r="B199" s="41"/>
      <c r="C199" s="42"/>
      <c r="D199" s="219" t="s">
        <v>142</v>
      </c>
      <c r="E199" s="42"/>
      <c r="F199" s="220" t="s">
        <v>844</v>
      </c>
      <c r="G199" s="42"/>
      <c r="H199" s="42"/>
      <c r="I199" s="221"/>
      <c r="J199" s="42"/>
      <c r="K199" s="42"/>
      <c r="L199" s="46"/>
      <c r="M199" s="222"/>
      <c r="N199" s="223"/>
      <c r="O199" s="86"/>
      <c r="P199" s="86"/>
      <c r="Q199" s="86"/>
      <c r="R199" s="86"/>
      <c r="S199" s="86"/>
      <c r="T199" s="87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T199" s="19" t="s">
        <v>142</v>
      </c>
      <c r="AU199" s="19" t="s">
        <v>82</v>
      </c>
    </row>
    <row r="200" spans="1:65" s="2" customFormat="1" ht="16.5" customHeight="1">
      <c r="A200" s="40"/>
      <c r="B200" s="41"/>
      <c r="C200" s="206" t="s">
        <v>292</v>
      </c>
      <c r="D200" s="206" t="s">
        <v>135</v>
      </c>
      <c r="E200" s="207" t="s">
        <v>929</v>
      </c>
      <c r="F200" s="208" t="s">
        <v>930</v>
      </c>
      <c r="G200" s="209" t="s">
        <v>138</v>
      </c>
      <c r="H200" s="210">
        <v>23</v>
      </c>
      <c r="I200" s="211"/>
      <c r="J200" s="212">
        <f>ROUND(I200*H200,2)</f>
        <v>0</v>
      </c>
      <c r="K200" s="208" t="s">
        <v>19</v>
      </c>
      <c r="L200" s="46"/>
      <c r="M200" s="213" t="s">
        <v>19</v>
      </c>
      <c r="N200" s="214" t="s">
        <v>45</v>
      </c>
      <c r="O200" s="86"/>
      <c r="P200" s="215">
        <f>O200*H200</f>
        <v>0</v>
      </c>
      <c r="Q200" s="215">
        <v>0</v>
      </c>
      <c r="R200" s="215">
        <f>Q200*H200</f>
        <v>0</v>
      </c>
      <c r="S200" s="215">
        <v>0</v>
      </c>
      <c r="T200" s="216">
        <f>S200*H200</f>
        <v>0</v>
      </c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R200" s="217" t="s">
        <v>140</v>
      </c>
      <c r="AT200" s="217" t="s">
        <v>135</v>
      </c>
      <c r="AU200" s="217" t="s">
        <v>82</v>
      </c>
      <c r="AY200" s="19" t="s">
        <v>133</v>
      </c>
      <c r="BE200" s="218">
        <f>IF(N200="základní",J200,0)</f>
        <v>0</v>
      </c>
      <c r="BF200" s="218">
        <f>IF(N200="snížená",J200,0)</f>
        <v>0</v>
      </c>
      <c r="BG200" s="218">
        <f>IF(N200="zákl. přenesená",J200,0)</f>
        <v>0</v>
      </c>
      <c r="BH200" s="218">
        <f>IF(N200="sníž. přenesená",J200,0)</f>
        <v>0</v>
      </c>
      <c r="BI200" s="218">
        <f>IF(N200="nulová",J200,0)</f>
        <v>0</v>
      </c>
      <c r="BJ200" s="19" t="s">
        <v>82</v>
      </c>
      <c r="BK200" s="218">
        <f>ROUND(I200*H200,2)</f>
        <v>0</v>
      </c>
      <c r="BL200" s="19" t="s">
        <v>140</v>
      </c>
      <c r="BM200" s="217" t="s">
        <v>931</v>
      </c>
    </row>
    <row r="201" spans="1:47" s="2" customFormat="1" ht="12">
      <c r="A201" s="40"/>
      <c r="B201" s="41"/>
      <c r="C201" s="42"/>
      <c r="D201" s="219" t="s">
        <v>142</v>
      </c>
      <c r="E201" s="42"/>
      <c r="F201" s="220" t="s">
        <v>930</v>
      </c>
      <c r="G201" s="42"/>
      <c r="H201" s="42"/>
      <c r="I201" s="221"/>
      <c r="J201" s="42"/>
      <c r="K201" s="42"/>
      <c r="L201" s="46"/>
      <c r="M201" s="222"/>
      <c r="N201" s="223"/>
      <c r="O201" s="86"/>
      <c r="P201" s="86"/>
      <c r="Q201" s="86"/>
      <c r="R201" s="86"/>
      <c r="S201" s="86"/>
      <c r="T201" s="87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T201" s="19" t="s">
        <v>142</v>
      </c>
      <c r="AU201" s="19" t="s">
        <v>82</v>
      </c>
    </row>
    <row r="202" spans="1:65" s="2" customFormat="1" ht="16.5" customHeight="1">
      <c r="A202" s="40"/>
      <c r="B202" s="41"/>
      <c r="C202" s="206" t="s">
        <v>349</v>
      </c>
      <c r="D202" s="206" t="s">
        <v>135</v>
      </c>
      <c r="E202" s="207" t="s">
        <v>695</v>
      </c>
      <c r="F202" s="208" t="s">
        <v>696</v>
      </c>
      <c r="G202" s="209" t="s">
        <v>174</v>
      </c>
      <c r="H202" s="210">
        <v>439.98</v>
      </c>
      <c r="I202" s="211"/>
      <c r="J202" s="212">
        <f>ROUND(I202*H202,2)</f>
        <v>0</v>
      </c>
      <c r="K202" s="208" t="s">
        <v>19</v>
      </c>
      <c r="L202" s="46"/>
      <c r="M202" s="213" t="s">
        <v>19</v>
      </c>
      <c r="N202" s="214" t="s">
        <v>45</v>
      </c>
      <c r="O202" s="86"/>
      <c r="P202" s="215">
        <f>O202*H202</f>
        <v>0</v>
      </c>
      <c r="Q202" s="215">
        <v>0</v>
      </c>
      <c r="R202" s="215">
        <f>Q202*H202</f>
        <v>0</v>
      </c>
      <c r="S202" s="215">
        <v>0</v>
      </c>
      <c r="T202" s="216">
        <f>S202*H202</f>
        <v>0</v>
      </c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R202" s="217" t="s">
        <v>140</v>
      </c>
      <c r="AT202" s="217" t="s">
        <v>135</v>
      </c>
      <c r="AU202" s="217" t="s">
        <v>82</v>
      </c>
      <c r="AY202" s="19" t="s">
        <v>133</v>
      </c>
      <c r="BE202" s="218">
        <f>IF(N202="základní",J202,0)</f>
        <v>0</v>
      </c>
      <c r="BF202" s="218">
        <f>IF(N202="snížená",J202,0)</f>
        <v>0</v>
      </c>
      <c r="BG202" s="218">
        <f>IF(N202="zákl. přenesená",J202,0)</f>
        <v>0</v>
      </c>
      <c r="BH202" s="218">
        <f>IF(N202="sníž. přenesená",J202,0)</f>
        <v>0</v>
      </c>
      <c r="BI202" s="218">
        <f>IF(N202="nulová",J202,0)</f>
        <v>0</v>
      </c>
      <c r="BJ202" s="19" t="s">
        <v>82</v>
      </c>
      <c r="BK202" s="218">
        <f>ROUND(I202*H202,2)</f>
        <v>0</v>
      </c>
      <c r="BL202" s="19" t="s">
        <v>140</v>
      </c>
      <c r="BM202" s="217" t="s">
        <v>932</v>
      </c>
    </row>
    <row r="203" spans="1:47" s="2" customFormat="1" ht="12">
      <c r="A203" s="40"/>
      <c r="B203" s="41"/>
      <c r="C203" s="42"/>
      <c r="D203" s="219" t="s">
        <v>142</v>
      </c>
      <c r="E203" s="42"/>
      <c r="F203" s="220" t="s">
        <v>696</v>
      </c>
      <c r="G203" s="42"/>
      <c r="H203" s="42"/>
      <c r="I203" s="221"/>
      <c r="J203" s="42"/>
      <c r="K203" s="42"/>
      <c r="L203" s="46"/>
      <c r="M203" s="222"/>
      <c r="N203" s="223"/>
      <c r="O203" s="86"/>
      <c r="P203" s="86"/>
      <c r="Q203" s="86"/>
      <c r="R203" s="86"/>
      <c r="S203" s="86"/>
      <c r="T203" s="87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T203" s="19" t="s">
        <v>142</v>
      </c>
      <c r="AU203" s="19" t="s">
        <v>82</v>
      </c>
    </row>
    <row r="204" spans="1:63" s="12" customFormat="1" ht="25.9" customHeight="1">
      <c r="A204" s="12"/>
      <c r="B204" s="190"/>
      <c r="C204" s="191"/>
      <c r="D204" s="192" t="s">
        <v>73</v>
      </c>
      <c r="E204" s="193" t="s">
        <v>847</v>
      </c>
      <c r="F204" s="193" t="s">
        <v>848</v>
      </c>
      <c r="G204" s="191"/>
      <c r="H204" s="191"/>
      <c r="I204" s="194"/>
      <c r="J204" s="195">
        <f>BK204</f>
        <v>0</v>
      </c>
      <c r="K204" s="191"/>
      <c r="L204" s="196"/>
      <c r="M204" s="197"/>
      <c r="N204" s="198"/>
      <c r="O204" s="198"/>
      <c r="P204" s="199">
        <f>SUM(P205:P206)</f>
        <v>0</v>
      </c>
      <c r="Q204" s="198"/>
      <c r="R204" s="199">
        <f>SUM(R205:R206)</f>
        <v>0</v>
      </c>
      <c r="S204" s="198"/>
      <c r="T204" s="200">
        <f>SUM(T205:T206)</f>
        <v>0</v>
      </c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R204" s="201" t="s">
        <v>82</v>
      </c>
      <c r="AT204" s="202" t="s">
        <v>73</v>
      </c>
      <c r="AU204" s="202" t="s">
        <v>74</v>
      </c>
      <c r="AY204" s="201" t="s">
        <v>133</v>
      </c>
      <c r="BK204" s="203">
        <f>SUM(BK205:BK206)</f>
        <v>0</v>
      </c>
    </row>
    <row r="205" spans="1:65" s="2" customFormat="1" ht="16.5" customHeight="1">
      <c r="A205" s="40"/>
      <c r="B205" s="41"/>
      <c r="C205" s="206" t="s">
        <v>409</v>
      </c>
      <c r="D205" s="206" t="s">
        <v>135</v>
      </c>
      <c r="E205" s="207" t="s">
        <v>849</v>
      </c>
      <c r="F205" s="208" t="s">
        <v>850</v>
      </c>
      <c r="G205" s="209" t="s">
        <v>174</v>
      </c>
      <c r="H205" s="210">
        <v>92</v>
      </c>
      <c r="I205" s="211"/>
      <c r="J205" s="212">
        <f>ROUND(I205*H205,2)</f>
        <v>0</v>
      </c>
      <c r="K205" s="208" t="s">
        <v>19</v>
      </c>
      <c r="L205" s="46"/>
      <c r="M205" s="213" t="s">
        <v>19</v>
      </c>
      <c r="N205" s="214" t="s">
        <v>45</v>
      </c>
      <c r="O205" s="86"/>
      <c r="P205" s="215">
        <f>O205*H205</f>
        <v>0</v>
      </c>
      <c r="Q205" s="215">
        <v>0</v>
      </c>
      <c r="R205" s="215">
        <f>Q205*H205</f>
        <v>0</v>
      </c>
      <c r="S205" s="215">
        <v>0</v>
      </c>
      <c r="T205" s="216">
        <f>S205*H205</f>
        <v>0</v>
      </c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R205" s="217" t="s">
        <v>140</v>
      </c>
      <c r="AT205" s="217" t="s">
        <v>135</v>
      </c>
      <c r="AU205" s="217" t="s">
        <v>82</v>
      </c>
      <c r="AY205" s="19" t="s">
        <v>133</v>
      </c>
      <c r="BE205" s="218">
        <f>IF(N205="základní",J205,0)</f>
        <v>0</v>
      </c>
      <c r="BF205" s="218">
        <f>IF(N205="snížená",J205,0)</f>
        <v>0</v>
      </c>
      <c r="BG205" s="218">
        <f>IF(N205="zákl. přenesená",J205,0)</f>
        <v>0</v>
      </c>
      <c r="BH205" s="218">
        <f>IF(N205="sníž. přenesená",J205,0)</f>
        <v>0</v>
      </c>
      <c r="BI205" s="218">
        <f>IF(N205="nulová",J205,0)</f>
        <v>0</v>
      </c>
      <c r="BJ205" s="19" t="s">
        <v>82</v>
      </c>
      <c r="BK205" s="218">
        <f>ROUND(I205*H205,2)</f>
        <v>0</v>
      </c>
      <c r="BL205" s="19" t="s">
        <v>140</v>
      </c>
      <c r="BM205" s="217" t="s">
        <v>933</v>
      </c>
    </row>
    <row r="206" spans="1:47" s="2" customFormat="1" ht="12">
      <c r="A206" s="40"/>
      <c r="B206" s="41"/>
      <c r="C206" s="42"/>
      <c r="D206" s="219" t="s">
        <v>142</v>
      </c>
      <c r="E206" s="42"/>
      <c r="F206" s="220" t="s">
        <v>850</v>
      </c>
      <c r="G206" s="42"/>
      <c r="H206" s="42"/>
      <c r="I206" s="221"/>
      <c r="J206" s="42"/>
      <c r="K206" s="42"/>
      <c r="L206" s="46"/>
      <c r="M206" s="222"/>
      <c r="N206" s="223"/>
      <c r="O206" s="86"/>
      <c r="P206" s="86"/>
      <c r="Q206" s="86"/>
      <c r="R206" s="86"/>
      <c r="S206" s="86"/>
      <c r="T206" s="87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T206" s="19" t="s">
        <v>142</v>
      </c>
      <c r="AU206" s="19" t="s">
        <v>82</v>
      </c>
    </row>
    <row r="207" spans="1:63" s="12" customFormat="1" ht="25.9" customHeight="1">
      <c r="A207" s="12"/>
      <c r="B207" s="190"/>
      <c r="C207" s="191"/>
      <c r="D207" s="192" t="s">
        <v>73</v>
      </c>
      <c r="E207" s="193" t="s">
        <v>704</v>
      </c>
      <c r="F207" s="193" t="s">
        <v>705</v>
      </c>
      <c r="G207" s="191"/>
      <c r="H207" s="191"/>
      <c r="I207" s="194"/>
      <c r="J207" s="195">
        <f>BK207</f>
        <v>0</v>
      </c>
      <c r="K207" s="191"/>
      <c r="L207" s="196"/>
      <c r="M207" s="197"/>
      <c r="N207" s="198"/>
      <c r="O207" s="198"/>
      <c r="P207" s="199">
        <f>SUM(P208:P209)</f>
        <v>0</v>
      </c>
      <c r="Q207" s="198"/>
      <c r="R207" s="199">
        <f>SUM(R208:R209)</f>
        <v>0</v>
      </c>
      <c r="S207" s="198"/>
      <c r="T207" s="200">
        <f>SUM(T208:T209)</f>
        <v>0</v>
      </c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R207" s="201" t="s">
        <v>82</v>
      </c>
      <c r="AT207" s="202" t="s">
        <v>73</v>
      </c>
      <c r="AU207" s="202" t="s">
        <v>74</v>
      </c>
      <c r="AY207" s="201" t="s">
        <v>133</v>
      </c>
      <c r="BK207" s="203">
        <f>SUM(BK208:BK209)</f>
        <v>0</v>
      </c>
    </row>
    <row r="208" spans="1:65" s="2" customFormat="1" ht="21.75" customHeight="1">
      <c r="A208" s="40"/>
      <c r="B208" s="41"/>
      <c r="C208" s="206" t="s">
        <v>415</v>
      </c>
      <c r="D208" s="206" t="s">
        <v>135</v>
      </c>
      <c r="E208" s="207" t="s">
        <v>706</v>
      </c>
      <c r="F208" s="208" t="s">
        <v>934</v>
      </c>
      <c r="G208" s="209" t="s">
        <v>254</v>
      </c>
      <c r="H208" s="210">
        <v>706.388</v>
      </c>
      <c r="I208" s="211"/>
      <c r="J208" s="212">
        <f>ROUND(I208*H208,2)</f>
        <v>0</v>
      </c>
      <c r="K208" s="208" t="s">
        <v>19</v>
      </c>
      <c r="L208" s="46"/>
      <c r="M208" s="213" t="s">
        <v>19</v>
      </c>
      <c r="N208" s="214" t="s">
        <v>45</v>
      </c>
      <c r="O208" s="86"/>
      <c r="P208" s="215">
        <f>O208*H208</f>
        <v>0</v>
      </c>
      <c r="Q208" s="215">
        <v>0</v>
      </c>
      <c r="R208" s="215">
        <f>Q208*H208</f>
        <v>0</v>
      </c>
      <c r="S208" s="215">
        <v>0</v>
      </c>
      <c r="T208" s="216">
        <f>S208*H208</f>
        <v>0</v>
      </c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  <c r="AR208" s="217" t="s">
        <v>140</v>
      </c>
      <c r="AT208" s="217" t="s">
        <v>135</v>
      </c>
      <c r="AU208" s="217" t="s">
        <v>82</v>
      </c>
      <c r="AY208" s="19" t="s">
        <v>133</v>
      </c>
      <c r="BE208" s="218">
        <f>IF(N208="základní",J208,0)</f>
        <v>0</v>
      </c>
      <c r="BF208" s="218">
        <f>IF(N208="snížená",J208,0)</f>
        <v>0</v>
      </c>
      <c r="BG208" s="218">
        <f>IF(N208="zákl. přenesená",J208,0)</f>
        <v>0</v>
      </c>
      <c r="BH208" s="218">
        <f>IF(N208="sníž. přenesená",J208,0)</f>
        <v>0</v>
      </c>
      <c r="BI208" s="218">
        <f>IF(N208="nulová",J208,0)</f>
        <v>0</v>
      </c>
      <c r="BJ208" s="19" t="s">
        <v>82</v>
      </c>
      <c r="BK208" s="218">
        <f>ROUND(I208*H208,2)</f>
        <v>0</v>
      </c>
      <c r="BL208" s="19" t="s">
        <v>140</v>
      </c>
      <c r="BM208" s="217" t="s">
        <v>935</v>
      </c>
    </row>
    <row r="209" spans="1:47" s="2" customFormat="1" ht="12">
      <c r="A209" s="40"/>
      <c r="B209" s="41"/>
      <c r="C209" s="42"/>
      <c r="D209" s="219" t="s">
        <v>142</v>
      </c>
      <c r="E209" s="42"/>
      <c r="F209" s="220" t="s">
        <v>934</v>
      </c>
      <c r="G209" s="42"/>
      <c r="H209" s="42"/>
      <c r="I209" s="221"/>
      <c r="J209" s="42"/>
      <c r="K209" s="42"/>
      <c r="L209" s="46"/>
      <c r="M209" s="222"/>
      <c r="N209" s="223"/>
      <c r="O209" s="86"/>
      <c r="P209" s="86"/>
      <c r="Q209" s="86"/>
      <c r="R209" s="86"/>
      <c r="S209" s="86"/>
      <c r="T209" s="87"/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  <c r="AE209" s="40"/>
      <c r="AT209" s="19" t="s">
        <v>142</v>
      </c>
      <c r="AU209" s="19" t="s">
        <v>82</v>
      </c>
    </row>
    <row r="210" spans="1:63" s="12" customFormat="1" ht="25.9" customHeight="1">
      <c r="A210" s="12"/>
      <c r="B210" s="190"/>
      <c r="C210" s="191"/>
      <c r="D210" s="192" t="s">
        <v>73</v>
      </c>
      <c r="E210" s="193" t="s">
        <v>709</v>
      </c>
      <c r="F210" s="193" t="s">
        <v>710</v>
      </c>
      <c r="G210" s="191"/>
      <c r="H210" s="191"/>
      <c r="I210" s="194"/>
      <c r="J210" s="195">
        <f>BK210</f>
        <v>0</v>
      </c>
      <c r="K210" s="191"/>
      <c r="L210" s="196"/>
      <c r="M210" s="197"/>
      <c r="N210" s="198"/>
      <c r="O210" s="198"/>
      <c r="P210" s="199">
        <f>SUM(P211:P212)</f>
        <v>0</v>
      </c>
      <c r="Q210" s="198"/>
      <c r="R210" s="199">
        <f>SUM(R211:R212)</f>
        <v>0</v>
      </c>
      <c r="S210" s="198"/>
      <c r="T210" s="200">
        <f>SUM(T211:T212)</f>
        <v>0</v>
      </c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R210" s="201" t="s">
        <v>82</v>
      </c>
      <c r="AT210" s="202" t="s">
        <v>73</v>
      </c>
      <c r="AU210" s="202" t="s">
        <v>74</v>
      </c>
      <c r="AY210" s="201" t="s">
        <v>133</v>
      </c>
      <c r="BK210" s="203">
        <f>SUM(BK211:BK212)</f>
        <v>0</v>
      </c>
    </row>
    <row r="211" spans="1:65" s="2" customFormat="1" ht="16.5" customHeight="1">
      <c r="A211" s="40"/>
      <c r="B211" s="41"/>
      <c r="C211" s="206" t="s">
        <v>421</v>
      </c>
      <c r="D211" s="206" t="s">
        <v>135</v>
      </c>
      <c r="E211" s="207" t="s">
        <v>711</v>
      </c>
      <c r="F211" s="208" t="s">
        <v>712</v>
      </c>
      <c r="G211" s="209" t="s">
        <v>254</v>
      </c>
      <c r="H211" s="210">
        <v>748.06</v>
      </c>
      <c r="I211" s="211"/>
      <c r="J211" s="212">
        <f>ROUND(I211*H211,2)</f>
        <v>0</v>
      </c>
      <c r="K211" s="208" t="s">
        <v>19</v>
      </c>
      <c r="L211" s="46"/>
      <c r="M211" s="213" t="s">
        <v>19</v>
      </c>
      <c r="N211" s="214" t="s">
        <v>45</v>
      </c>
      <c r="O211" s="86"/>
      <c r="P211" s="215">
        <f>O211*H211</f>
        <v>0</v>
      </c>
      <c r="Q211" s="215">
        <v>0</v>
      </c>
      <c r="R211" s="215">
        <f>Q211*H211</f>
        <v>0</v>
      </c>
      <c r="S211" s="215">
        <v>0</v>
      </c>
      <c r="T211" s="216">
        <f>S211*H211</f>
        <v>0</v>
      </c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  <c r="AE211" s="40"/>
      <c r="AR211" s="217" t="s">
        <v>140</v>
      </c>
      <c r="AT211" s="217" t="s">
        <v>135</v>
      </c>
      <c r="AU211" s="217" t="s">
        <v>82</v>
      </c>
      <c r="AY211" s="19" t="s">
        <v>133</v>
      </c>
      <c r="BE211" s="218">
        <f>IF(N211="základní",J211,0)</f>
        <v>0</v>
      </c>
      <c r="BF211" s="218">
        <f>IF(N211="snížená",J211,0)</f>
        <v>0</v>
      </c>
      <c r="BG211" s="218">
        <f>IF(N211="zákl. přenesená",J211,0)</f>
        <v>0</v>
      </c>
      <c r="BH211" s="218">
        <f>IF(N211="sníž. přenesená",J211,0)</f>
        <v>0</v>
      </c>
      <c r="BI211" s="218">
        <f>IF(N211="nulová",J211,0)</f>
        <v>0</v>
      </c>
      <c r="BJ211" s="19" t="s">
        <v>82</v>
      </c>
      <c r="BK211" s="218">
        <f>ROUND(I211*H211,2)</f>
        <v>0</v>
      </c>
      <c r="BL211" s="19" t="s">
        <v>140</v>
      </c>
      <c r="BM211" s="217" t="s">
        <v>936</v>
      </c>
    </row>
    <row r="212" spans="1:47" s="2" customFormat="1" ht="12">
      <c r="A212" s="40"/>
      <c r="B212" s="41"/>
      <c r="C212" s="42"/>
      <c r="D212" s="219" t="s">
        <v>142</v>
      </c>
      <c r="E212" s="42"/>
      <c r="F212" s="220" t="s">
        <v>712</v>
      </c>
      <c r="G212" s="42"/>
      <c r="H212" s="42"/>
      <c r="I212" s="221"/>
      <c r="J212" s="42"/>
      <c r="K212" s="42"/>
      <c r="L212" s="46"/>
      <c r="M212" s="222"/>
      <c r="N212" s="223"/>
      <c r="O212" s="86"/>
      <c r="P212" s="86"/>
      <c r="Q212" s="86"/>
      <c r="R212" s="86"/>
      <c r="S212" s="86"/>
      <c r="T212" s="87"/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  <c r="AE212" s="40"/>
      <c r="AT212" s="19" t="s">
        <v>142</v>
      </c>
      <c r="AU212" s="19" t="s">
        <v>82</v>
      </c>
    </row>
    <row r="213" spans="1:63" s="12" customFormat="1" ht="25.9" customHeight="1">
      <c r="A213" s="12"/>
      <c r="B213" s="190"/>
      <c r="C213" s="191"/>
      <c r="D213" s="192" t="s">
        <v>73</v>
      </c>
      <c r="E213" s="193" t="s">
        <v>714</v>
      </c>
      <c r="F213" s="193" t="s">
        <v>715</v>
      </c>
      <c r="G213" s="191"/>
      <c r="H213" s="191"/>
      <c r="I213" s="194"/>
      <c r="J213" s="195">
        <f>BK213</f>
        <v>0</v>
      </c>
      <c r="K213" s="191"/>
      <c r="L213" s="196"/>
      <c r="M213" s="197"/>
      <c r="N213" s="198"/>
      <c r="O213" s="198"/>
      <c r="P213" s="199">
        <f>SUM(P214:P217)</f>
        <v>0</v>
      </c>
      <c r="Q213" s="198"/>
      <c r="R213" s="199">
        <f>SUM(R214:R217)</f>
        <v>0</v>
      </c>
      <c r="S213" s="198"/>
      <c r="T213" s="200">
        <f>SUM(T214:T217)</f>
        <v>0</v>
      </c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R213" s="201" t="s">
        <v>82</v>
      </c>
      <c r="AT213" s="202" t="s">
        <v>73</v>
      </c>
      <c r="AU213" s="202" t="s">
        <v>74</v>
      </c>
      <c r="AY213" s="201" t="s">
        <v>133</v>
      </c>
      <c r="BK213" s="203">
        <f>SUM(BK214:BK217)</f>
        <v>0</v>
      </c>
    </row>
    <row r="214" spans="1:65" s="2" customFormat="1" ht="24.15" customHeight="1">
      <c r="A214" s="40"/>
      <c r="B214" s="41"/>
      <c r="C214" s="206" t="s">
        <v>427</v>
      </c>
      <c r="D214" s="206" t="s">
        <v>135</v>
      </c>
      <c r="E214" s="207" t="s">
        <v>716</v>
      </c>
      <c r="F214" s="208" t="s">
        <v>717</v>
      </c>
      <c r="G214" s="209" t="s">
        <v>718</v>
      </c>
      <c r="H214" s="210">
        <v>1</v>
      </c>
      <c r="I214" s="211"/>
      <c r="J214" s="212">
        <f>ROUND(I214*H214,2)</f>
        <v>0</v>
      </c>
      <c r="K214" s="208" t="s">
        <v>19</v>
      </c>
      <c r="L214" s="46"/>
      <c r="M214" s="213" t="s">
        <v>19</v>
      </c>
      <c r="N214" s="214" t="s">
        <v>45</v>
      </c>
      <c r="O214" s="86"/>
      <c r="P214" s="215">
        <f>O214*H214</f>
        <v>0</v>
      </c>
      <c r="Q214" s="215">
        <v>0</v>
      </c>
      <c r="R214" s="215">
        <f>Q214*H214</f>
        <v>0</v>
      </c>
      <c r="S214" s="215">
        <v>0</v>
      </c>
      <c r="T214" s="216">
        <f>S214*H214</f>
        <v>0</v>
      </c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  <c r="AE214" s="40"/>
      <c r="AR214" s="217" t="s">
        <v>140</v>
      </c>
      <c r="AT214" s="217" t="s">
        <v>135</v>
      </c>
      <c r="AU214" s="217" t="s">
        <v>82</v>
      </c>
      <c r="AY214" s="19" t="s">
        <v>133</v>
      </c>
      <c r="BE214" s="218">
        <f>IF(N214="základní",J214,0)</f>
        <v>0</v>
      </c>
      <c r="BF214" s="218">
        <f>IF(N214="snížená",J214,0)</f>
        <v>0</v>
      </c>
      <c r="BG214" s="218">
        <f>IF(N214="zákl. přenesená",J214,0)</f>
        <v>0</v>
      </c>
      <c r="BH214" s="218">
        <f>IF(N214="sníž. přenesená",J214,0)</f>
        <v>0</v>
      </c>
      <c r="BI214" s="218">
        <f>IF(N214="nulová",J214,0)</f>
        <v>0</v>
      </c>
      <c r="BJ214" s="19" t="s">
        <v>82</v>
      </c>
      <c r="BK214" s="218">
        <f>ROUND(I214*H214,2)</f>
        <v>0</v>
      </c>
      <c r="BL214" s="19" t="s">
        <v>140</v>
      </c>
      <c r="BM214" s="217" t="s">
        <v>937</v>
      </c>
    </row>
    <row r="215" spans="1:47" s="2" customFormat="1" ht="12">
      <c r="A215" s="40"/>
      <c r="B215" s="41"/>
      <c r="C215" s="42"/>
      <c r="D215" s="219" t="s">
        <v>142</v>
      </c>
      <c r="E215" s="42"/>
      <c r="F215" s="220" t="s">
        <v>717</v>
      </c>
      <c r="G215" s="42"/>
      <c r="H215" s="42"/>
      <c r="I215" s="221"/>
      <c r="J215" s="42"/>
      <c r="K215" s="42"/>
      <c r="L215" s="46"/>
      <c r="M215" s="222"/>
      <c r="N215" s="223"/>
      <c r="O215" s="86"/>
      <c r="P215" s="86"/>
      <c r="Q215" s="86"/>
      <c r="R215" s="86"/>
      <c r="S215" s="86"/>
      <c r="T215" s="87"/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  <c r="AE215" s="40"/>
      <c r="AT215" s="19" t="s">
        <v>142</v>
      </c>
      <c r="AU215" s="19" t="s">
        <v>82</v>
      </c>
    </row>
    <row r="216" spans="1:65" s="2" customFormat="1" ht="24.15" customHeight="1">
      <c r="A216" s="40"/>
      <c r="B216" s="41"/>
      <c r="C216" s="206" t="s">
        <v>431</v>
      </c>
      <c r="D216" s="206" t="s">
        <v>135</v>
      </c>
      <c r="E216" s="207" t="s">
        <v>720</v>
      </c>
      <c r="F216" s="208" t="s">
        <v>721</v>
      </c>
      <c r="G216" s="209" t="s">
        <v>718</v>
      </c>
      <c r="H216" s="210">
        <v>1</v>
      </c>
      <c r="I216" s="211"/>
      <c r="J216" s="212">
        <f>ROUND(I216*H216,2)</f>
        <v>0</v>
      </c>
      <c r="K216" s="208" t="s">
        <v>19</v>
      </c>
      <c r="L216" s="46"/>
      <c r="M216" s="213" t="s">
        <v>19</v>
      </c>
      <c r="N216" s="214" t="s">
        <v>45</v>
      </c>
      <c r="O216" s="86"/>
      <c r="P216" s="215">
        <f>O216*H216</f>
        <v>0</v>
      </c>
      <c r="Q216" s="215">
        <v>0</v>
      </c>
      <c r="R216" s="215">
        <f>Q216*H216</f>
        <v>0</v>
      </c>
      <c r="S216" s="215">
        <v>0</v>
      </c>
      <c r="T216" s="216">
        <f>S216*H216</f>
        <v>0</v>
      </c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  <c r="AE216" s="40"/>
      <c r="AR216" s="217" t="s">
        <v>140</v>
      </c>
      <c r="AT216" s="217" t="s">
        <v>135</v>
      </c>
      <c r="AU216" s="217" t="s">
        <v>82</v>
      </c>
      <c r="AY216" s="19" t="s">
        <v>133</v>
      </c>
      <c r="BE216" s="218">
        <f>IF(N216="základní",J216,0)</f>
        <v>0</v>
      </c>
      <c r="BF216" s="218">
        <f>IF(N216="snížená",J216,0)</f>
        <v>0</v>
      </c>
      <c r="BG216" s="218">
        <f>IF(N216="zákl. přenesená",J216,0)</f>
        <v>0</v>
      </c>
      <c r="BH216" s="218">
        <f>IF(N216="sníž. přenesená",J216,0)</f>
        <v>0</v>
      </c>
      <c r="BI216" s="218">
        <f>IF(N216="nulová",J216,0)</f>
        <v>0</v>
      </c>
      <c r="BJ216" s="19" t="s">
        <v>82</v>
      </c>
      <c r="BK216" s="218">
        <f>ROUND(I216*H216,2)</f>
        <v>0</v>
      </c>
      <c r="BL216" s="19" t="s">
        <v>140</v>
      </c>
      <c r="BM216" s="217" t="s">
        <v>938</v>
      </c>
    </row>
    <row r="217" spans="1:47" s="2" customFormat="1" ht="12">
      <c r="A217" s="40"/>
      <c r="B217" s="41"/>
      <c r="C217" s="42"/>
      <c r="D217" s="219" t="s">
        <v>142</v>
      </c>
      <c r="E217" s="42"/>
      <c r="F217" s="220" t="s">
        <v>721</v>
      </c>
      <c r="G217" s="42"/>
      <c r="H217" s="42"/>
      <c r="I217" s="221"/>
      <c r="J217" s="42"/>
      <c r="K217" s="42"/>
      <c r="L217" s="46"/>
      <c r="M217" s="278"/>
      <c r="N217" s="279"/>
      <c r="O217" s="280"/>
      <c r="P217" s="280"/>
      <c r="Q217" s="280"/>
      <c r="R217" s="280"/>
      <c r="S217" s="280"/>
      <c r="T217" s="281"/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  <c r="AE217" s="40"/>
      <c r="AT217" s="19" t="s">
        <v>142</v>
      </c>
      <c r="AU217" s="19" t="s">
        <v>82</v>
      </c>
    </row>
    <row r="218" spans="1:31" s="2" customFormat="1" ht="6.95" customHeight="1">
      <c r="A218" s="40"/>
      <c r="B218" s="61"/>
      <c r="C218" s="62"/>
      <c r="D218" s="62"/>
      <c r="E218" s="62"/>
      <c r="F218" s="62"/>
      <c r="G218" s="62"/>
      <c r="H218" s="62"/>
      <c r="I218" s="62"/>
      <c r="J218" s="62"/>
      <c r="K218" s="62"/>
      <c r="L218" s="46"/>
      <c r="M218" s="40"/>
      <c r="O218" s="40"/>
      <c r="P218" s="40"/>
      <c r="Q218" s="40"/>
      <c r="R218" s="40"/>
      <c r="S218" s="40"/>
      <c r="T218" s="40"/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  <c r="AE218" s="40"/>
    </row>
  </sheetData>
  <sheetProtection password="CC35" sheet="1" objects="1" scenarios="1" formatColumns="0" formatRows="0" autoFilter="0"/>
  <autoFilter ref="C87:K217"/>
  <mergeCells count="9">
    <mergeCell ref="E7:H7"/>
    <mergeCell ref="E9:H9"/>
    <mergeCell ref="E18:H18"/>
    <mergeCell ref="E27:H27"/>
    <mergeCell ref="E48:H48"/>
    <mergeCell ref="E50:H50"/>
    <mergeCell ref="E78:H78"/>
    <mergeCell ref="E80:H80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2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96</v>
      </c>
    </row>
    <row r="3" spans="2:46" s="1" customFormat="1" ht="6.95" customHeight="1">
      <c r="B3" s="130"/>
      <c r="C3" s="131"/>
      <c r="D3" s="131"/>
      <c r="E3" s="131"/>
      <c r="F3" s="131"/>
      <c r="G3" s="131"/>
      <c r="H3" s="131"/>
      <c r="I3" s="131"/>
      <c r="J3" s="131"/>
      <c r="K3" s="131"/>
      <c r="L3" s="22"/>
      <c r="AT3" s="19" t="s">
        <v>84</v>
      </c>
    </row>
    <row r="4" spans="2:46" s="1" customFormat="1" ht="24.95" customHeight="1">
      <c r="B4" s="22"/>
      <c r="D4" s="132" t="s">
        <v>103</v>
      </c>
      <c r="L4" s="22"/>
      <c r="M4" s="133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34" t="s">
        <v>16</v>
      </c>
      <c r="L6" s="22"/>
    </row>
    <row r="7" spans="2:12" s="1" customFormat="1" ht="16.5" customHeight="1">
      <c r="B7" s="22"/>
      <c r="E7" s="135" t="str">
        <f>'Rekapitulace stavby'!K6</f>
        <v>Stavební úpravy MK Libušina a Tyršova v Třeboni</v>
      </c>
      <c r="F7" s="134"/>
      <c r="G7" s="134"/>
      <c r="H7" s="134"/>
      <c r="L7" s="22"/>
    </row>
    <row r="8" spans="1:31" s="2" customFormat="1" ht="12" customHeight="1">
      <c r="A8" s="40"/>
      <c r="B8" s="46"/>
      <c r="C8" s="40"/>
      <c r="D8" s="134" t="s">
        <v>104</v>
      </c>
      <c r="E8" s="40"/>
      <c r="F8" s="40"/>
      <c r="G8" s="40"/>
      <c r="H8" s="40"/>
      <c r="I8" s="40"/>
      <c r="J8" s="40"/>
      <c r="K8" s="40"/>
      <c r="L8" s="136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37" t="s">
        <v>939</v>
      </c>
      <c r="F9" s="40"/>
      <c r="G9" s="40"/>
      <c r="H9" s="40"/>
      <c r="I9" s="40"/>
      <c r="J9" s="40"/>
      <c r="K9" s="40"/>
      <c r="L9" s="13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3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34" t="s">
        <v>18</v>
      </c>
      <c r="E11" s="40"/>
      <c r="F11" s="138" t="s">
        <v>19</v>
      </c>
      <c r="G11" s="40"/>
      <c r="H11" s="40"/>
      <c r="I11" s="134" t="s">
        <v>20</v>
      </c>
      <c r="J11" s="138" t="s">
        <v>19</v>
      </c>
      <c r="K11" s="40"/>
      <c r="L11" s="13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34" t="s">
        <v>21</v>
      </c>
      <c r="E12" s="40"/>
      <c r="F12" s="138" t="s">
        <v>22</v>
      </c>
      <c r="G12" s="40"/>
      <c r="H12" s="40"/>
      <c r="I12" s="134" t="s">
        <v>23</v>
      </c>
      <c r="J12" s="139" t="str">
        <f>'Rekapitulace stavby'!AN8</f>
        <v>7. 12. 2020</v>
      </c>
      <c r="K12" s="40"/>
      <c r="L12" s="13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3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34" t="s">
        <v>25</v>
      </c>
      <c r="E14" s="40"/>
      <c r="F14" s="40"/>
      <c r="G14" s="40"/>
      <c r="H14" s="40"/>
      <c r="I14" s="134" t="s">
        <v>26</v>
      </c>
      <c r="J14" s="138" t="s">
        <v>19</v>
      </c>
      <c r="K14" s="40"/>
      <c r="L14" s="13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38" t="s">
        <v>27</v>
      </c>
      <c r="F15" s="40"/>
      <c r="G15" s="40"/>
      <c r="H15" s="40"/>
      <c r="I15" s="134" t="s">
        <v>28</v>
      </c>
      <c r="J15" s="138" t="s">
        <v>19</v>
      </c>
      <c r="K15" s="40"/>
      <c r="L15" s="13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3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34" t="s">
        <v>29</v>
      </c>
      <c r="E17" s="40"/>
      <c r="F17" s="40"/>
      <c r="G17" s="40"/>
      <c r="H17" s="40"/>
      <c r="I17" s="134" t="s">
        <v>26</v>
      </c>
      <c r="J17" s="35" t="str">
        <f>'Rekapitulace stavby'!AN13</f>
        <v>Vyplň údaj</v>
      </c>
      <c r="K17" s="40"/>
      <c r="L17" s="13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8"/>
      <c r="G18" s="138"/>
      <c r="H18" s="138"/>
      <c r="I18" s="134" t="s">
        <v>28</v>
      </c>
      <c r="J18" s="35" t="str">
        <f>'Rekapitulace stavby'!AN14</f>
        <v>Vyplň údaj</v>
      </c>
      <c r="K18" s="40"/>
      <c r="L18" s="13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3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34" t="s">
        <v>31</v>
      </c>
      <c r="E20" s="40"/>
      <c r="F20" s="40"/>
      <c r="G20" s="40"/>
      <c r="H20" s="40"/>
      <c r="I20" s="134" t="s">
        <v>26</v>
      </c>
      <c r="J20" s="138" t="s">
        <v>32</v>
      </c>
      <c r="K20" s="40"/>
      <c r="L20" s="13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38" t="s">
        <v>33</v>
      </c>
      <c r="F21" s="40"/>
      <c r="G21" s="40"/>
      <c r="H21" s="40"/>
      <c r="I21" s="134" t="s">
        <v>28</v>
      </c>
      <c r="J21" s="138" t="s">
        <v>34</v>
      </c>
      <c r="K21" s="40"/>
      <c r="L21" s="13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3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34" t="s">
        <v>36</v>
      </c>
      <c r="E23" s="40"/>
      <c r="F23" s="40"/>
      <c r="G23" s="40"/>
      <c r="H23" s="40"/>
      <c r="I23" s="134" t="s">
        <v>26</v>
      </c>
      <c r="J23" s="138" t="s">
        <v>19</v>
      </c>
      <c r="K23" s="40"/>
      <c r="L23" s="13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38" t="s">
        <v>37</v>
      </c>
      <c r="F24" s="40"/>
      <c r="G24" s="40"/>
      <c r="H24" s="40"/>
      <c r="I24" s="134" t="s">
        <v>28</v>
      </c>
      <c r="J24" s="138" t="s">
        <v>19</v>
      </c>
      <c r="K24" s="40"/>
      <c r="L24" s="13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3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34" t="s">
        <v>38</v>
      </c>
      <c r="E26" s="40"/>
      <c r="F26" s="40"/>
      <c r="G26" s="40"/>
      <c r="H26" s="40"/>
      <c r="I26" s="40"/>
      <c r="J26" s="40"/>
      <c r="K26" s="40"/>
      <c r="L26" s="13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40"/>
      <c r="B27" s="141"/>
      <c r="C27" s="140"/>
      <c r="D27" s="140"/>
      <c r="E27" s="142" t="s">
        <v>19</v>
      </c>
      <c r="F27" s="142"/>
      <c r="G27" s="142"/>
      <c r="H27" s="142"/>
      <c r="I27" s="140"/>
      <c r="J27" s="140"/>
      <c r="K27" s="140"/>
      <c r="L27" s="143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3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44"/>
      <c r="E29" s="144"/>
      <c r="F29" s="144"/>
      <c r="G29" s="144"/>
      <c r="H29" s="144"/>
      <c r="I29" s="144"/>
      <c r="J29" s="144"/>
      <c r="K29" s="144"/>
      <c r="L29" s="136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45" t="s">
        <v>40</v>
      </c>
      <c r="E30" s="40"/>
      <c r="F30" s="40"/>
      <c r="G30" s="40"/>
      <c r="H30" s="40"/>
      <c r="I30" s="40"/>
      <c r="J30" s="146">
        <f>ROUND(J87,2)</f>
        <v>0</v>
      </c>
      <c r="K30" s="40"/>
      <c r="L30" s="13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44"/>
      <c r="E31" s="144"/>
      <c r="F31" s="144"/>
      <c r="G31" s="144"/>
      <c r="H31" s="144"/>
      <c r="I31" s="144"/>
      <c r="J31" s="144"/>
      <c r="K31" s="144"/>
      <c r="L31" s="13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47" t="s">
        <v>42</v>
      </c>
      <c r="G32" s="40"/>
      <c r="H32" s="40"/>
      <c r="I32" s="147" t="s">
        <v>41</v>
      </c>
      <c r="J32" s="147" t="s">
        <v>43</v>
      </c>
      <c r="K32" s="40"/>
      <c r="L32" s="13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48" t="s">
        <v>44</v>
      </c>
      <c r="E33" s="134" t="s">
        <v>45</v>
      </c>
      <c r="F33" s="149">
        <f>ROUND((SUM(BE87:BE323)),2)</f>
        <v>0</v>
      </c>
      <c r="G33" s="40"/>
      <c r="H33" s="40"/>
      <c r="I33" s="150">
        <v>0.21</v>
      </c>
      <c r="J33" s="149">
        <f>ROUND(((SUM(BE87:BE323))*I33),2)</f>
        <v>0</v>
      </c>
      <c r="K33" s="40"/>
      <c r="L33" s="13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34" t="s">
        <v>46</v>
      </c>
      <c r="F34" s="149">
        <f>ROUND((SUM(BF87:BF323)),2)</f>
        <v>0</v>
      </c>
      <c r="G34" s="40"/>
      <c r="H34" s="40"/>
      <c r="I34" s="150">
        <v>0.15</v>
      </c>
      <c r="J34" s="149">
        <f>ROUND(((SUM(BF87:BF323))*I34),2)</f>
        <v>0</v>
      </c>
      <c r="K34" s="40"/>
      <c r="L34" s="13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34" t="s">
        <v>47</v>
      </c>
      <c r="F35" s="149">
        <f>ROUND((SUM(BG87:BG323)),2)</f>
        <v>0</v>
      </c>
      <c r="G35" s="40"/>
      <c r="H35" s="40"/>
      <c r="I35" s="150">
        <v>0.21</v>
      </c>
      <c r="J35" s="149">
        <f>0</f>
        <v>0</v>
      </c>
      <c r="K35" s="40"/>
      <c r="L35" s="13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34" t="s">
        <v>48</v>
      </c>
      <c r="F36" s="149">
        <f>ROUND((SUM(BH87:BH323)),2)</f>
        <v>0</v>
      </c>
      <c r="G36" s="40"/>
      <c r="H36" s="40"/>
      <c r="I36" s="150">
        <v>0.15</v>
      </c>
      <c r="J36" s="149">
        <f>0</f>
        <v>0</v>
      </c>
      <c r="K36" s="40"/>
      <c r="L36" s="13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34" t="s">
        <v>49</v>
      </c>
      <c r="F37" s="149">
        <f>ROUND((SUM(BI87:BI323)),2)</f>
        <v>0</v>
      </c>
      <c r="G37" s="40"/>
      <c r="H37" s="40"/>
      <c r="I37" s="150">
        <v>0</v>
      </c>
      <c r="J37" s="149">
        <f>0</f>
        <v>0</v>
      </c>
      <c r="K37" s="40"/>
      <c r="L37" s="13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3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51"/>
      <c r="D39" s="152" t="s">
        <v>50</v>
      </c>
      <c r="E39" s="153"/>
      <c r="F39" s="153"/>
      <c r="G39" s="154" t="s">
        <v>51</v>
      </c>
      <c r="H39" s="155" t="s">
        <v>52</v>
      </c>
      <c r="I39" s="153"/>
      <c r="J39" s="156">
        <f>SUM(J30:J37)</f>
        <v>0</v>
      </c>
      <c r="K39" s="157"/>
      <c r="L39" s="13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58"/>
      <c r="C40" s="159"/>
      <c r="D40" s="159"/>
      <c r="E40" s="159"/>
      <c r="F40" s="159"/>
      <c r="G40" s="159"/>
      <c r="H40" s="159"/>
      <c r="I40" s="159"/>
      <c r="J40" s="159"/>
      <c r="K40" s="159"/>
      <c r="L40" s="13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60"/>
      <c r="C44" s="161"/>
      <c r="D44" s="161"/>
      <c r="E44" s="161"/>
      <c r="F44" s="161"/>
      <c r="G44" s="161"/>
      <c r="H44" s="161"/>
      <c r="I44" s="161"/>
      <c r="J44" s="161"/>
      <c r="K44" s="161"/>
      <c r="L44" s="136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107</v>
      </c>
      <c r="D45" s="42"/>
      <c r="E45" s="42"/>
      <c r="F45" s="42"/>
      <c r="G45" s="42"/>
      <c r="H45" s="42"/>
      <c r="I45" s="42"/>
      <c r="J45" s="42"/>
      <c r="K45" s="42"/>
      <c r="L45" s="136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3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42"/>
      <c r="J47" s="42"/>
      <c r="K47" s="42"/>
      <c r="L47" s="13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6.5" customHeight="1">
      <c r="A48" s="40"/>
      <c r="B48" s="41"/>
      <c r="C48" s="42"/>
      <c r="D48" s="42"/>
      <c r="E48" s="162" t="str">
        <f>E7</f>
        <v>Stavební úpravy MK Libušina a Tyršova v Třeboni</v>
      </c>
      <c r="F48" s="34"/>
      <c r="G48" s="34"/>
      <c r="H48" s="34"/>
      <c r="I48" s="42"/>
      <c r="J48" s="42"/>
      <c r="K48" s="42"/>
      <c r="L48" s="13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104</v>
      </c>
      <c r="D49" s="42"/>
      <c r="E49" s="42"/>
      <c r="F49" s="42"/>
      <c r="G49" s="42"/>
      <c r="H49" s="42"/>
      <c r="I49" s="42"/>
      <c r="J49" s="42"/>
      <c r="K49" s="42"/>
      <c r="L49" s="13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>SO 401 - Veřejné osvětlení</v>
      </c>
      <c r="F50" s="42"/>
      <c r="G50" s="42"/>
      <c r="H50" s="42"/>
      <c r="I50" s="42"/>
      <c r="J50" s="42"/>
      <c r="K50" s="42"/>
      <c r="L50" s="13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36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21</v>
      </c>
      <c r="D52" s="42"/>
      <c r="E52" s="42"/>
      <c r="F52" s="29" t="str">
        <f>F12</f>
        <v>Třeboň</v>
      </c>
      <c r="G52" s="42"/>
      <c r="H52" s="42"/>
      <c r="I52" s="34" t="s">
        <v>23</v>
      </c>
      <c r="J52" s="74" t="str">
        <f>IF(J12="","",J12)</f>
        <v>7. 12. 2020</v>
      </c>
      <c r="K52" s="42"/>
      <c r="L52" s="13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3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15.15" customHeight="1">
      <c r="A54" s="40"/>
      <c r="B54" s="41"/>
      <c r="C54" s="34" t="s">
        <v>25</v>
      </c>
      <c r="D54" s="42"/>
      <c r="E54" s="42"/>
      <c r="F54" s="29" t="str">
        <f>E15</f>
        <v xml:space="preserve"> Město Třeboň, Palackého nám. 46/II, 379 01 Třeboň</v>
      </c>
      <c r="G54" s="42"/>
      <c r="H54" s="42"/>
      <c r="I54" s="34" t="s">
        <v>31</v>
      </c>
      <c r="J54" s="38" t="str">
        <f>E21</f>
        <v>INVENTE, s.r.o.</v>
      </c>
      <c r="K54" s="42"/>
      <c r="L54" s="13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15" customHeight="1">
      <c r="A55" s="40"/>
      <c r="B55" s="41"/>
      <c r="C55" s="34" t="s">
        <v>29</v>
      </c>
      <c r="D55" s="42"/>
      <c r="E55" s="42"/>
      <c r="F55" s="29" t="str">
        <f>IF(E18="","",E18)</f>
        <v>Vyplň údaj</v>
      </c>
      <c r="G55" s="42"/>
      <c r="H55" s="42"/>
      <c r="I55" s="34" t="s">
        <v>36</v>
      </c>
      <c r="J55" s="38" t="str">
        <f>E24</f>
        <v xml:space="preserve"> </v>
      </c>
      <c r="K55" s="42"/>
      <c r="L55" s="13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3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63" t="s">
        <v>108</v>
      </c>
      <c r="D57" s="164"/>
      <c r="E57" s="164"/>
      <c r="F57" s="164"/>
      <c r="G57" s="164"/>
      <c r="H57" s="164"/>
      <c r="I57" s="164"/>
      <c r="J57" s="165" t="s">
        <v>109</v>
      </c>
      <c r="K57" s="164"/>
      <c r="L57" s="13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3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66" t="s">
        <v>72</v>
      </c>
      <c r="D59" s="42"/>
      <c r="E59" s="42"/>
      <c r="F59" s="42"/>
      <c r="G59" s="42"/>
      <c r="H59" s="42"/>
      <c r="I59" s="42"/>
      <c r="J59" s="104">
        <f>J87</f>
        <v>0</v>
      </c>
      <c r="K59" s="42"/>
      <c r="L59" s="13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110</v>
      </c>
    </row>
    <row r="60" spans="1:31" s="9" customFormat="1" ht="24.95" customHeight="1">
      <c r="A60" s="9"/>
      <c r="B60" s="167"/>
      <c r="C60" s="168"/>
      <c r="D60" s="169" t="s">
        <v>940</v>
      </c>
      <c r="E60" s="170"/>
      <c r="F60" s="170"/>
      <c r="G60" s="170"/>
      <c r="H60" s="170"/>
      <c r="I60" s="170"/>
      <c r="J60" s="171">
        <f>J88</f>
        <v>0</v>
      </c>
      <c r="K60" s="168"/>
      <c r="L60" s="172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3"/>
      <c r="C61" s="174"/>
      <c r="D61" s="175" t="s">
        <v>941</v>
      </c>
      <c r="E61" s="176"/>
      <c r="F61" s="176"/>
      <c r="G61" s="176"/>
      <c r="H61" s="176"/>
      <c r="I61" s="176"/>
      <c r="J61" s="177">
        <f>J89</f>
        <v>0</v>
      </c>
      <c r="K61" s="174"/>
      <c r="L61" s="178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9" customFormat="1" ht="24.95" customHeight="1">
      <c r="A62" s="9"/>
      <c r="B62" s="167"/>
      <c r="C62" s="168"/>
      <c r="D62" s="169" t="s">
        <v>942</v>
      </c>
      <c r="E62" s="170"/>
      <c r="F62" s="170"/>
      <c r="G62" s="170"/>
      <c r="H62" s="170"/>
      <c r="I62" s="170"/>
      <c r="J62" s="171">
        <f>J120</f>
        <v>0</v>
      </c>
      <c r="K62" s="168"/>
      <c r="L62" s="172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pans="1:31" s="10" customFormat="1" ht="19.9" customHeight="1">
      <c r="A63" s="10"/>
      <c r="B63" s="173"/>
      <c r="C63" s="174"/>
      <c r="D63" s="175" t="s">
        <v>943</v>
      </c>
      <c r="E63" s="176"/>
      <c r="F63" s="176"/>
      <c r="G63" s="176"/>
      <c r="H63" s="176"/>
      <c r="I63" s="176"/>
      <c r="J63" s="177">
        <f>J121</f>
        <v>0</v>
      </c>
      <c r="K63" s="174"/>
      <c r="L63" s="178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3"/>
      <c r="C64" s="174"/>
      <c r="D64" s="175" t="s">
        <v>944</v>
      </c>
      <c r="E64" s="176"/>
      <c r="F64" s="176"/>
      <c r="G64" s="176"/>
      <c r="H64" s="176"/>
      <c r="I64" s="176"/>
      <c r="J64" s="177">
        <f>J153</f>
        <v>0</v>
      </c>
      <c r="K64" s="174"/>
      <c r="L64" s="178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73"/>
      <c r="C65" s="174"/>
      <c r="D65" s="175" t="s">
        <v>945</v>
      </c>
      <c r="E65" s="176"/>
      <c r="F65" s="176"/>
      <c r="G65" s="176"/>
      <c r="H65" s="176"/>
      <c r="I65" s="176"/>
      <c r="J65" s="177">
        <f>J169</f>
        <v>0</v>
      </c>
      <c r="K65" s="174"/>
      <c r="L65" s="178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73"/>
      <c r="C66" s="174"/>
      <c r="D66" s="175" t="s">
        <v>946</v>
      </c>
      <c r="E66" s="176"/>
      <c r="F66" s="176"/>
      <c r="G66" s="176"/>
      <c r="H66" s="176"/>
      <c r="I66" s="176"/>
      <c r="J66" s="177">
        <f>J209</f>
        <v>0</v>
      </c>
      <c r="K66" s="174"/>
      <c r="L66" s="178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9" customFormat="1" ht="24.95" customHeight="1">
      <c r="A67" s="9"/>
      <c r="B67" s="167"/>
      <c r="C67" s="168"/>
      <c r="D67" s="169" t="s">
        <v>947</v>
      </c>
      <c r="E67" s="170"/>
      <c r="F67" s="170"/>
      <c r="G67" s="170"/>
      <c r="H67" s="170"/>
      <c r="I67" s="170"/>
      <c r="J67" s="171">
        <f>J299</f>
        <v>0</v>
      </c>
      <c r="K67" s="168"/>
      <c r="L67" s="172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</row>
    <row r="68" spans="1:31" s="2" customFormat="1" ht="21.8" customHeight="1">
      <c r="A68" s="40"/>
      <c r="B68" s="41"/>
      <c r="C68" s="42"/>
      <c r="D68" s="42"/>
      <c r="E68" s="42"/>
      <c r="F68" s="42"/>
      <c r="G68" s="42"/>
      <c r="H68" s="42"/>
      <c r="I68" s="42"/>
      <c r="J68" s="42"/>
      <c r="K68" s="42"/>
      <c r="L68" s="136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</row>
    <row r="69" spans="1:31" s="2" customFormat="1" ht="6.95" customHeight="1">
      <c r="A69" s="40"/>
      <c r="B69" s="61"/>
      <c r="C69" s="62"/>
      <c r="D69" s="62"/>
      <c r="E69" s="62"/>
      <c r="F69" s="62"/>
      <c r="G69" s="62"/>
      <c r="H69" s="62"/>
      <c r="I69" s="62"/>
      <c r="J69" s="62"/>
      <c r="K69" s="62"/>
      <c r="L69" s="136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</row>
    <row r="73" spans="1:31" s="2" customFormat="1" ht="6.95" customHeight="1">
      <c r="A73" s="40"/>
      <c r="B73" s="63"/>
      <c r="C73" s="64"/>
      <c r="D73" s="64"/>
      <c r="E73" s="64"/>
      <c r="F73" s="64"/>
      <c r="G73" s="64"/>
      <c r="H73" s="64"/>
      <c r="I73" s="64"/>
      <c r="J73" s="64"/>
      <c r="K73" s="64"/>
      <c r="L73" s="136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24.95" customHeight="1">
      <c r="A74" s="40"/>
      <c r="B74" s="41"/>
      <c r="C74" s="25" t="s">
        <v>118</v>
      </c>
      <c r="D74" s="42"/>
      <c r="E74" s="42"/>
      <c r="F74" s="42"/>
      <c r="G74" s="42"/>
      <c r="H74" s="42"/>
      <c r="I74" s="42"/>
      <c r="J74" s="42"/>
      <c r="K74" s="42"/>
      <c r="L74" s="136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6.95" customHeight="1">
      <c r="A75" s="40"/>
      <c r="B75" s="41"/>
      <c r="C75" s="42"/>
      <c r="D75" s="42"/>
      <c r="E75" s="42"/>
      <c r="F75" s="42"/>
      <c r="G75" s="42"/>
      <c r="H75" s="42"/>
      <c r="I75" s="42"/>
      <c r="J75" s="42"/>
      <c r="K75" s="42"/>
      <c r="L75" s="136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12" customHeight="1">
      <c r="A76" s="40"/>
      <c r="B76" s="41"/>
      <c r="C76" s="34" t="s">
        <v>16</v>
      </c>
      <c r="D76" s="42"/>
      <c r="E76" s="42"/>
      <c r="F76" s="42"/>
      <c r="G76" s="42"/>
      <c r="H76" s="42"/>
      <c r="I76" s="42"/>
      <c r="J76" s="42"/>
      <c r="K76" s="42"/>
      <c r="L76" s="136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16.5" customHeight="1">
      <c r="A77" s="40"/>
      <c r="B77" s="41"/>
      <c r="C77" s="42"/>
      <c r="D77" s="42"/>
      <c r="E77" s="162" t="str">
        <f>E7</f>
        <v>Stavební úpravy MK Libušina a Tyršova v Třeboni</v>
      </c>
      <c r="F77" s="34"/>
      <c r="G77" s="34"/>
      <c r="H77" s="34"/>
      <c r="I77" s="42"/>
      <c r="J77" s="42"/>
      <c r="K77" s="42"/>
      <c r="L77" s="136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12" customHeight="1">
      <c r="A78" s="40"/>
      <c r="B78" s="41"/>
      <c r="C78" s="34" t="s">
        <v>104</v>
      </c>
      <c r="D78" s="42"/>
      <c r="E78" s="42"/>
      <c r="F78" s="42"/>
      <c r="G78" s="42"/>
      <c r="H78" s="42"/>
      <c r="I78" s="42"/>
      <c r="J78" s="42"/>
      <c r="K78" s="42"/>
      <c r="L78" s="136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16.5" customHeight="1">
      <c r="A79" s="40"/>
      <c r="B79" s="41"/>
      <c r="C79" s="42"/>
      <c r="D79" s="42"/>
      <c r="E79" s="71" t="str">
        <f>E9</f>
        <v>SO 401 - Veřejné osvětlení</v>
      </c>
      <c r="F79" s="42"/>
      <c r="G79" s="42"/>
      <c r="H79" s="42"/>
      <c r="I79" s="42"/>
      <c r="J79" s="42"/>
      <c r="K79" s="42"/>
      <c r="L79" s="136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6.95" customHeight="1">
      <c r="A80" s="40"/>
      <c r="B80" s="41"/>
      <c r="C80" s="42"/>
      <c r="D80" s="42"/>
      <c r="E80" s="42"/>
      <c r="F80" s="42"/>
      <c r="G80" s="42"/>
      <c r="H80" s="42"/>
      <c r="I80" s="42"/>
      <c r="J80" s="42"/>
      <c r="K80" s="42"/>
      <c r="L80" s="136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12" customHeight="1">
      <c r="A81" s="40"/>
      <c r="B81" s="41"/>
      <c r="C81" s="34" t="s">
        <v>21</v>
      </c>
      <c r="D81" s="42"/>
      <c r="E81" s="42"/>
      <c r="F81" s="29" t="str">
        <f>F12</f>
        <v>Třeboň</v>
      </c>
      <c r="G81" s="42"/>
      <c r="H81" s="42"/>
      <c r="I81" s="34" t="s">
        <v>23</v>
      </c>
      <c r="J81" s="74" t="str">
        <f>IF(J12="","",J12)</f>
        <v>7. 12. 2020</v>
      </c>
      <c r="K81" s="42"/>
      <c r="L81" s="136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6.95" customHeight="1">
      <c r="A82" s="40"/>
      <c r="B82" s="41"/>
      <c r="C82" s="42"/>
      <c r="D82" s="42"/>
      <c r="E82" s="42"/>
      <c r="F82" s="42"/>
      <c r="G82" s="42"/>
      <c r="H82" s="42"/>
      <c r="I82" s="42"/>
      <c r="J82" s="42"/>
      <c r="K82" s="42"/>
      <c r="L82" s="136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15.15" customHeight="1">
      <c r="A83" s="40"/>
      <c r="B83" s="41"/>
      <c r="C83" s="34" t="s">
        <v>25</v>
      </c>
      <c r="D83" s="42"/>
      <c r="E83" s="42"/>
      <c r="F83" s="29" t="str">
        <f>E15</f>
        <v xml:space="preserve"> Město Třeboň, Palackého nám. 46/II, 379 01 Třeboň</v>
      </c>
      <c r="G83" s="42"/>
      <c r="H83" s="42"/>
      <c r="I83" s="34" t="s">
        <v>31</v>
      </c>
      <c r="J83" s="38" t="str">
        <f>E21</f>
        <v>INVENTE, s.r.o.</v>
      </c>
      <c r="K83" s="42"/>
      <c r="L83" s="136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15.15" customHeight="1">
      <c r="A84" s="40"/>
      <c r="B84" s="41"/>
      <c r="C84" s="34" t="s">
        <v>29</v>
      </c>
      <c r="D84" s="42"/>
      <c r="E84" s="42"/>
      <c r="F84" s="29" t="str">
        <f>IF(E18="","",E18)</f>
        <v>Vyplň údaj</v>
      </c>
      <c r="G84" s="42"/>
      <c r="H84" s="42"/>
      <c r="I84" s="34" t="s">
        <v>36</v>
      </c>
      <c r="J84" s="38" t="str">
        <f>E24</f>
        <v xml:space="preserve"> </v>
      </c>
      <c r="K84" s="42"/>
      <c r="L84" s="136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10.3" customHeight="1">
      <c r="A85" s="40"/>
      <c r="B85" s="41"/>
      <c r="C85" s="42"/>
      <c r="D85" s="42"/>
      <c r="E85" s="42"/>
      <c r="F85" s="42"/>
      <c r="G85" s="42"/>
      <c r="H85" s="42"/>
      <c r="I85" s="42"/>
      <c r="J85" s="42"/>
      <c r="K85" s="42"/>
      <c r="L85" s="136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11" customFormat="1" ht="29.25" customHeight="1">
      <c r="A86" s="179"/>
      <c r="B86" s="180"/>
      <c r="C86" s="181" t="s">
        <v>119</v>
      </c>
      <c r="D86" s="182" t="s">
        <v>59</v>
      </c>
      <c r="E86" s="182" t="s">
        <v>55</v>
      </c>
      <c r="F86" s="182" t="s">
        <v>56</v>
      </c>
      <c r="G86" s="182" t="s">
        <v>120</v>
      </c>
      <c r="H86" s="182" t="s">
        <v>121</v>
      </c>
      <c r="I86" s="182" t="s">
        <v>122</v>
      </c>
      <c r="J86" s="182" t="s">
        <v>109</v>
      </c>
      <c r="K86" s="183" t="s">
        <v>123</v>
      </c>
      <c r="L86" s="184"/>
      <c r="M86" s="94" t="s">
        <v>19</v>
      </c>
      <c r="N86" s="95" t="s">
        <v>44</v>
      </c>
      <c r="O86" s="95" t="s">
        <v>124</v>
      </c>
      <c r="P86" s="95" t="s">
        <v>125</v>
      </c>
      <c r="Q86" s="95" t="s">
        <v>126</v>
      </c>
      <c r="R86" s="95" t="s">
        <v>127</v>
      </c>
      <c r="S86" s="95" t="s">
        <v>128</v>
      </c>
      <c r="T86" s="96" t="s">
        <v>129</v>
      </c>
      <c r="U86" s="179"/>
      <c r="V86" s="179"/>
      <c r="W86" s="179"/>
      <c r="X86" s="179"/>
      <c r="Y86" s="179"/>
      <c r="Z86" s="179"/>
      <c r="AA86" s="179"/>
      <c r="AB86" s="179"/>
      <c r="AC86" s="179"/>
      <c r="AD86" s="179"/>
      <c r="AE86" s="179"/>
    </row>
    <row r="87" spans="1:63" s="2" customFormat="1" ht="22.8" customHeight="1">
      <c r="A87" s="40"/>
      <c r="B87" s="41"/>
      <c r="C87" s="101" t="s">
        <v>130</v>
      </c>
      <c r="D87" s="42"/>
      <c r="E87" s="42"/>
      <c r="F87" s="42"/>
      <c r="G87" s="42"/>
      <c r="H87" s="42"/>
      <c r="I87" s="42"/>
      <c r="J87" s="185">
        <f>BK87</f>
        <v>0</v>
      </c>
      <c r="K87" s="42"/>
      <c r="L87" s="46"/>
      <c r="M87" s="97"/>
      <c r="N87" s="186"/>
      <c r="O87" s="98"/>
      <c r="P87" s="187">
        <f>P88+P120+P299</f>
        <v>0</v>
      </c>
      <c r="Q87" s="98"/>
      <c r="R87" s="187">
        <f>R88+R120+R299</f>
        <v>183.69034692000005</v>
      </c>
      <c r="S87" s="98"/>
      <c r="T87" s="188">
        <f>T88+T120+T299</f>
        <v>0</v>
      </c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T87" s="19" t="s">
        <v>73</v>
      </c>
      <c r="AU87" s="19" t="s">
        <v>110</v>
      </c>
      <c r="BK87" s="189">
        <f>BK88+BK120+BK299</f>
        <v>0</v>
      </c>
    </row>
    <row r="88" spans="1:63" s="12" customFormat="1" ht="25.9" customHeight="1">
      <c r="A88" s="12"/>
      <c r="B88" s="190"/>
      <c r="C88" s="191"/>
      <c r="D88" s="192" t="s">
        <v>73</v>
      </c>
      <c r="E88" s="193" t="s">
        <v>206</v>
      </c>
      <c r="F88" s="193" t="s">
        <v>948</v>
      </c>
      <c r="G88" s="191"/>
      <c r="H88" s="191"/>
      <c r="I88" s="194"/>
      <c r="J88" s="195">
        <f>BK88</f>
        <v>0</v>
      </c>
      <c r="K88" s="191"/>
      <c r="L88" s="196"/>
      <c r="M88" s="197"/>
      <c r="N88" s="198"/>
      <c r="O88" s="198"/>
      <c r="P88" s="199">
        <f>P89</f>
        <v>0</v>
      </c>
      <c r="Q88" s="198"/>
      <c r="R88" s="199">
        <f>R89</f>
        <v>0.7761</v>
      </c>
      <c r="S88" s="198"/>
      <c r="T88" s="200">
        <f>T89</f>
        <v>0</v>
      </c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R88" s="201" t="s">
        <v>84</v>
      </c>
      <c r="AT88" s="202" t="s">
        <v>73</v>
      </c>
      <c r="AU88" s="202" t="s">
        <v>74</v>
      </c>
      <c r="AY88" s="201" t="s">
        <v>133</v>
      </c>
      <c r="BK88" s="203">
        <f>BK89</f>
        <v>0</v>
      </c>
    </row>
    <row r="89" spans="1:63" s="12" customFormat="1" ht="22.8" customHeight="1">
      <c r="A89" s="12"/>
      <c r="B89" s="190"/>
      <c r="C89" s="191"/>
      <c r="D89" s="192" t="s">
        <v>73</v>
      </c>
      <c r="E89" s="204" t="s">
        <v>949</v>
      </c>
      <c r="F89" s="204" t="s">
        <v>950</v>
      </c>
      <c r="G89" s="191"/>
      <c r="H89" s="191"/>
      <c r="I89" s="194"/>
      <c r="J89" s="205">
        <f>BK89</f>
        <v>0</v>
      </c>
      <c r="K89" s="191"/>
      <c r="L89" s="196"/>
      <c r="M89" s="197"/>
      <c r="N89" s="198"/>
      <c r="O89" s="198"/>
      <c r="P89" s="199">
        <f>SUM(P90:P119)</f>
        <v>0</v>
      </c>
      <c r="Q89" s="198"/>
      <c r="R89" s="199">
        <f>SUM(R90:R119)</f>
        <v>0.7761</v>
      </c>
      <c r="S89" s="198"/>
      <c r="T89" s="200">
        <f>SUM(T90:T119)</f>
        <v>0</v>
      </c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R89" s="201" t="s">
        <v>84</v>
      </c>
      <c r="AT89" s="202" t="s">
        <v>73</v>
      </c>
      <c r="AU89" s="202" t="s">
        <v>82</v>
      </c>
      <c r="AY89" s="201" t="s">
        <v>133</v>
      </c>
      <c r="BK89" s="203">
        <f>SUM(BK90:BK119)</f>
        <v>0</v>
      </c>
    </row>
    <row r="90" spans="1:65" s="2" customFormat="1" ht="16.5" customHeight="1">
      <c r="A90" s="40"/>
      <c r="B90" s="41"/>
      <c r="C90" s="206" t="s">
        <v>171</v>
      </c>
      <c r="D90" s="206" t="s">
        <v>135</v>
      </c>
      <c r="E90" s="207" t="s">
        <v>951</v>
      </c>
      <c r="F90" s="208" t="s">
        <v>952</v>
      </c>
      <c r="G90" s="209" t="s">
        <v>174</v>
      </c>
      <c r="H90" s="210">
        <v>154</v>
      </c>
      <c r="I90" s="211"/>
      <c r="J90" s="212">
        <f>ROUND(I90*H90,2)</f>
        <v>0</v>
      </c>
      <c r="K90" s="208" t="s">
        <v>139</v>
      </c>
      <c r="L90" s="46"/>
      <c r="M90" s="213" t="s">
        <v>19</v>
      </c>
      <c r="N90" s="214" t="s">
        <v>45</v>
      </c>
      <c r="O90" s="86"/>
      <c r="P90" s="215">
        <f>O90*H90</f>
        <v>0</v>
      </c>
      <c r="Q90" s="215">
        <v>0</v>
      </c>
      <c r="R90" s="215">
        <f>Q90*H90</f>
        <v>0</v>
      </c>
      <c r="S90" s="215">
        <v>0</v>
      </c>
      <c r="T90" s="216">
        <f>S90*H90</f>
        <v>0</v>
      </c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R90" s="217" t="s">
        <v>239</v>
      </c>
      <c r="AT90" s="217" t="s">
        <v>135</v>
      </c>
      <c r="AU90" s="217" t="s">
        <v>84</v>
      </c>
      <c r="AY90" s="19" t="s">
        <v>133</v>
      </c>
      <c r="BE90" s="218">
        <f>IF(N90="základní",J90,0)</f>
        <v>0</v>
      </c>
      <c r="BF90" s="218">
        <f>IF(N90="snížená",J90,0)</f>
        <v>0</v>
      </c>
      <c r="BG90" s="218">
        <f>IF(N90="zákl. přenesená",J90,0)</f>
        <v>0</v>
      </c>
      <c r="BH90" s="218">
        <f>IF(N90="sníž. přenesená",J90,0)</f>
        <v>0</v>
      </c>
      <c r="BI90" s="218">
        <f>IF(N90="nulová",J90,0)</f>
        <v>0</v>
      </c>
      <c r="BJ90" s="19" t="s">
        <v>82</v>
      </c>
      <c r="BK90" s="218">
        <f>ROUND(I90*H90,2)</f>
        <v>0</v>
      </c>
      <c r="BL90" s="19" t="s">
        <v>239</v>
      </c>
      <c r="BM90" s="217" t="s">
        <v>953</v>
      </c>
    </row>
    <row r="91" spans="1:47" s="2" customFormat="1" ht="12">
      <c r="A91" s="40"/>
      <c r="B91" s="41"/>
      <c r="C91" s="42"/>
      <c r="D91" s="219" t="s">
        <v>142</v>
      </c>
      <c r="E91" s="42"/>
      <c r="F91" s="220" t="s">
        <v>954</v>
      </c>
      <c r="G91" s="42"/>
      <c r="H91" s="42"/>
      <c r="I91" s="221"/>
      <c r="J91" s="42"/>
      <c r="K91" s="42"/>
      <c r="L91" s="46"/>
      <c r="M91" s="222"/>
      <c r="N91" s="223"/>
      <c r="O91" s="86"/>
      <c r="P91" s="86"/>
      <c r="Q91" s="86"/>
      <c r="R91" s="86"/>
      <c r="S91" s="86"/>
      <c r="T91" s="87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T91" s="19" t="s">
        <v>142</v>
      </c>
      <c r="AU91" s="19" t="s">
        <v>84</v>
      </c>
    </row>
    <row r="92" spans="1:51" s="15" customFormat="1" ht="12">
      <c r="A92" s="15"/>
      <c r="B92" s="246"/>
      <c r="C92" s="247"/>
      <c r="D92" s="219" t="s">
        <v>156</v>
      </c>
      <c r="E92" s="248" t="s">
        <v>19</v>
      </c>
      <c r="F92" s="249" t="s">
        <v>955</v>
      </c>
      <c r="G92" s="247"/>
      <c r="H92" s="248" t="s">
        <v>19</v>
      </c>
      <c r="I92" s="250"/>
      <c r="J92" s="247"/>
      <c r="K92" s="247"/>
      <c r="L92" s="251"/>
      <c r="M92" s="252"/>
      <c r="N92" s="253"/>
      <c r="O92" s="253"/>
      <c r="P92" s="253"/>
      <c r="Q92" s="253"/>
      <c r="R92" s="253"/>
      <c r="S92" s="253"/>
      <c r="T92" s="254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T92" s="255" t="s">
        <v>156</v>
      </c>
      <c r="AU92" s="255" t="s">
        <v>84</v>
      </c>
      <c r="AV92" s="15" t="s">
        <v>82</v>
      </c>
      <c r="AW92" s="15" t="s">
        <v>35</v>
      </c>
      <c r="AX92" s="15" t="s">
        <v>74</v>
      </c>
      <c r="AY92" s="255" t="s">
        <v>133</v>
      </c>
    </row>
    <row r="93" spans="1:51" s="13" customFormat="1" ht="12">
      <c r="A93" s="13"/>
      <c r="B93" s="224"/>
      <c r="C93" s="225"/>
      <c r="D93" s="219" t="s">
        <v>156</v>
      </c>
      <c r="E93" s="226" t="s">
        <v>19</v>
      </c>
      <c r="F93" s="227" t="s">
        <v>956</v>
      </c>
      <c r="G93" s="225"/>
      <c r="H93" s="228">
        <v>154</v>
      </c>
      <c r="I93" s="229"/>
      <c r="J93" s="225"/>
      <c r="K93" s="225"/>
      <c r="L93" s="230"/>
      <c r="M93" s="231"/>
      <c r="N93" s="232"/>
      <c r="O93" s="232"/>
      <c r="P93" s="232"/>
      <c r="Q93" s="232"/>
      <c r="R93" s="232"/>
      <c r="S93" s="232"/>
      <c r="T93" s="23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T93" s="234" t="s">
        <v>156</v>
      </c>
      <c r="AU93" s="234" t="s">
        <v>84</v>
      </c>
      <c r="AV93" s="13" t="s">
        <v>84</v>
      </c>
      <c r="AW93" s="13" t="s">
        <v>35</v>
      </c>
      <c r="AX93" s="13" t="s">
        <v>74</v>
      </c>
      <c r="AY93" s="234" t="s">
        <v>133</v>
      </c>
    </row>
    <row r="94" spans="1:51" s="14" customFormat="1" ht="12">
      <c r="A94" s="14"/>
      <c r="B94" s="235"/>
      <c r="C94" s="236"/>
      <c r="D94" s="219" t="s">
        <v>156</v>
      </c>
      <c r="E94" s="237" t="s">
        <v>19</v>
      </c>
      <c r="F94" s="238" t="s">
        <v>164</v>
      </c>
      <c r="G94" s="236"/>
      <c r="H94" s="239">
        <v>154</v>
      </c>
      <c r="I94" s="240"/>
      <c r="J94" s="236"/>
      <c r="K94" s="236"/>
      <c r="L94" s="241"/>
      <c r="M94" s="242"/>
      <c r="N94" s="243"/>
      <c r="O94" s="243"/>
      <c r="P94" s="243"/>
      <c r="Q94" s="243"/>
      <c r="R94" s="243"/>
      <c r="S94" s="243"/>
      <c r="T94" s="24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T94" s="245" t="s">
        <v>156</v>
      </c>
      <c r="AU94" s="245" t="s">
        <v>84</v>
      </c>
      <c r="AV94" s="14" t="s">
        <v>140</v>
      </c>
      <c r="AW94" s="14" t="s">
        <v>35</v>
      </c>
      <c r="AX94" s="14" t="s">
        <v>82</v>
      </c>
      <c r="AY94" s="245" t="s">
        <v>133</v>
      </c>
    </row>
    <row r="95" spans="1:65" s="2" customFormat="1" ht="16.5" customHeight="1">
      <c r="A95" s="40"/>
      <c r="B95" s="41"/>
      <c r="C95" s="256" t="s">
        <v>176</v>
      </c>
      <c r="D95" s="256" t="s">
        <v>206</v>
      </c>
      <c r="E95" s="257" t="s">
        <v>957</v>
      </c>
      <c r="F95" s="258" t="s">
        <v>955</v>
      </c>
      <c r="G95" s="259" t="s">
        <v>174</v>
      </c>
      <c r="H95" s="260">
        <v>154</v>
      </c>
      <c r="I95" s="261"/>
      <c r="J95" s="262">
        <f>ROUND(I95*H95,2)</f>
        <v>0</v>
      </c>
      <c r="K95" s="258" t="s">
        <v>139</v>
      </c>
      <c r="L95" s="263"/>
      <c r="M95" s="264" t="s">
        <v>19</v>
      </c>
      <c r="N95" s="265" t="s">
        <v>45</v>
      </c>
      <c r="O95" s="86"/>
      <c r="P95" s="215">
        <f>O95*H95</f>
        <v>0</v>
      </c>
      <c r="Q95" s="215">
        <v>0.00012</v>
      </c>
      <c r="R95" s="215">
        <f>Q95*H95</f>
        <v>0.01848</v>
      </c>
      <c r="S95" s="215">
        <v>0</v>
      </c>
      <c r="T95" s="216">
        <f>S95*H95</f>
        <v>0</v>
      </c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R95" s="217" t="s">
        <v>359</v>
      </c>
      <c r="AT95" s="217" t="s">
        <v>206</v>
      </c>
      <c r="AU95" s="217" t="s">
        <v>84</v>
      </c>
      <c r="AY95" s="19" t="s">
        <v>133</v>
      </c>
      <c r="BE95" s="218">
        <f>IF(N95="základní",J95,0)</f>
        <v>0</v>
      </c>
      <c r="BF95" s="218">
        <f>IF(N95="snížená",J95,0)</f>
        <v>0</v>
      </c>
      <c r="BG95" s="218">
        <f>IF(N95="zákl. přenesená",J95,0)</f>
        <v>0</v>
      </c>
      <c r="BH95" s="218">
        <f>IF(N95="sníž. přenesená",J95,0)</f>
        <v>0</v>
      </c>
      <c r="BI95" s="218">
        <f>IF(N95="nulová",J95,0)</f>
        <v>0</v>
      </c>
      <c r="BJ95" s="19" t="s">
        <v>82</v>
      </c>
      <c r="BK95" s="218">
        <f>ROUND(I95*H95,2)</f>
        <v>0</v>
      </c>
      <c r="BL95" s="19" t="s">
        <v>239</v>
      </c>
      <c r="BM95" s="217" t="s">
        <v>958</v>
      </c>
    </row>
    <row r="96" spans="1:47" s="2" customFormat="1" ht="12">
      <c r="A96" s="40"/>
      <c r="B96" s="41"/>
      <c r="C96" s="42"/>
      <c r="D96" s="219" t="s">
        <v>142</v>
      </c>
      <c r="E96" s="42"/>
      <c r="F96" s="220" t="s">
        <v>955</v>
      </c>
      <c r="G96" s="42"/>
      <c r="H96" s="42"/>
      <c r="I96" s="221"/>
      <c r="J96" s="42"/>
      <c r="K96" s="42"/>
      <c r="L96" s="46"/>
      <c r="M96" s="222"/>
      <c r="N96" s="223"/>
      <c r="O96" s="86"/>
      <c r="P96" s="86"/>
      <c r="Q96" s="86"/>
      <c r="R96" s="86"/>
      <c r="S96" s="86"/>
      <c r="T96" s="87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T96" s="19" t="s">
        <v>142</v>
      </c>
      <c r="AU96" s="19" t="s">
        <v>84</v>
      </c>
    </row>
    <row r="97" spans="1:51" s="15" customFormat="1" ht="12">
      <c r="A97" s="15"/>
      <c r="B97" s="246"/>
      <c r="C97" s="247"/>
      <c r="D97" s="219" t="s">
        <v>156</v>
      </c>
      <c r="E97" s="248" t="s">
        <v>19</v>
      </c>
      <c r="F97" s="249" t="s">
        <v>955</v>
      </c>
      <c r="G97" s="247"/>
      <c r="H97" s="248" t="s">
        <v>19</v>
      </c>
      <c r="I97" s="250"/>
      <c r="J97" s="247"/>
      <c r="K97" s="247"/>
      <c r="L97" s="251"/>
      <c r="M97" s="252"/>
      <c r="N97" s="253"/>
      <c r="O97" s="253"/>
      <c r="P97" s="253"/>
      <c r="Q97" s="253"/>
      <c r="R97" s="253"/>
      <c r="S97" s="253"/>
      <c r="T97" s="254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T97" s="255" t="s">
        <v>156</v>
      </c>
      <c r="AU97" s="255" t="s">
        <v>84</v>
      </c>
      <c r="AV97" s="15" t="s">
        <v>82</v>
      </c>
      <c r="AW97" s="15" t="s">
        <v>35</v>
      </c>
      <c r="AX97" s="15" t="s">
        <v>74</v>
      </c>
      <c r="AY97" s="255" t="s">
        <v>133</v>
      </c>
    </row>
    <row r="98" spans="1:51" s="13" customFormat="1" ht="12">
      <c r="A98" s="13"/>
      <c r="B98" s="224"/>
      <c r="C98" s="225"/>
      <c r="D98" s="219" t="s">
        <v>156</v>
      </c>
      <c r="E98" s="226" t="s">
        <v>19</v>
      </c>
      <c r="F98" s="227" t="s">
        <v>956</v>
      </c>
      <c r="G98" s="225"/>
      <c r="H98" s="228">
        <v>154</v>
      </c>
      <c r="I98" s="229"/>
      <c r="J98" s="225"/>
      <c r="K98" s="225"/>
      <c r="L98" s="230"/>
      <c r="M98" s="231"/>
      <c r="N98" s="232"/>
      <c r="O98" s="232"/>
      <c r="P98" s="232"/>
      <c r="Q98" s="232"/>
      <c r="R98" s="232"/>
      <c r="S98" s="232"/>
      <c r="T98" s="23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T98" s="234" t="s">
        <v>156</v>
      </c>
      <c r="AU98" s="234" t="s">
        <v>84</v>
      </c>
      <c r="AV98" s="13" t="s">
        <v>84</v>
      </c>
      <c r="AW98" s="13" t="s">
        <v>35</v>
      </c>
      <c r="AX98" s="13" t="s">
        <v>74</v>
      </c>
      <c r="AY98" s="234" t="s">
        <v>133</v>
      </c>
    </row>
    <row r="99" spans="1:51" s="14" customFormat="1" ht="12">
      <c r="A99" s="14"/>
      <c r="B99" s="235"/>
      <c r="C99" s="236"/>
      <c r="D99" s="219" t="s">
        <v>156</v>
      </c>
      <c r="E99" s="237" t="s">
        <v>19</v>
      </c>
      <c r="F99" s="238" t="s">
        <v>164</v>
      </c>
      <c r="G99" s="236"/>
      <c r="H99" s="239">
        <v>154</v>
      </c>
      <c r="I99" s="240"/>
      <c r="J99" s="236"/>
      <c r="K99" s="236"/>
      <c r="L99" s="241"/>
      <c r="M99" s="242"/>
      <c r="N99" s="243"/>
      <c r="O99" s="243"/>
      <c r="P99" s="243"/>
      <c r="Q99" s="243"/>
      <c r="R99" s="243"/>
      <c r="S99" s="243"/>
      <c r="T99" s="24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T99" s="245" t="s">
        <v>156</v>
      </c>
      <c r="AU99" s="245" t="s">
        <v>84</v>
      </c>
      <c r="AV99" s="14" t="s">
        <v>140</v>
      </c>
      <c r="AW99" s="14" t="s">
        <v>35</v>
      </c>
      <c r="AX99" s="14" t="s">
        <v>82</v>
      </c>
      <c r="AY99" s="245" t="s">
        <v>133</v>
      </c>
    </row>
    <row r="100" spans="1:65" s="2" customFormat="1" ht="16.5" customHeight="1">
      <c r="A100" s="40"/>
      <c r="B100" s="41"/>
      <c r="C100" s="206" t="s">
        <v>82</v>
      </c>
      <c r="D100" s="206" t="s">
        <v>135</v>
      </c>
      <c r="E100" s="207" t="s">
        <v>959</v>
      </c>
      <c r="F100" s="208" t="s">
        <v>960</v>
      </c>
      <c r="G100" s="209" t="s">
        <v>174</v>
      </c>
      <c r="H100" s="210">
        <v>874</v>
      </c>
      <c r="I100" s="211"/>
      <c r="J100" s="212">
        <f>ROUND(I100*H100,2)</f>
        <v>0</v>
      </c>
      <c r="K100" s="208" t="s">
        <v>139</v>
      </c>
      <c r="L100" s="46"/>
      <c r="M100" s="213" t="s">
        <v>19</v>
      </c>
      <c r="N100" s="214" t="s">
        <v>45</v>
      </c>
      <c r="O100" s="86"/>
      <c r="P100" s="215">
        <f>O100*H100</f>
        <v>0</v>
      </c>
      <c r="Q100" s="215">
        <v>0</v>
      </c>
      <c r="R100" s="215">
        <f>Q100*H100</f>
        <v>0</v>
      </c>
      <c r="S100" s="215">
        <v>0</v>
      </c>
      <c r="T100" s="216">
        <f>S100*H100</f>
        <v>0</v>
      </c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R100" s="217" t="s">
        <v>239</v>
      </c>
      <c r="AT100" s="217" t="s">
        <v>135</v>
      </c>
      <c r="AU100" s="217" t="s">
        <v>84</v>
      </c>
      <c r="AY100" s="19" t="s">
        <v>133</v>
      </c>
      <c r="BE100" s="218">
        <f>IF(N100="základní",J100,0)</f>
        <v>0</v>
      </c>
      <c r="BF100" s="218">
        <f>IF(N100="snížená",J100,0)</f>
        <v>0</v>
      </c>
      <c r="BG100" s="218">
        <f>IF(N100="zákl. přenesená",J100,0)</f>
        <v>0</v>
      </c>
      <c r="BH100" s="218">
        <f>IF(N100="sníž. přenesená",J100,0)</f>
        <v>0</v>
      </c>
      <c r="BI100" s="218">
        <f>IF(N100="nulová",J100,0)</f>
        <v>0</v>
      </c>
      <c r="BJ100" s="19" t="s">
        <v>82</v>
      </c>
      <c r="BK100" s="218">
        <f>ROUND(I100*H100,2)</f>
        <v>0</v>
      </c>
      <c r="BL100" s="19" t="s">
        <v>239</v>
      </c>
      <c r="BM100" s="217" t="s">
        <v>961</v>
      </c>
    </row>
    <row r="101" spans="1:47" s="2" customFormat="1" ht="12">
      <c r="A101" s="40"/>
      <c r="B101" s="41"/>
      <c r="C101" s="42"/>
      <c r="D101" s="219" t="s">
        <v>142</v>
      </c>
      <c r="E101" s="42"/>
      <c r="F101" s="220" t="s">
        <v>962</v>
      </c>
      <c r="G101" s="42"/>
      <c r="H101" s="42"/>
      <c r="I101" s="221"/>
      <c r="J101" s="42"/>
      <c r="K101" s="42"/>
      <c r="L101" s="46"/>
      <c r="M101" s="222"/>
      <c r="N101" s="223"/>
      <c r="O101" s="86"/>
      <c r="P101" s="86"/>
      <c r="Q101" s="86"/>
      <c r="R101" s="86"/>
      <c r="S101" s="86"/>
      <c r="T101" s="87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T101" s="19" t="s">
        <v>142</v>
      </c>
      <c r="AU101" s="19" t="s">
        <v>84</v>
      </c>
    </row>
    <row r="102" spans="1:51" s="15" customFormat="1" ht="12">
      <c r="A102" s="15"/>
      <c r="B102" s="246"/>
      <c r="C102" s="247"/>
      <c r="D102" s="219" t="s">
        <v>156</v>
      </c>
      <c r="E102" s="248" t="s">
        <v>19</v>
      </c>
      <c r="F102" s="249" t="s">
        <v>960</v>
      </c>
      <c r="G102" s="247"/>
      <c r="H102" s="248" t="s">
        <v>19</v>
      </c>
      <c r="I102" s="250"/>
      <c r="J102" s="247"/>
      <c r="K102" s="247"/>
      <c r="L102" s="251"/>
      <c r="M102" s="252"/>
      <c r="N102" s="253"/>
      <c r="O102" s="253"/>
      <c r="P102" s="253"/>
      <c r="Q102" s="253"/>
      <c r="R102" s="253"/>
      <c r="S102" s="253"/>
      <c r="T102" s="254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T102" s="255" t="s">
        <v>156</v>
      </c>
      <c r="AU102" s="255" t="s">
        <v>84</v>
      </c>
      <c r="AV102" s="15" t="s">
        <v>82</v>
      </c>
      <c r="AW102" s="15" t="s">
        <v>35</v>
      </c>
      <c r="AX102" s="15" t="s">
        <v>74</v>
      </c>
      <c r="AY102" s="255" t="s">
        <v>133</v>
      </c>
    </row>
    <row r="103" spans="1:51" s="13" customFormat="1" ht="12">
      <c r="A103" s="13"/>
      <c r="B103" s="224"/>
      <c r="C103" s="225"/>
      <c r="D103" s="219" t="s">
        <v>156</v>
      </c>
      <c r="E103" s="226" t="s">
        <v>19</v>
      </c>
      <c r="F103" s="227" t="s">
        <v>963</v>
      </c>
      <c r="G103" s="225"/>
      <c r="H103" s="228">
        <v>874</v>
      </c>
      <c r="I103" s="229"/>
      <c r="J103" s="225"/>
      <c r="K103" s="225"/>
      <c r="L103" s="230"/>
      <c r="M103" s="231"/>
      <c r="N103" s="232"/>
      <c r="O103" s="232"/>
      <c r="P103" s="232"/>
      <c r="Q103" s="232"/>
      <c r="R103" s="232"/>
      <c r="S103" s="232"/>
      <c r="T103" s="23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T103" s="234" t="s">
        <v>156</v>
      </c>
      <c r="AU103" s="234" t="s">
        <v>84</v>
      </c>
      <c r="AV103" s="13" t="s">
        <v>84</v>
      </c>
      <c r="AW103" s="13" t="s">
        <v>35</v>
      </c>
      <c r="AX103" s="13" t="s">
        <v>74</v>
      </c>
      <c r="AY103" s="234" t="s">
        <v>133</v>
      </c>
    </row>
    <row r="104" spans="1:51" s="14" customFormat="1" ht="12">
      <c r="A104" s="14"/>
      <c r="B104" s="235"/>
      <c r="C104" s="236"/>
      <c r="D104" s="219" t="s">
        <v>156</v>
      </c>
      <c r="E104" s="237" t="s">
        <v>19</v>
      </c>
      <c r="F104" s="238" t="s">
        <v>164</v>
      </c>
      <c r="G104" s="236"/>
      <c r="H104" s="239">
        <v>874</v>
      </c>
      <c r="I104" s="240"/>
      <c r="J104" s="236"/>
      <c r="K104" s="236"/>
      <c r="L104" s="241"/>
      <c r="M104" s="242"/>
      <c r="N104" s="243"/>
      <c r="O104" s="243"/>
      <c r="P104" s="243"/>
      <c r="Q104" s="243"/>
      <c r="R104" s="243"/>
      <c r="S104" s="243"/>
      <c r="T104" s="24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T104" s="245" t="s">
        <v>156</v>
      </c>
      <c r="AU104" s="245" t="s">
        <v>84</v>
      </c>
      <c r="AV104" s="14" t="s">
        <v>140</v>
      </c>
      <c r="AW104" s="14" t="s">
        <v>35</v>
      </c>
      <c r="AX104" s="14" t="s">
        <v>82</v>
      </c>
      <c r="AY104" s="245" t="s">
        <v>133</v>
      </c>
    </row>
    <row r="105" spans="1:65" s="2" customFormat="1" ht="16.5" customHeight="1">
      <c r="A105" s="40"/>
      <c r="B105" s="41"/>
      <c r="C105" s="256" t="s">
        <v>84</v>
      </c>
      <c r="D105" s="256" t="s">
        <v>206</v>
      </c>
      <c r="E105" s="257" t="s">
        <v>964</v>
      </c>
      <c r="F105" s="258" t="s">
        <v>965</v>
      </c>
      <c r="G105" s="259" t="s">
        <v>174</v>
      </c>
      <c r="H105" s="260">
        <v>874</v>
      </c>
      <c r="I105" s="261"/>
      <c r="J105" s="262">
        <f>ROUND(I105*H105,2)</f>
        <v>0</v>
      </c>
      <c r="K105" s="258" t="s">
        <v>139</v>
      </c>
      <c r="L105" s="263"/>
      <c r="M105" s="264" t="s">
        <v>19</v>
      </c>
      <c r="N105" s="265" t="s">
        <v>45</v>
      </c>
      <c r="O105" s="86"/>
      <c r="P105" s="215">
        <f>O105*H105</f>
        <v>0</v>
      </c>
      <c r="Q105" s="215">
        <v>0.00063</v>
      </c>
      <c r="R105" s="215">
        <f>Q105*H105</f>
        <v>0.55062</v>
      </c>
      <c r="S105" s="215">
        <v>0</v>
      </c>
      <c r="T105" s="216">
        <f>S105*H105</f>
        <v>0</v>
      </c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R105" s="217" t="s">
        <v>359</v>
      </c>
      <c r="AT105" s="217" t="s">
        <v>206</v>
      </c>
      <c r="AU105" s="217" t="s">
        <v>84</v>
      </c>
      <c r="AY105" s="19" t="s">
        <v>133</v>
      </c>
      <c r="BE105" s="218">
        <f>IF(N105="základní",J105,0)</f>
        <v>0</v>
      </c>
      <c r="BF105" s="218">
        <f>IF(N105="snížená",J105,0)</f>
        <v>0</v>
      </c>
      <c r="BG105" s="218">
        <f>IF(N105="zákl. přenesená",J105,0)</f>
        <v>0</v>
      </c>
      <c r="BH105" s="218">
        <f>IF(N105="sníž. přenesená",J105,0)</f>
        <v>0</v>
      </c>
      <c r="BI105" s="218">
        <f>IF(N105="nulová",J105,0)</f>
        <v>0</v>
      </c>
      <c r="BJ105" s="19" t="s">
        <v>82</v>
      </c>
      <c r="BK105" s="218">
        <f>ROUND(I105*H105,2)</f>
        <v>0</v>
      </c>
      <c r="BL105" s="19" t="s">
        <v>239</v>
      </c>
      <c r="BM105" s="217" t="s">
        <v>966</v>
      </c>
    </row>
    <row r="106" spans="1:47" s="2" customFormat="1" ht="12">
      <c r="A106" s="40"/>
      <c r="B106" s="41"/>
      <c r="C106" s="42"/>
      <c r="D106" s="219" t="s">
        <v>142</v>
      </c>
      <c r="E106" s="42"/>
      <c r="F106" s="220" t="s">
        <v>965</v>
      </c>
      <c r="G106" s="42"/>
      <c r="H106" s="42"/>
      <c r="I106" s="221"/>
      <c r="J106" s="42"/>
      <c r="K106" s="42"/>
      <c r="L106" s="46"/>
      <c r="M106" s="222"/>
      <c r="N106" s="223"/>
      <c r="O106" s="86"/>
      <c r="P106" s="86"/>
      <c r="Q106" s="86"/>
      <c r="R106" s="86"/>
      <c r="S106" s="86"/>
      <c r="T106" s="87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T106" s="19" t="s">
        <v>142</v>
      </c>
      <c r="AU106" s="19" t="s">
        <v>84</v>
      </c>
    </row>
    <row r="107" spans="1:51" s="15" customFormat="1" ht="12">
      <c r="A107" s="15"/>
      <c r="B107" s="246"/>
      <c r="C107" s="247"/>
      <c r="D107" s="219" t="s">
        <v>156</v>
      </c>
      <c r="E107" s="248" t="s">
        <v>19</v>
      </c>
      <c r="F107" s="249" t="s">
        <v>967</v>
      </c>
      <c r="G107" s="247"/>
      <c r="H107" s="248" t="s">
        <v>19</v>
      </c>
      <c r="I107" s="250"/>
      <c r="J107" s="247"/>
      <c r="K107" s="247"/>
      <c r="L107" s="251"/>
      <c r="M107" s="252"/>
      <c r="N107" s="253"/>
      <c r="O107" s="253"/>
      <c r="P107" s="253"/>
      <c r="Q107" s="253"/>
      <c r="R107" s="253"/>
      <c r="S107" s="253"/>
      <c r="T107" s="254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T107" s="255" t="s">
        <v>156</v>
      </c>
      <c r="AU107" s="255" t="s">
        <v>84</v>
      </c>
      <c r="AV107" s="15" t="s">
        <v>82</v>
      </c>
      <c r="AW107" s="15" t="s">
        <v>35</v>
      </c>
      <c r="AX107" s="15" t="s">
        <v>74</v>
      </c>
      <c r="AY107" s="255" t="s">
        <v>133</v>
      </c>
    </row>
    <row r="108" spans="1:51" s="13" customFormat="1" ht="12">
      <c r="A108" s="13"/>
      <c r="B108" s="224"/>
      <c r="C108" s="225"/>
      <c r="D108" s="219" t="s">
        <v>156</v>
      </c>
      <c r="E108" s="226" t="s">
        <v>19</v>
      </c>
      <c r="F108" s="227" t="s">
        <v>963</v>
      </c>
      <c r="G108" s="225"/>
      <c r="H108" s="228">
        <v>874</v>
      </c>
      <c r="I108" s="229"/>
      <c r="J108" s="225"/>
      <c r="K108" s="225"/>
      <c r="L108" s="230"/>
      <c r="M108" s="231"/>
      <c r="N108" s="232"/>
      <c r="O108" s="232"/>
      <c r="P108" s="232"/>
      <c r="Q108" s="232"/>
      <c r="R108" s="232"/>
      <c r="S108" s="232"/>
      <c r="T108" s="23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234" t="s">
        <v>156</v>
      </c>
      <c r="AU108" s="234" t="s">
        <v>84</v>
      </c>
      <c r="AV108" s="13" t="s">
        <v>84</v>
      </c>
      <c r="AW108" s="13" t="s">
        <v>35</v>
      </c>
      <c r="AX108" s="13" t="s">
        <v>74</v>
      </c>
      <c r="AY108" s="234" t="s">
        <v>133</v>
      </c>
    </row>
    <row r="109" spans="1:51" s="14" customFormat="1" ht="12">
      <c r="A109" s="14"/>
      <c r="B109" s="235"/>
      <c r="C109" s="236"/>
      <c r="D109" s="219" t="s">
        <v>156</v>
      </c>
      <c r="E109" s="237" t="s">
        <v>19</v>
      </c>
      <c r="F109" s="238" t="s">
        <v>164</v>
      </c>
      <c r="G109" s="236"/>
      <c r="H109" s="239">
        <v>874</v>
      </c>
      <c r="I109" s="240"/>
      <c r="J109" s="236"/>
      <c r="K109" s="236"/>
      <c r="L109" s="241"/>
      <c r="M109" s="242"/>
      <c r="N109" s="243"/>
      <c r="O109" s="243"/>
      <c r="P109" s="243"/>
      <c r="Q109" s="243"/>
      <c r="R109" s="243"/>
      <c r="S109" s="243"/>
      <c r="T109" s="24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T109" s="245" t="s">
        <v>156</v>
      </c>
      <c r="AU109" s="245" t="s">
        <v>84</v>
      </c>
      <c r="AV109" s="14" t="s">
        <v>140</v>
      </c>
      <c r="AW109" s="14" t="s">
        <v>35</v>
      </c>
      <c r="AX109" s="14" t="s">
        <v>82</v>
      </c>
      <c r="AY109" s="245" t="s">
        <v>133</v>
      </c>
    </row>
    <row r="110" spans="1:65" s="2" customFormat="1" ht="16.5" customHeight="1">
      <c r="A110" s="40"/>
      <c r="B110" s="41"/>
      <c r="C110" s="206" t="s">
        <v>146</v>
      </c>
      <c r="D110" s="206" t="s">
        <v>135</v>
      </c>
      <c r="E110" s="207" t="s">
        <v>968</v>
      </c>
      <c r="F110" s="208" t="s">
        <v>969</v>
      </c>
      <c r="G110" s="209" t="s">
        <v>174</v>
      </c>
      <c r="H110" s="210">
        <v>230</v>
      </c>
      <c r="I110" s="211"/>
      <c r="J110" s="212">
        <f>ROUND(I110*H110,2)</f>
        <v>0</v>
      </c>
      <c r="K110" s="208" t="s">
        <v>139</v>
      </c>
      <c r="L110" s="46"/>
      <c r="M110" s="213" t="s">
        <v>19</v>
      </c>
      <c r="N110" s="214" t="s">
        <v>45</v>
      </c>
      <c r="O110" s="86"/>
      <c r="P110" s="215">
        <f>O110*H110</f>
        <v>0</v>
      </c>
      <c r="Q110" s="215">
        <v>0</v>
      </c>
      <c r="R110" s="215">
        <f>Q110*H110</f>
        <v>0</v>
      </c>
      <c r="S110" s="215">
        <v>0</v>
      </c>
      <c r="T110" s="216">
        <f>S110*H110</f>
        <v>0</v>
      </c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R110" s="217" t="s">
        <v>239</v>
      </c>
      <c r="AT110" s="217" t="s">
        <v>135</v>
      </c>
      <c r="AU110" s="217" t="s">
        <v>84</v>
      </c>
      <c r="AY110" s="19" t="s">
        <v>133</v>
      </c>
      <c r="BE110" s="218">
        <f>IF(N110="základní",J110,0)</f>
        <v>0</v>
      </c>
      <c r="BF110" s="218">
        <f>IF(N110="snížená",J110,0)</f>
        <v>0</v>
      </c>
      <c r="BG110" s="218">
        <f>IF(N110="zákl. přenesená",J110,0)</f>
        <v>0</v>
      </c>
      <c r="BH110" s="218">
        <f>IF(N110="sníž. přenesená",J110,0)</f>
        <v>0</v>
      </c>
      <c r="BI110" s="218">
        <f>IF(N110="nulová",J110,0)</f>
        <v>0</v>
      </c>
      <c r="BJ110" s="19" t="s">
        <v>82</v>
      </c>
      <c r="BK110" s="218">
        <f>ROUND(I110*H110,2)</f>
        <v>0</v>
      </c>
      <c r="BL110" s="19" t="s">
        <v>239</v>
      </c>
      <c r="BM110" s="217" t="s">
        <v>970</v>
      </c>
    </row>
    <row r="111" spans="1:47" s="2" customFormat="1" ht="12">
      <c r="A111" s="40"/>
      <c r="B111" s="41"/>
      <c r="C111" s="42"/>
      <c r="D111" s="219" t="s">
        <v>142</v>
      </c>
      <c r="E111" s="42"/>
      <c r="F111" s="220" t="s">
        <v>971</v>
      </c>
      <c r="G111" s="42"/>
      <c r="H111" s="42"/>
      <c r="I111" s="221"/>
      <c r="J111" s="42"/>
      <c r="K111" s="42"/>
      <c r="L111" s="46"/>
      <c r="M111" s="222"/>
      <c r="N111" s="223"/>
      <c r="O111" s="86"/>
      <c r="P111" s="86"/>
      <c r="Q111" s="86"/>
      <c r="R111" s="86"/>
      <c r="S111" s="86"/>
      <c r="T111" s="87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T111" s="19" t="s">
        <v>142</v>
      </c>
      <c r="AU111" s="19" t="s">
        <v>84</v>
      </c>
    </row>
    <row r="112" spans="1:51" s="15" customFormat="1" ht="12">
      <c r="A112" s="15"/>
      <c r="B112" s="246"/>
      <c r="C112" s="247"/>
      <c r="D112" s="219" t="s">
        <v>156</v>
      </c>
      <c r="E112" s="248" t="s">
        <v>19</v>
      </c>
      <c r="F112" s="249" t="s">
        <v>972</v>
      </c>
      <c r="G112" s="247"/>
      <c r="H112" s="248" t="s">
        <v>19</v>
      </c>
      <c r="I112" s="250"/>
      <c r="J112" s="247"/>
      <c r="K112" s="247"/>
      <c r="L112" s="251"/>
      <c r="M112" s="252"/>
      <c r="N112" s="253"/>
      <c r="O112" s="253"/>
      <c r="P112" s="253"/>
      <c r="Q112" s="253"/>
      <c r="R112" s="253"/>
      <c r="S112" s="253"/>
      <c r="T112" s="254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T112" s="255" t="s">
        <v>156</v>
      </c>
      <c r="AU112" s="255" t="s">
        <v>84</v>
      </c>
      <c r="AV112" s="15" t="s">
        <v>82</v>
      </c>
      <c r="AW112" s="15" t="s">
        <v>35</v>
      </c>
      <c r="AX112" s="15" t="s">
        <v>74</v>
      </c>
      <c r="AY112" s="255" t="s">
        <v>133</v>
      </c>
    </row>
    <row r="113" spans="1:51" s="13" customFormat="1" ht="12">
      <c r="A113" s="13"/>
      <c r="B113" s="224"/>
      <c r="C113" s="225"/>
      <c r="D113" s="219" t="s">
        <v>156</v>
      </c>
      <c r="E113" s="226" t="s">
        <v>19</v>
      </c>
      <c r="F113" s="227" t="s">
        <v>973</v>
      </c>
      <c r="G113" s="225"/>
      <c r="H113" s="228">
        <v>230</v>
      </c>
      <c r="I113" s="229"/>
      <c r="J113" s="225"/>
      <c r="K113" s="225"/>
      <c r="L113" s="230"/>
      <c r="M113" s="231"/>
      <c r="N113" s="232"/>
      <c r="O113" s="232"/>
      <c r="P113" s="232"/>
      <c r="Q113" s="232"/>
      <c r="R113" s="232"/>
      <c r="S113" s="232"/>
      <c r="T113" s="23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234" t="s">
        <v>156</v>
      </c>
      <c r="AU113" s="234" t="s">
        <v>84</v>
      </c>
      <c r="AV113" s="13" t="s">
        <v>84</v>
      </c>
      <c r="AW113" s="13" t="s">
        <v>35</v>
      </c>
      <c r="AX113" s="13" t="s">
        <v>74</v>
      </c>
      <c r="AY113" s="234" t="s">
        <v>133</v>
      </c>
    </row>
    <row r="114" spans="1:51" s="14" customFormat="1" ht="12">
      <c r="A114" s="14"/>
      <c r="B114" s="235"/>
      <c r="C114" s="236"/>
      <c r="D114" s="219" t="s">
        <v>156</v>
      </c>
      <c r="E114" s="237" t="s">
        <v>19</v>
      </c>
      <c r="F114" s="238" t="s">
        <v>164</v>
      </c>
      <c r="G114" s="236"/>
      <c r="H114" s="239">
        <v>230</v>
      </c>
      <c r="I114" s="240"/>
      <c r="J114" s="236"/>
      <c r="K114" s="236"/>
      <c r="L114" s="241"/>
      <c r="M114" s="242"/>
      <c r="N114" s="243"/>
      <c r="O114" s="243"/>
      <c r="P114" s="243"/>
      <c r="Q114" s="243"/>
      <c r="R114" s="243"/>
      <c r="S114" s="243"/>
      <c r="T114" s="24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T114" s="245" t="s">
        <v>156</v>
      </c>
      <c r="AU114" s="245" t="s">
        <v>84</v>
      </c>
      <c r="AV114" s="14" t="s">
        <v>140</v>
      </c>
      <c r="AW114" s="14" t="s">
        <v>35</v>
      </c>
      <c r="AX114" s="14" t="s">
        <v>82</v>
      </c>
      <c r="AY114" s="245" t="s">
        <v>133</v>
      </c>
    </row>
    <row r="115" spans="1:65" s="2" customFormat="1" ht="16.5" customHeight="1">
      <c r="A115" s="40"/>
      <c r="B115" s="41"/>
      <c r="C115" s="256" t="s">
        <v>140</v>
      </c>
      <c r="D115" s="256" t="s">
        <v>206</v>
      </c>
      <c r="E115" s="257" t="s">
        <v>974</v>
      </c>
      <c r="F115" s="258" t="s">
        <v>972</v>
      </c>
      <c r="G115" s="259" t="s">
        <v>174</v>
      </c>
      <c r="H115" s="260">
        <v>230</v>
      </c>
      <c r="I115" s="261"/>
      <c r="J115" s="262">
        <f>ROUND(I115*H115,2)</f>
        <v>0</v>
      </c>
      <c r="K115" s="258" t="s">
        <v>139</v>
      </c>
      <c r="L115" s="263"/>
      <c r="M115" s="264" t="s">
        <v>19</v>
      </c>
      <c r="N115" s="265" t="s">
        <v>45</v>
      </c>
      <c r="O115" s="86"/>
      <c r="P115" s="215">
        <f>O115*H115</f>
        <v>0</v>
      </c>
      <c r="Q115" s="215">
        <v>0.0009</v>
      </c>
      <c r="R115" s="215">
        <f>Q115*H115</f>
        <v>0.207</v>
      </c>
      <c r="S115" s="215">
        <v>0</v>
      </c>
      <c r="T115" s="216">
        <f>S115*H115</f>
        <v>0</v>
      </c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R115" s="217" t="s">
        <v>359</v>
      </c>
      <c r="AT115" s="217" t="s">
        <v>206</v>
      </c>
      <c r="AU115" s="217" t="s">
        <v>84</v>
      </c>
      <c r="AY115" s="19" t="s">
        <v>133</v>
      </c>
      <c r="BE115" s="218">
        <f>IF(N115="základní",J115,0)</f>
        <v>0</v>
      </c>
      <c r="BF115" s="218">
        <f>IF(N115="snížená",J115,0)</f>
        <v>0</v>
      </c>
      <c r="BG115" s="218">
        <f>IF(N115="zákl. přenesená",J115,0)</f>
        <v>0</v>
      </c>
      <c r="BH115" s="218">
        <f>IF(N115="sníž. přenesená",J115,0)</f>
        <v>0</v>
      </c>
      <c r="BI115" s="218">
        <f>IF(N115="nulová",J115,0)</f>
        <v>0</v>
      </c>
      <c r="BJ115" s="19" t="s">
        <v>82</v>
      </c>
      <c r="BK115" s="218">
        <f>ROUND(I115*H115,2)</f>
        <v>0</v>
      </c>
      <c r="BL115" s="19" t="s">
        <v>239</v>
      </c>
      <c r="BM115" s="217" t="s">
        <v>975</v>
      </c>
    </row>
    <row r="116" spans="1:47" s="2" customFormat="1" ht="12">
      <c r="A116" s="40"/>
      <c r="B116" s="41"/>
      <c r="C116" s="42"/>
      <c r="D116" s="219" t="s">
        <v>142</v>
      </c>
      <c r="E116" s="42"/>
      <c r="F116" s="220" t="s">
        <v>972</v>
      </c>
      <c r="G116" s="42"/>
      <c r="H116" s="42"/>
      <c r="I116" s="221"/>
      <c r="J116" s="42"/>
      <c r="K116" s="42"/>
      <c r="L116" s="46"/>
      <c r="M116" s="222"/>
      <c r="N116" s="223"/>
      <c r="O116" s="86"/>
      <c r="P116" s="86"/>
      <c r="Q116" s="86"/>
      <c r="R116" s="86"/>
      <c r="S116" s="86"/>
      <c r="T116" s="87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T116" s="19" t="s">
        <v>142</v>
      </c>
      <c r="AU116" s="19" t="s">
        <v>84</v>
      </c>
    </row>
    <row r="117" spans="1:51" s="15" customFormat="1" ht="12">
      <c r="A117" s="15"/>
      <c r="B117" s="246"/>
      <c r="C117" s="247"/>
      <c r="D117" s="219" t="s">
        <v>156</v>
      </c>
      <c r="E117" s="248" t="s">
        <v>19</v>
      </c>
      <c r="F117" s="249" t="s">
        <v>972</v>
      </c>
      <c r="G117" s="247"/>
      <c r="H117" s="248" t="s">
        <v>19</v>
      </c>
      <c r="I117" s="250"/>
      <c r="J117" s="247"/>
      <c r="K117" s="247"/>
      <c r="L117" s="251"/>
      <c r="M117" s="252"/>
      <c r="N117" s="253"/>
      <c r="O117" s="253"/>
      <c r="P117" s="253"/>
      <c r="Q117" s="253"/>
      <c r="R117" s="253"/>
      <c r="S117" s="253"/>
      <c r="T117" s="254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T117" s="255" t="s">
        <v>156</v>
      </c>
      <c r="AU117" s="255" t="s">
        <v>84</v>
      </c>
      <c r="AV117" s="15" t="s">
        <v>82</v>
      </c>
      <c r="AW117" s="15" t="s">
        <v>35</v>
      </c>
      <c r="AX117" s="15" t="s">
        <v>74</v>
      </c>
      <c r="AY117" s="255" t="s">
        <v>133</v>
      </c>
    </row>
    <row r="118" spans="1:51" s="13" customFormat="1" ht="12">
      <c r="A118" s="13"/>
      <c r="B118" s="224"/>
      <c r="C118" s="225"/>
      <c r="D118" s="219" t="s">
        <v>156</v>
      </c>
      <c r="E118" s="226" t="s">
        <v>19</v>
      </c>
      <c r="F118" s="227" t="s">
        <v>973</v>
      </c>
      <c r="G118" s="225"/>
      <c r="H118" s="228">
        <v>230</v>
      </c>
      <c r="I118" s="229"/>
      <c r="J118" s="225"/>
      <c r="K118" s="225"/>
      <c r="L118" s="230"/>
      <c r="M118" s="231"/>
      <c r="N118" s="232"/>
      <c r="O118" s="232"/>
      <c r="P118" s="232"/>
      <c r="Q118" s="232"/>
      <c r="R118" s="232"/>
      <c r="S118" s="232"/>
      <c r="T118" s="23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234" t="s">
        <v>156</v>
      </c>
      <c r="AU118" s="234" t="s">
        <v>84</v>
      </c>
      <c r="AV118" s="13" t="s">
        <v>84</v>
      </c>
      <c r="AW118" s="13" t="s">
        <v>35</v>
      </c>
      <c r="AX118" s="13" t="s">
        <v>74</v>
      </c>
      <c r="AY118" s="234" t="s">
        <v>133</v>
      </c>
    </row>
    <row r="119" spans="1:51" s="14" customFormat="1" ht="12">
      <c r="A119" s="14"/>
      <c r="B119" s="235"/>
      <c r="C119" s="236"/>
      <c r="D119" s="219" t="s">
        <v>156</v>
      </c>
      <c r="E119" s="237" t="s">
        <v>19</v>
      </c>
      <c r="F119" s="238" t="s">
        <v>164</v>
      </c>
      <c r="G119" s="236"/>
      <c r="H119" s="239">
        <v>230</v>
      </c>
      <c r="I119" s="240"/>
      <c r="J119" s="236"/>
      <c r="K119" s="236"/>
      <c r="L119" s="241"/>
      <c r="M119" s="242"/>
      <c r="N119" s="243"/>
      <c r="O119" s="243"/>
      <c r="P119" s="243"/>
      <c r="Q119" s="243"/>
      <c r="R119" s="243"/>
      <c r="S119" s="243"/>
      <c r="T119" s="24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T119" s="245" t="s">
        <v>156</v>
      </c>
      <c r="AU119" s="245" t="s">
        <v>84</v>
      </c>
      <c r="AV119" s="14" t="s">
        <v>140</v>
      </c>
      <c r="AW119" s="14" t="s">
        <v>35</v>
      </c>
      <c r="AX119" s="14" t="s">
        <v>82</v>
      </c>
      <c r="AY119" s="245" t="s">
        <v>133</v>
      </c>
    </row>
    <row r="120" spans="1:63" s="12" customFormat="1" ht="25.9" customHeight="1">
      <c r="A120" s="12"/>
      <c r="B120" s="190"/>
      <c r="C120" s="191"/>
      <c r="D120" s="192" t="s">
        <v>73</v>
      </c>
      <c r="E120" s="193" t="s">
        <v>976</v>
      </c>
      <c r="F120" s="193" t="s">
        <v>977</v>
      </c>
      <c r="G120" s="191"/>
      <c r="H120" s="191"/>
      <c r="I120" s="194"/>
      <c r="J120" s="195">
        <f>BK120</f>
        <v>0</v>
      </c>
      <c r="K120" s="191"/>
      <c r="L120" s="196"/>
      <c r="M120" s="197"/>
      <c r="N120" s="198"/>
      <c r="O120" s="198"/>
      <c r="P120" s="199">
        <f>P121+P153+P169+P209</f>
        <v>0</v>
      </c>
      <c r="Q120" s="198"/>
      <c r="R120" s="199">
        <f>R121+R153+R169+R209</f>
        <v>182.91424692000004</v>
      </c>
      <c r="S120" s="198"/>
      <c r="T120" s="200">
        <f>T121+T153+T169+T209</f>
        <v>0</v>
      </c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R120" s="201" t="s">
        <v>84</v>
      </c>
      <c r="AT120" s="202" t="s">
        <v>73</v>
      </c>
      <c r="AU120" s="202" t="s">
        <v>74</v>
      </c>
      <c r="AY120" s="201" t="s">
        <v>133</v>
      </c>
      <c r="BK120" s="203">
        <f>BK121+BK153+BK169+BK209</f>
        <v>0</v>
      </c>
    </row>
    <row r="121" spans="1:63" s="12" customFormat="1" ht="22.8" customHeight="1">
      <c r="A121" s="12"/>
      <c r="B121" s="190"/>
      <c r="C121" s="191"/>
      <c r="D121" s="192" t="s">
        <v>73</v>
      </c>
      <c r="E121" s="204" t="s">
        <v>978</v>
      </c>
      <c r="F121" s="204" t="s">
        <v>979</v>
      </c>
      <c r="G121" s="191"/>
      <c r="H121" s="191"/>
      <c r="I121" s="194"/>
      <c r="J121" s="205">
        <f>BK121</f>
        <v>0</v>
      </c>
      <c r="K121" s="191"/>
      <c r="L121" s="196"/>
      <c r="M121" s="197"/>
      <c r="N121" s="198"/>
      <c r="O121" s="198"/>
      <c r="P121" s="199">
        <f>SUM(P122:P152)</f>
        <v>0</v>
      </c>
      <c r="Q121" s="198"/>
      <c r="R121" s="199">
        <f>SUM(R122:R152)</f>
        <v>0.5600280000000001</v>
      </c>
      <c r="S121" s="198"/>
      <c r="T121" s="200">
        <f>SUM(T122:T152)</f>
        <v>0</v>
      </c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R121" s="201" t="s">
        <v>84</v>
      </c>
      <c r="AT121" s="202" t="s">
        <v>73</v>
      </c>
      <c r="AU121" s="202" t="s">
        <v>82</v>
      </c>
      <c r="AY121" s="201" t="s">
        <v>133</v>
      </c>
      <c r="BK121" s="203">
        <f>SUM(BK122:BK152)</f>
        <v>0</v>
      </c>
    </row>
    <row r="122" spans="1:65" s="2" customFormat="1" ht="16.5" customHeight="1">
      <c r="A122" s="40"/>
      <c r="B122" s="41"/>
      <c r="C122" s="206" t="s">
        <v>381</v>
      </c>
      <c r="D122" s="206" t="s">
        <v>135</v>
      </c>
      <c r="E122" s="207" t="s">
        <v>980</v>
      </c>
      <c r="F122" s="208" t="s">
        <v>981</v>
      </c>
      <c r="G122" s="209" t="s">
        <v>138</v>
      </c>
      <c r="H122" s="210">
        <v>22</v>
      </c>
      <c r="I122" s="211"/>
      <c r="J122" s="212">
        <f>ROUND(I122*H122,2)</f>
        <v>0</v>
      </c>
      <c r="K122" s="208" t="s">
        <v>332</v>
      </c>
      <c r="L122" s="46"/>
      <c r="M122" s="213" t="s">
        <v>19</v>
      </c>
      <c r="N122" s="214" t="s">
        <v>45</v>
      </c>
      <c r="O122" s="86"/>
      <c r="P122" s="215">
        <f>O122*H122</f>
        <v>0</v>
      </c>
      <c r="Q122" s="215">
        <v>0</v>
      </c>
      <c r="R122" s="215">
        <f>Q122*H122</f>
        <v>0</v>
      </c>
      <c r="S122" s="215">
        <v>0</v>
      </c>
      <c r="T122" s="216">
        <f>S122*H122</f>
        <v>0</v>
      </c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R122" s="217" t="s">
        <v>239</v>
      </c>
      <c r="AT122" s="217" t="s">
        <v>135</v>
      </c>
      <c r="AU122" s="217" t="s">
        <v>84</v>
      </c>
      <c r="AY122" s="19" t="s">
        <v>133</v>
      </c>
      <c r="BE122" s="218">
        <f>IF(N122="základní",J122,0)</f>
        <v>0</v>
      </c>
      <c r="BF122" s="218">
        <f>IF(N122="snížená",J122,0)</f>
        <v>0</v>
      </c>
      <c r="BG122" s="218">
        <f>IF(N122="zákl. přenesená",J122,0)</f>
        <v>0</v>
      </c>
      <c r="BH122" s="218">
        <f>IF(N122="sníž. přenesená",J122,0)</f>
        <v>0</v>
      </c>
      <c r="BI122" s="218">
        <f>IF(N122="nulová",J122,0)</f>
        <v>0</v>
      </c>
      <c r="BJ122" s="19" t="s">
        <v>82</v>
      </c>
      <c r="BK122" s="218">
        <f>ROUND(I122*H122,2)</f>
        <v>0</v>
      </c>
      <c r="BL122" s="19" t="s">
        <v>239</v>
      </c>
      <c r="BM122" s="217" t="s">
        <v>982</v>
      </c>
    </row>
    <row r="123" spans="1:47" s="2" customFormat="1" ht="12">
      <c r="A123" s="40"/>
      <c r="B123" s="41"/>
      <c r="C123" s="42"/>
      <c r="D123" s="219" t="s">
        <v>142</v>
      </c>
      <c r="E123" s="42"/>
      <c r="F123" s="220" t="s">
        <v>981</v>
      </c>
      <c r="G123" s="42"/>
      <c r="H123" s="42"/>
      <c r="I123" s="221"/>
      <c r="J123" s="42"/>
      <c r="K123" s="42"/>
      <c r="L123" s="46"/>
      <c r="M123" s="222"/>
      <c r="N123" s="223"/>
      <c r="O123" s="86"/>
      <c r="P123" s="86"/>
      <c r="Q123" s="86"/>
      <c r="R123" s="86"/>
      <c r="S123" s="86"/>
      <c r="T123" s="87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T123" s="19" t="s">
        <v>142</v>
      </c>
      <c r="AU123" s="19" t="s">
        <v>84</v>
      </c>
    </row>
    <row r="124" spans="1:51" s="15" customFormat="1" ht="12">
      <c r="A124" s="15"/>
      <c r="B124" s="246"/>
      <c r="C124" s="247"/>
      <c r="D124" s="219" t="s">
        <v>156</v>
      </c>
      <c r="E124" s="248" t="s">
        <v>19</v>
      </c>
      <c r="F124" s="249" t="s">
        <v>981</v>
      </c>
      <c r="G124" s="247"/>
      <c r="H124" s="248" t="s">
        <v>19</v>
      </c>
      <c r="I124" s="250"/>
      <c r="J124" s="247"/>
      <c r="K124" s="247"/>
      <c r="L124" s="251"/>
      <c r="M124" s="252"/>
      <c r="N124" s="253"/>
      <c r="O124" s="253"/>
      <c r="P124" s="253"/>
      <c r="Q124" s="253"/>
      <c r="R124" s="253"/>
      <c r="S124" s="253"/>
      <c r="T124" s="254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T124" s="255" t="s">
        <v>156</v>
      </c>
      <c r="AU124" s="255" t="s">
        <v>84</v>
      </c>
      <c r="AV124" s="15" t="s">
        <v>82</v>
      </c>
      <c r="AW124" s="15" t="s">
        <v>35</v>
      </c>
      <c r="AX124" s="15" t="s">
        <v>74</v>
      </c>
      <c r="AY124" s="255" t="s">
        <v>133</v>
      </c>
    </row>
    <row r="125" spans="1:51" s="13" customFormat="1" ht="12">
      <c r="A125" s="13"/>
      <c r="B125" s="224"/>
      <c r="C125" s="225"/>
      <c r="D125" s="219" t="s">
        <v>156</v>
      </c>
      <c r="E125" s="226" t="s">
        <v>19</v>
      </c>
      <c r="F125" s="227" t="s">
        <v>280</v>
      </c>
      <c r="G125" s="225"/>
      <c r="H125" s="228">
        <v>22</v>
      </c>
      <c r="I125" s="229"/>
      <c r="J125" s="225"/>
      <c r="K125" s="225"/>
      <c r="L125" s="230"/>
      <c r="M125" s="231"/>
      <c r="N125" s="232"/>
      <c r="O125" s="232"/>
      <c r="P125" s="232"/>
      <c r="Q125" s="232"/>
      <c r="R125" s="232"/>
      <c r="S125" s="232"/>
      <c r="T125" s="23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34" t="s">
        <v>156</v>
      </c>
      <c r="AU125" s="234" t="s">
        <v>84</v>
      </c>
      <c r="AV125" s="13" t="s">
        <v>84</v>
      </c>
      <c r="AW125" s="13" t="s">
        <v>35</v>
      </c>
      <c r="AX125" s="13" t="s">
        <v>74</v>
      </c>
      <c r="AY125" s="234" t="s">
        <v>133</v>
      </c>
    </row>
    <row r="126" spans="1:51" s="14" customFormat="1" ht="12">
      <c r="A126" s="14"/>
      <c r="B126" s="235"/>
      <c r="C126" s="236"/>
      <c r="D126" s="219" t="s">
        <v>156</v>
      </c>
      <c r="E126" s="237" t="s">
        <v>19</v>
      </c>
      <c r="F126" s="238" t="s">
        <v>164</v>
      </c>
      <c r="G126" s="236"/>
      <c r="H126" s="239">
        <v>22</v>
      </c>
      <c r="I126" s="240"/>
      <c r="J126" s="236"/>
      <c r="K126" s="236"/>
      <c r="L126" s="241"/>
      <c r="M126" s="242"/>
      <c r="N126" s="243"/>
      <c r="O126" s="243"/>
      <c r="P126" s="243"/>
      <c r="Q126" s="243"/>
      <c r="R126" s="243"/>
      <c r="S126" s="243"/>
      <c r="T126" s="24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T126" s="245" t="s">
        <v>156</v>
      </c>
      <c r="AU126" s="245" t="s">
        <v>84</v>
      </c>
      <c r="AV126" s="14" t="s">
        <v>140</v>
      </c>
      <c r="AW126" s="14" t="s">
        <v>35</v>
      </c>
      <c r="AX126" s="14" t="s">
        <v>82</v>
      </c>
      <c r="AY126" s="245" t="s">
        <v>133</v>
      </c>
    </row>
    <row r="127" spans="1:65" s="2" customFormat="1" ht="16.5" customHeight="1">
      <c r="A127" s="40"/>
      <c r="B127" s="41"/>
      <c r="C127" s="206" t="s">
        <v>385</v>
      </c>
      <c r="D127" s="206" t="s">
        <v>135</v>
      </c>
      <c r="E127" s="207" t="s">
        <v>983</v>
      </c>
      <c r="F127" s="208" t="s">
        <v>984</v>
      </c>
      <c r="G127" s="209" t="s">
        <v>174</v>
      </c>
      <c r="H127" s="210">
        <v>884.4</v>
      </c>
      <c r="I127" s="211"/>
      <c r="J127" s="212">
        <f>ROUND(I127*H127,2)</f>
        <v>0</v>
      </c>
      <c r="K127" s="208" t="s">
        <v>139</v>
      </c>
      <c r="L127" s="46"/>
      <c r="M127" s="213" t="s">
        <v>19</v>
      </c>
      <c r="N127" s="214" t="s">
        <v>45</v>
      </c>
      <c r="O127" s="86"/>
      <c r="P127" s="215">
        <f>O127*H127</f>
        <v>0</v>
      </c>
      <c r="Q127" s="215">
        <v>0</v>
      </c>
      <c r="R127" s="215">
        <f>Q127*H127</f>
        <v>0</v>
      </c>
      <c r="S127" s="215">
        <v>0</v>
      </c>
      <c r="T127" s="216">
        <f>S127*H127</f>
        <v>0</v>
      </c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R127" s="217" t="s">
        <v>239</v>
      </c>
      <c r="AT127" s="217" t="s">
        <v>135</v>
      </c>
      <c r="AU127" s="217" t="s">
        <v>84</v>
      </c>
      <c r="AY127" s="19" t="s">
        <v>133</v>
      </c>
      <c r="BE127" s="218">
        <f>IF(N127="základní",J127,0)</f>
        <v>0</v>
      </c>
      <c r="BF127" s="218">
        <f>IF(N127="snížená",J127,0)</f>
        <v>0</v>
      </c>
      <c r="BG127" s="218">
        <f>IF(N127="zákl. přenesená",J127,0)</f>
        <v>0</v>
      </c>
      <c r="BH127" s="218">
        <f>IF(N127="sníž. přenesená",J127,0)</f>
        <v>0</v>
      </c>
      <c r="BI127" s="218">
        <f>IF(N127="nulová",J127,0)</f>
        <v>0</v>
      </c>
      <c r="BJ127" s="19" t="s">
        <v>82</v>
      </c>
      <c r="BK127" s="218">
        <f>ROUND(I127*H127,2)</f>
        <v>0</v>
      </c>
      <c r="BL127" s="19" t="s">
        <v>239</v>
      </c>
      <c r="BM127" s="217" t="s">
        <v>985</v>
      </c>
    </row>
    <row r="128" spans="1:47" s="2" customFormat="1" ht="12">
      <c r="A128" s="40"/>
      <c r="B128" s="41"/>
      <c r="C128" s="42"/>
      <c r="D128" s="219" t="s">
        <v>142</v>
      </c>
      <c r="E128" s="42"/>
      <c r="F128" s="220" t="s">
        <v>986</v>
      </c>
      <c r="G128" s="42"/>
      <c r="H128" s="42"/>
      <c r="I128" s="221"/>
      <c r="J128" s="42"/>
      <c r="K128" s="42"/>
      <c r="L128" s="46"/>
      <c r="M128" s="222"/>
      <c r="N128" s="223"/>
      <c r="O128" s="86"/>
      <c r="P128" s="86"/>
      <c r="Q128" s="86"/>
      <c r="R128" s="86"/>
      <c r="S128" s="86"/>
      <c r="T128" s="87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T128" s="19" t="s">
        <v>142</v>
      </c>
      <c r="AU128" s="19" t="s">
        <v>84</v>
      </c>
    </row>
    <row r="129" spans="1:51" s="15" customFormat="1" ht="12">
      <c r="A129" s="15"/>
      <c r="B129" s="246"/>
      <c r="C129" s="247"/>
      <c r="D129" s="219" t="s">
        <v>156</v>
      </c>
      <c r="E129" s="248" t="s">
        <v>19</v>
      </c>
      <c r="F129" s="249" t="s">
        <v>987</v>
      </c>
      <c r="G129" s="247"/>
      <c r="H129" s="248" t="s">
        <v>19</v>
      </c>
      <c r="I129" s="250"/>
      <c r="J129" s="247"/>
      <c r="K129" s="247"/>
      <c r="L129" s="251"/>
      <c r="M129" s="252"/>
      <c r="N129" s="253"/>
      <c r="O129" s="253"/>
      <c r="P129" s="253"/>
      <c r="Q129" s="253"/>
      <c r="R129" s="253"/>
      <c r="S129" s="253"/>
      <c r="T129" s="254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T129" s="255" t="s">
        <v>156</v>
      </c>
      <c r="AU129" s="255" t="s">
        <v>84</v>
      </c>
      <c r="AV129" s="15" t="s">
        <v>82</v>
      </c>
      <c r="AW129" s="15" t="s">
        <v>35</v>
      </c>
      <c r="AX129" s="15" t="s">
        <v>74</v>
      </c>
      <c r="AY129" s="255" t="s">
        <v>133</v>
      </c>
    </row>
    <row r="130" spans="1:51" s="13" customFormat="1" ht="12">
      <c r="A130" s="13"/>
      <c r="B130" s="224"/>
      <c r="C130" s="225"/>
      <c r="D130" s="219" t="s">
        <v>156</v>
      </c>
      <c r="E130" s="226" t="s">
        <v>19</v>
      </c>
      <c r="F130" s="227" t="s">
        <v>988</v>
      </c>
      <c r="G130" s="225"/>
      <c r="H130" s="228">
        <v>884.4</v>
      </c>
      <c r="I130" s="229"/>
      <c r="J130" s="225"/>
      <c r="K130" s="225"/>
      <c r="L130" s="230"/>
      <c r="M130" s="231"/>
      <c r="N130" s="232"/>
      <c r="O130" s="232"/>
      <c r="P130" s="232"/>
      <c r="Q130" s="232"/>
      <c r="R130" s="232"/>
      <c r="S130" s="232"/>
      <c r="T130" s="23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34" t="s">
        <v>156</v>
      </c>
      <c r="AU130" s="234" t="s">
        <v>84</v>
      </c>
      <c r="AV130" s="13" t="s">
        <v>84</v>
      </c>
      <c r="AW130" s="13" t="s">
        <v>35</v>
      </c>
      <c r="AX130" s="13" t="s">
        <v>74</v>
      </c>
      <c r="AY130" s="234" t="s">
        <v>133</v>
      </c>
    </row>
    <row r="131" spans="1:51" s="14" customFormat="1" ht="12">
      <c r="A131" s="14"/>
      <c r="B131" s="235"/>
      <c r="C131" s="236"/>
      <c r="D131" s="219" t="s">
        <v>156</v>
      </c>
      <c r="E131" s="237" t="s">
        <v>19</v>
      </c>
      <c r="F131" s="238" t="s">
        <v>164</v>
      </c>
      <c r="G131" s="236"/>
      <c r="H131" s="239">
        <v>884.4</v>
      </c>
      <c r="I131" s="240"/>
      <c r="J131" s="236"/>
      <c r="K131" s="236"/>
      <c r="L131" s="241"/>
      <c r="M131" s="242"/>
      <c r="N131" s="243"/>
      <c r="O131" s="243"/>
      <c r="P131" s="243"/>
      <c r="Q131" s="243"/>
      <c r="R131" s="243"/>
      <c r="S131" s="243"/>
      <c r="T131" s="24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T131" s="245" t="s">
        <v>156</v>
      </c>
      <c r="AU131" s="245" t="s">
        <v>84</v>
      </c>
      <c r="AV131" s="14" t="s">
        <v>140</v>
      </c>
      <c r="AW131" s="14" t="s">
        <v>35</v>
      </c>
      <c r="AX131" s="14" t="s">
        <v>82</v>
      </c>
      <c r="AY131" s="245" t="s">
        <v>133</v>
      </c>
    </row>
    <row r="132" spans="1:65" s="2" customFormat="1" ht="16.5" customHeight="1">
      <c r="A132" s="40"/>
      <c r="B132" s="41"/>
      <c r="C132" s="256" t="s">
        <v>389</v>
      </c>
      <c r="D132" s="256" t="s">
        <v>206</v>
      </c>
      <c r="E132" s="257" t="s">
        <v>989</v>
      </c>
      <c r="F132" s="258" t="s">
        <v>990</v>
      </c>
      <c r="G132" s="259" t="s">
        <v>209</v>
      </c>
      <c r="H132" s="260">
        <v>548.328</v>
      </c>
      <c r="I132" s="261"/>
      <c r="J132" s="262">
        <f>ROUND(I132*H132,2)</f>
        <v>0</v>
      </c>
      <c r="K132" s="258" t="s">
        <v>139</v>
      </c>
      <c r="L132" s="263"/>
      <c r="M132" s="264" t="s">
        <v>19</v>
      </c>
      <c r="N132" s="265" t="s">
        <v>45</v>
      </c>
      <c r="O132" s="86"/>
      <c r="P132" s="215">
        <f>O132*H132</f>
        <v>0</v>
      </c>
      <c r="Q132" s="215">
        <v>0.001</v>
      </c>
      <c r="R132" s="215">
        <f>Q132*H132</f>
        <v>0.548328</v>
      </c>
      <c r="S132" s="215">
        <v>0</v>
      </c>
      <c r="T132" s="216">
        <f>S132*H132</f>
        <v>0</v>
      </c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R132" s="217" t="s">
        <v>359</v>
      </c>
      <c r="AT132" s="217" t="s">
        <v>206</v>
      </c>
      <c r="AU132" s="217" t="s">
        <v>84</v>
      </c>
      <c r="AY132" s="19" t="s">
        <v>133</v>
      </c>
      <c r="BE132" s="218">
        <f>IF(N132="základní",J132,0)</f>
        <v>0</v>
      </c>
      <c r="BF132" s="218">
        <f>IF(N132="snížená",J132,0)</f>
        <v>0</v>
      </c>
      <c r="BG132" s="218">
        <f>IF(N132="zákl. přenesená",J132,0)</f>
        <v>0</v>
      </c>
      <c r="BH132" s="218">
        <f>IF(N132="sníž. přenesená",J132,0)</f>
        <v>0</v>
      </c>
      <c r="BI132" s="218">
        <f>IF(N132="nulová",J132,0)</f>
        <v>0</v>
      </c>
      <c r="BJ132" s="19" t="s">
        <v>82</v>
      </c>
      <c r="BK132" s="218">
        <f>ROUND(I132*H132,2)</f>
        <v>0</v>
      </c>
      <c r="BL132" s="19" t="s">
        <v>239</v>
      </c>
      <c r="BM132" s="217" t="s">
        <v>991</v>
      </c>
    </row>
    <row r="133" spans="1:47" s="2" customFormat="1" ht="12">
      <c r="A133" s="40"/>
      <c r="B133" s="41"/>
      <c r="C133" s="42"/>
      <c r="D133" s="219" t="s">
        <v>142</v>
      </c>
      <c r="E133" s="42"/>
      <c r="F133" s="220" t="s">
        <v>990</v>
      </c>
      <c r="G133" s="42"/>
      <c r="H133" s="42"/>
      <c r="I133" s="221"/>
      <c r="J133" s="42"/>
      <c r="K133" s="42"/>
      <c r="L133" s="46"/>
      <c r="M133" s="222"/>
      <c r="N133" s="223"/>
      <c r="O133" s="86"/>
      <c r="P133" s="86"/>
      <c r="Q133" s="86"/>
      <c r="R133" s="86"/>
      <c r="S133" s="86"/>
      <c r="T133" s="87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T133" s="19" t="s">
        <v>142</v>
      </c>
      <c r="AU133" s="19" t="s">
        <v>84</v>
      </c>
    </row>
    <row r="134" spans="1:51" s="15" customFormat="1" ht="12">
      <c r="A134" s="15"/>
      <c r="B134" s="246"/>
      <c r="C134" s="247"/>
      <c r="D134" s="219" t="s">
        <v>156</v>
      </c>
      <c r="E134" s="248" t="s">
        <v>19</v>
      </c>
      <c r="F134" s="249" t="s">
        <v>992</v>
      </c>
      <c r="G134" s="247"/>
      <c r="H134" s="248" t="s">
        <v>19</v>
      </c>
      <c r="I134" s="250"/>
      <c r="J134" s="247"/>
      <c r="K134" s="247"/>
      <c r="L134" s="251"/>
      <c r="M134" s="252"/>
      <c r="N134" s="253"/>
      <c r="O134" s="253"/>
      <c r="P134" s="253"/>
      <c r="Q134" s="253"/>
      <c r="R134" s="253"/>
      <c r="S134" s="253"/>
      <c r="T134" s="254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T134" s="255" t="s">
        <v>156</v>
      </c>
      <c r="AU134" s="255" t="s">
        <v>84</v>
      </c>
      <c r="AV134" s="15" t="s">
        <v>82</v>
      </c>
      <c r="AW134" s="15" t="s">
        <v>35</v>
      </c>
      <c r="AX134" s="15" t="s">
        <v>74</v>
      </c>
      <c r="AY134" s="255" t="s">
        <v>133</v>
      </c>
    </row>
    <row r="135" spans="1:51" s="13" customFormat="1" ht="12">
      <c r="A135" s="13"/>
      <c r="B135" s="224"/>
      <c r="C135" s="225"/>
      <c r="D135" s="219" t="s">
        <v>156</v>
      </c>
      <c r="E135" s="226" t="s">
        <v>19</v>
      </c>
      <c r="F135" s="227" t="s">
        <v>993</v>
      </c>
      <c r="G135" s="225"/>
      <c r="H135" s="228">
        <v>548.328</v>
      </c>
      <c r="I135" s="229"/>
      <c r="J135" s="225"/>
      <c r="K135" s="225"/>
      <c r="L135" s="230"/>
      <c r="M135" s="231"/>
      <c r="N135" s="232"/>
      <c r="O135" s="232"/>
      <c r="P135" s="232"/>
      <c r="Q135" s="232"/>
      <c r="R135" s="232"/>
      <c r="S135" s="232"/>
      <c r="T135" s="23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34" t="s">
        <v>156</v>
      </c>
      <c r="AU135" s="234" t="s">
        <v>84</v>
      </c>
      <c r="AV135" s="13" t="s">
        <v>84</v>
      </c>
      <c r="AW135" s="13" t="s">
        <v>35</v>
      </c>
      <c r="AX135" s="13" t="s">
        <v>74</v>
      </c>
      <c r="AY135" s="234" t="s">
        <v>133</v>
      </c>
    </row>
    <row r="136" spans="1:51" s="14" customFormat="1" ht="12">
      <c r="A136" s="14"/>
      <c r="B136" s="235"/>
      <c r="C136" s="236"/>
      <c r="D136" s="219" t="s">
        <v>156</v>
      </c>
      <c r="E136" s="237" t="s">
        <v>19</v>
      </c>
      <c r="F136" s="238" t="s">
        <v>164</v>
      </c>
      <c r="G136" s="236"/>
      <c r="H136" s="239">
        <v>548.328</v>
      </c>
      <c r="I136" s="240"/>
      <c r="J136" s="236"/>
      <c r="K136" s="236"/>
      <c r="L136" s="241"/>
      <c r="M136" s="242"/>
      <c r="N136" s="243"/>
      <c r="O136" s="243"/>
      <c r="P136" s="243"/>
      <c r="Q136" s="243"/>
      <c r="R136" s="243"/>
      <c r="S136" s="243"/>
      <c r="T136" s="24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T136" s="245" t="s">
        <v>156</v>
      </c>
      <c r="AU136" s="245" t="s">
        <v>84</v>
      </c>
      <c r="AV136" s="14" t="s">
        <v>140</v>
      </c>
      <c r="AW136" s="14" t="s">
        <v>35</v>
      </c>
      <c r="AX136" s="14" t="s">
        <v>82</v>
      </c>
      <c r="AY136" s="245" t="s">
        <v>133</v>
      </c>
    </row>
    <row r="137" spans="1:65" s="2" customFormat="1" ht="16.5" customHeight="1">
      <c r="A137" s="40"/>
      <c r="B137" s="41"/>
      <c r="C137" s="206" t="s">
        <v>393</v>
      </c>
      <c r="D137" s="206" t="s">
        <v>135</v>
      </c>
      <c r="E137" s="207" t="s">
        <v>994</v>
      </c>
      <c r="F137" s="208" t="s">
        <v>995</v>
      </c>
      <c r="G137" s="209" t="s">
        <v>138</v>
      </c>
      <c r="H137" s="210">
        <v>30</v>
      </c>
      <c r="I137" s="211"/>
      <c r="J137" s="212">
        <f>ROUND(I137*H137,2)</f>
        <v>0</v>
      </c>
      <c r="K137" s="208" t="s">
        <v>139</v>
      </c>
      <c r="L137" s="46"/>
      <c r="M137" s="213" t="s">
        <v>19</v>
      </c>
      <c r="N137" s="214" t="s">
        <v>45</v>
      </c>
      <c r="O137" s="86"/>
      <c r="P137" s="215">
        <f>O137*H137</f>
        <v>0</v>
      </c>
      <c r="Q137" s="215">
        <v>0</v>
      </c>
      <c r="R137" s="215">
        <f>Q137*H137</f>
        <v>0</v>
      </c>
      <c r="S137" s="215">
        <v>0</v>
      </c>
      <c r="T137" s="216">
        <f>S137*H137</f>
        <v>0</v>
      </c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R137" s="217" t="s">
        <v>239</v>
      </c>
      <c r="AT137" s="217" t="s">
        <v>135</v>
      </c>
      <c r="AU137" s="217" t="s">
        <v>84</v>
      </c>
      <c r="AY137" s="19" t="s">
        <v>133</v>
      </c>
      <c r="BE137" s="218">
        <f>IF(N137="základní",J137,0)</f>
        <v>0</v>
      </c>
      <c r="BF137" s="218">
        <f>IF(N137="snížená",J137,0)</f>
        <v>0</v>
      </c>
      <c r="BG137" s="218">
        <f>IF(N137="zákl. přenesená",J137,0)</f>
        <v>0</v>
      </c>
      <c r="BH137" s="218">
        <f>IF(N137="sníž. přenesená",J137,0)</f>
        <v>0</v>
      </c>
      <c r="BI137" s="218">
        <f>IF(N137="nulová",J137,0)</f>
        <v>0</v>
      </c>
      <c r="BJ137" s="19" t="s">
        <v>82</v>
      </c>
      <c r="BK137" s="218">
        <f>ROUND(I137*H137,2)</f>
        <v>0</v>
      </c>
      <c r="BL137" s="19" t="s">
        <v>239</v>
      </c>
      <c r="BM137" s="217" t="s">
        <v>996</v>
      </c>
    </row>
    <row r="138" spans="1:47" s="2" customFormat="1" ht="12">
      <c r="A138" s="40"/>
      <c r="B138" s="41"/>
      <c r="C138" s="42"/>
      <c r="D138" s="219" t="s">
        <v>142</v>
      </c>
      <c r="E138" s="42"/>
      <c r="F138" s="220" t="s">
        <v>997</v>
      </c>
      <c r="G138" s="42"/>
      <c r="H138" s="42"/>
      <c r="I138" s="221"/>
      <c r="J138" s="42"/>
      <c r="K138" s="42"/>
      <c r="L138" s="46"/>
      <c r="M138" s="222"/>
      <c r="N138" s="223"/>
      <c r="O138" s="86"/>
      <c r="P138" s="86"/>
      <c r="Q138" s="86"/>
      <c r="R138" s="86"/>
      <c r="S138" s="86"/>
      <c r="T138" s="87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T138" s="19" t="s">
        <v>142</v>
      </c>
      <c r="AU138" s="19" t="s">
        <v>84</v>
      </c>
    </row>
    <row r="139" spans="1:51" s="13" customFormat="1" ht="12">
      <c r="A139" s="13"/>
      <c r="B139" s="224"/>
      <c r="C139" s="225"/>
      <c r="D139" s="219" t="s">
        <v>156</v>
      </c>
      <c r="E139" s="226" t="s">
        <v>19</v>
      </c>
      <c r="F139" s="227" t="s">
        <v>349</v>
      </c>
      <c r="G139" s="225"/>
      <c r="H139" s="228">
        <v>30</v>
      </c>
      <c r="I139" s="229"/>
      <c r="J139" s="225"/>
      <c r="K139" s="225"/>
      <c r="L139" s="230"/>
      <c r="M139" s="231"/>
      <c r="N139" s="232"/>
      <c r="O139" s="232"/>
      <c r="P139" s="232"/>
      <c r="Q139" s="232"/>
      <c r="R139" s="232"/>
      <c r="S139" s="232"/>
      <c r="T139" s="23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34" t="s">
        <v>156</v>
      </c>
      <c r="AU139" s="234" t="s">
        <v>84</v>
      </c>
      <c r="AV139" s="13" t="s">
        <v>84</v>
      </c>
      <c r="AW139" s="13" t="s">
        <v>35</v>
      </c>
      <c r="AX139" s="13" t="s">
        <v>74</v>
      </c>
      <c r="AY139" s="234" t="s">
        <v>133</v>
      </c>
    </row>
    <row r="140" spans="1:51" s="14" customFormat="1" ht="12">
      <c r="A140" s="14"/>
      <c r="B140" s="235"/>
      <c r="C140" s="236"/>
      <c r="D140" s="219" t="s">
        <v>156</v>
      </c>
      <c r="E140" s="237" t="s">
        <v>19</v>
      </c>
      <c r="F140" s="238" t="s">
        <v>164</v>
      </c>
      <c r="G140" s="236"/>
      <c r="H140" s="239">
        <v>30</v>
      </c>
      <c r="I140" s="240"/>
      <c r="J140" s="236"/>
      <c r="K140" s="236"/>
      <c r="L140" s="241"/>
      <c r="M140" s="242"/>
      <c r="N140" s="243"/>
      <c r="O140" s="243"/>
      <c r="P140" s="243"/>
      <c r="Q140" s="243"/>
      <c r="R140" s="243"/>
      <c r="S140" s="243"/>
      <c r="T140" s="24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T140" s="245" t="s">
        <v>156</v>
      </c>
      <c r="AU140" s="245" t="s">
        <v>84</v>
      </c>
      <c r="AV140" s="14" t="s">
        <v>140</v>
      </c>
      <c r="AW140" s="14" t="s">
        <v>35</v>
      </c>
      <c r="AX140" s="14" t="s">
        <v>82</v>
      </c>
      <c r="AY140" s="245" t="s">
        <v>133</v>
      </c>
    </row>
    <row r="141" spans="1:65" s="2" customFormat="1" ht="16.5" customHeight="1">
      <c r="A141" s="40"/>
      <c r="B141" s="41"/>
      <c r="C141" s="256" t="s">
        <v>397</v>
      </c>
      <c r="D141" s="256" t="s">
        <v>206</v>
      </c>
      <c r="E141" s="257" t="s">
        <v>998</v>
      </c>
      <c r="F141" s="258" t="s">
        <v>999</v>
      </c>
      <c r="G141" s="259" t="s">
        <v>138</v>
      </c>
      <c r="H141" s="260">
        <v>30</v>
      </c>
      <c r="I141" s="261"/>
      <c r="J141" s="262">
        <f>ROUND(I141*H141,2)</f>
        <v>0</v>
      </c>
      <c r="K141" s="258" t="s">
        <v>139</v>
      </c>
      <c r="L141" s="263"/>
      <c r="M141" s="264" t="s">
        <v>19</v>
      </c>
      <c r="N141" s="265" t="s">
        <v>45</v>
      </c>
      <c r="O141" s="86"/>
      <c r="P141" s="215">
        <f>O141*H141</f>
        <v>0</v>
      </c>
      <c r="Q141" s="215">
        <v>0.00016</v>
      </c>
      <c r="R141" s="215">
        <f>Q141*H141</f>
        <v>0.0048000000000000004</v>
      </c>
      <c r="S141" s="215">
        <v>0</v>
      </c>
      <c r="T141" s="216">
        <f>S141*H141</f>
        <v>0</v>
      </c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R141" s="217" t="s">
        <v>359</v>
      </c>
      <c r="AT141" s="217" t="s">
        <v>206</v>
      </c>
      <c r="AU141" s="217" t="s">
        <v>84</v>
      </c>
      <c r="AY141" s="19" t="s">
        <v>133</v>
      </c>
      <c r="BE141" s="218">
        <f>IF(N141="základní",J141,0)</f>
        <v>0</v>
      </c>
      <c r="BF141" s="218">
        <f>IF(N141="snížená",J141,0)</f>
        <v>0</v>
      </c>
      <c r="BG141" s="218">
        <f>IF(N141="zákl. přenesená",J141,0)</f>
        <v>0</v>
      </c>
      <c r="BH141" s="218">
        <f>IF(N141="sníž. přenesená",J141,0)</f>
        <v>0</v>
      </c>
      <c r="BI141" s="218">
        <f>IF(N141="nulová",J141,0)</f>
        <v>0</v>
      </c>
      <c r="BJ141" s="19" t="s">
        <v>82</v>
      </c>
      <c r="BK141" s="218">
        <f>ROUND(I141*H141,2)</f>
        <v>0</v>
      </c>
      <c r="BL141" s="19" t="s">
        <v>239</v>
      </c>
      <c r="BM141" s="217" t="s">
        <v>1000</v>
      </c>
    </row>
    <row r="142" spans="1:47" s="2" customFormat="1" ht="12">
      <c r="A142" s="40"/>
      <c r="B142" s="41"/>
      <c r="C142" s="42"/>
      <c r="D142" s="219" t="s">
        <v>142</v>
      </c>
      <c r="E142" s="42"/>
      <c r="F142" s="220" t="s">
        <v>999</v>
      </c>
      <c r="G142" s="42"/>
      <c r="H142" s="42"/>
      <c r="I142" s="221"/>
      <c r="J142" s="42"/>
      <c r="K142" s="42"/>
      <c r="L142" s="46"/>
      <c r="M142" s="222"/>
      <c r="N142" s="223"/>
      <c r="O142" s="86"/>
      <c r="P142" s="86"/>
      <c r="Q142" s="86"/>
      <c r="R142" s="86"/>
      <c r="S142" s="86"/>
      <c r="T142" s="87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T142" s="19" t="s">
        <v>142</v>
      </c>
      <c r="AU142" s="19" t="s">
        <v>84</v>
      </c>
    </row>
    <row r="143" spans="1:51" s="13" customFormat="1" ht="12">
      <c r="A143" s="13"/>
      <c r="B143" s="224"/>
      <c r="C143" s="225"/>
      <c r="D143" s="219" t="s">
        <v>156</v>
      </c>
      <c r="E143" s="226" t="s">
        <v>19</v>
      </c>
      <c r="F143" s="227" t="s">
        <v>349</v>
      </c>
      <c r="G143" s="225"/>
      <c r="H143" s="228">
        <v>30</v>
      </c>
      <c r="I143" s="229"/>
      <c r="J143" s="225"/>
      <c r="K143" s="225"/>
      <c r="L143" s="230"/>
      <c r="M143" s="231"/>
      <c r="N143" s="232"/>
      <c r="O143" s="232"/>
      <c r="P143" s="232"/>
      <c r="Q143" s="232"/>
      <c r="R143" s="232"/>
      <c r="S143" s="232"/>
      <c r="T143" s="23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34" t="s">
        <v>156</v>
      </c>
      <c r="AU143" s="234" t="s">
        <v>84</v>
      </c>
      <c r="AV143" s="13" t="s">
        <v>84</v>
      </c>
      <c r="AW143" s="13" t="s">
        <v>35</v>
      </c>
      <c r="AX143" s="13" t="s">
        <v>74</v>
      </c>
      <c r="AY143" s="234" t="s">
        <v>133</v>
      </c>
    </row>
    <row r="144" spans="1:51" s="14" customFormat="1" ht="12">
      <c r="A144" s="14"/>
      <c r="B144" s="235"/>
      <c r="C144" s="236"/>
      <c r="D144" s="219" t="s">
        <v>156</v>
      </c>
      <c r="E144" s="237" t="s">
        <v>19</v>
      </c>
      <c r="F144" s="238" t="s">
        <v>164</v>
      </c>
      <c r="G144" s="236"/>
      <c r="H144" s="239">
        <v>30</v>
      </c>
      <c r="I144" s="240"/>
      <c r="J144" s="236"/>
      <c r="K144" s="236"/>
      <c r="L144" s="241"/>
      <c r="M144" s="242"/>
      <c r="N144" s="243"/>
      <c r="O144" s="243"/>
      <c r="P144" s="243"/>
      <c r="Q144" s="243"/>
      <c r="R144" s="243"/>
      <c r="S144" s="243"/>
      <c r="T144" s="24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245" t="s">
        <v>156</v>
      </c>
      <c r="AU144" s="245" t="s">
        <v>84</v>
      </c>
      <c r="AV144" s="14" t="s">
        <v>140</v>
      </c>
      <c r="AW144" s="14" t="s">
        <v>35</v>
      </c>
      <c r="AX144" s="14" t="s">
        <v>82</v>
      </c>
      <c r="AY144" s="245" t="s">
        <v>133</v>
      </c>
    </row>
    <row r="145" spans="1:65" s="2" customFormat="1" ht="16.5" customHeight="1">
      <c r="A145" s="40"/>
      <c r="B145" s="41"/>
      <c r="C145" s="206" t="s">
        <v>401</v>
      </c>
      <c r="D145" s="206" t="s">
        <v>135</v>
      </c>
      <c r="E145" s="207" t="s">
        <v>1001</v>
      </c>
      <c r="F145" s="208" t="s">
        <v>1002</v>
      </c>
      <c r="G145" s="209" t="s">
        <v>138</v>
      </c>
      <c r="H145" s="210">
        <v>30</v>
      </c>
      <c r="I145" s="211"/>
      <c r="J145" s="212">
        <f>ROUND(I145*H145,2)</f>
        <v>0</v>
      </c>
      <c r="K145" s="208" t="s">
        <v>139</v>
      </c>
      <c r="L145" s="46"/>
      <c r="M145" s="213" t="s">
        <v>19</v>
      </c>
      <c r="N145" s="214" t="s">
        <v>45</v>
      </c>
      <c r="O145" s="86"/>
      <c r="P145" s="215">
        <f>O145*H145</f>
        <v>0</v>
      </c>
      <c r="Q145" s="215">
        <v>0</v>
      </c>
      <c r="R145" s="215">
        <f>Q145*H145</f>
        <v>0</v>
      </c>
      <c r="S145" s="215">
        <v>0</v>
      </c>
      <c r="T145" s="216">
        <f>S145*H145</f>
        <v>0</v>
      </c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R145" s="217" t="s">
        <v>239</v>
      </c>
      <c r="AT145" s="217" t="s">
        <v>135</v>
      </c>
      <c r="AU145" s="217" t="s">
        <v>84</v>
      </c>
      <c r="AY145" s="19" t="s">
        <v>133</v>
      </c>
      <c r="BE145" s="218">
        <f>IF(N145="základní",J145,0)</f>
        <v>0</v>
      </c>
      <c r="BF145" s="218">
        <f>IF(N145="snížená",J145,0)</f>
        <v>0</v>
      </c>
      <c r="BG145" s="218">
        <f>IF(N145="zákl. přenesená",J145,0)</f>
        <v>0</v>
      </c>
      <c r="BH145" s="218">
        <f>IF(N145="sníž. přenesená",J145,0)</f>
        <v>0</v>
      </c>
      <c r="BI145" s="218">
        <f>IF(N145="nulová",J145,0)</f>
        <v>0</v>
      </c>
      <c r="BJ145" s="19" t="s">
        <v>82</v>
      </c>
      <c r="BK145" s="218">
        <f>ROUND(I145*H145,2)</f>
        <v>0</v>
      </c>
      <c r="BL145" s="19" t="s">
        <v>239</v>
      </c>
      <c r="BM145" s="217" t="s">
        <v>1003</v>
      </c>
    </row>
    <row r="146" spans="1:47" s="2" customFormat="1" ht="12">
      <c r="A146" s="40"/>
      <c r="B146" s="41"/>
      <c r="C146" s="42"/>
      <c r="D146" s="219" t="s">
        <v>142</v>
      </c>
      <c r="E146" s="42"/>
      <c r="F146" s="220" t="s">
        <v>1004</v>
      </c>
      <c r="G146" s="42"/>
      <c r="H146" s="42"/>
      <c r="I146" s="221"/>
      <c r="J146" s="42"/>
      <c r="K146" s="42"/>
      <c r="L146" s="46"/>
      <c r="M146" s="222"/>
      <c r="N146" s="223"/>
      <c r="O146" s="86"/>
      <c r="P146" s="86"/>
      <c r="Q146" s="86"/>
      <c r="R146" s="86"/>
      <c r="S146" s="86"/>
      <c r="T146" s="87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T146" s="19" t="s">
        <v>142</v>
      </c>
      <c r="AU146" s="19" t="s">
        <v>84</v>
      </c>
    </row>
    <row r="147" spans="1:51" s="13" customFormat="1" ht="12">
      <c r="A147" s="13"/>
      <c r="B147" s="224"/>
      <c r="C147" s="225"/>
      <c r="D147" s="219" t="s">
        <v>156</v>
      </c>
      <c r="E147" s="226" t="s">
        <v>19</v>
      </c>
      <c r="F147" s="227" t="s">
        <v>349</v>
      </c>
      <c r="G147" s="225"/>
      <c r="H147" s="228">
        <v>30</v>
      </c>
      <c r="I147" s="229"/>
      <c r="J147" s="225"/>
      <c r="K147" s="225"/>
      <c r="L147" s="230"/>
      <c r="M147" s="231"/>
      <c r="N147" s="232"/>
      <c r="O147" s="232"/>
      <c r="P147" s="232"/>
      <c r="Q147" s="232"/>
      <c r="R147" s="232"/>
      <c r="S147" s="232"/>
      <c r="T147" s="23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34" t="s">
        <v>156</v>
      </c>
      <c r="AU147" s="234" t="s">
        <v>84</v>
      </c>
      <c r="AV147" s="13" t="s">
        <v>84</v>
      </c>
      <c r="AW147" s="13" t="s">
        <v>35</v>
      </c>
      <c r="AX147" s="13" t="s">
        <v>74</v>
      </c>
      <c r="AY147" s="234" t="s">
        <v>133</v>
      </c>
    </row>
    <row r="148" spans="1:51" s="14" customFormat="1" ht="12">
      <c r="A148" s="14"/>
      <c r="B148" s="235"/>
      <c r="C148" s="236"/>
      <c r="D148" s="219" t="s">
        <v>156</v>
      </c>
      <c r="E148" s="237" t="s">
        <v>19</v>
      </c>
      <c r="F148" s="238" t="s">
        <v>164</v>
      </c>
      <c r="G148" s="236"/>
      <c r="H148" s="239">
        <v>30</v>
      </c>
      <c r="I148" s="240"/>
      <c r="J148" s="236"/>
      <c r="K148" s="236"/>
      <c r="L148" s="241"/>
      <c r="M148" s="242"/>
      <c r="N148" s="243"/>
      <c r="O148" s="243"/>
      <c r="P148" s="243"/>
      <c r="Q148" s="243"/>
      <c r="R148" s="243"/>
      <c r="S148" s="243"/>
      <c r="T148" s="24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T148" s="245" t="s">
        <v>156</v>
      </c>
      <c r="AU148" s="245" t="s">
        <v>84</v>
      </c>
      <c r="AV148" s="14" t="s">
        <v>140</v>
      </c>
      <c r="AW148" s="14" t="s">
        <v>35</v>
      </c>
      <c r="AX148" s="14" t="s">
        <v>82</v>
      </c>
      <c r="AY148" s="245" t="s">
        <v>133</v>
      </c>
    </row>
    <row r="149" spans="1:65" s="2" customFormat="1" ht="16.5" customHeight="1">
      <c r="A149" s="40"/>
      <c r="B149" s="41"/>
      <c r="C149" s="256" t="s">
        <v>405</v>
      </c>
      <c r="D149" s="256" t="s">
        <v>206</v>
      </c>
      <c r="E149" s="257" t="s">
        <v>1005</v>
      </c>
      <c r="F149" s="258" t="s">
        <v>1006</v>
      </c>
      <c r="G149" s="259" t="s">
        <v>138</v>
      </c>
      <c r="H149" s="260">
        <v>30</v>
      </c>
      <c r="I149" s="261"/>
      <c r="J149" s="262">
        <f>ROUND(I149*H149,2)</f>
        <v>0</v>
      </c>
      <c r="K149" s="258" t="s">
        <v>139</v>
      </c>
      <c r="L149" s="263"/>
      <c r="M149" s="264" t="s">
        <v>19</v>
      </c>
      <c r="N149" s="265" t="s">
        <v>45</v>
      </c>
      <c r="O149" s="86"/>
      <c r="P149" s="215">
        <f>O149*H149</f>
        <v>0</v>
      </c>
      <c r="Q149" s="215">
        <v>0.00023</v>
      </c>
      <c r="R149" s="215">
        <f>Q149*H149</f>
        <v>0.0069</v>
      </c>
      <c r="S149" s="215">
        <v>0</v>
      </c>
      <c r="T149" s="216">
        <f>S149*H149</f>
        <v>0</v>
      </c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R149" s="217" t="s">
        <v>359</v>
      </c>
      <c r="AT149" s="217" t="s">
        <v>206</v>
      </c>
      <c r="AU149" s="217" t="s">
        <v>84</v>
      </c>
      <c r="AY149" s="19" t="s">
        <v>133</v>
      </c>
      <c r="BE149" s="218">
        <f>IF(N149="základní",J149,0)</f>
        <v>0</v>
      </c>
      <c r="BF149" s="218">
        <f>IF(N149="snížená",J149,0)</f>
        <v>0</v>
      </c>
      <c r="BG149" s="218">
        <f>IF(N149="zákl. přenesená",J149,0)</f>
        <v>0</v>
      </c>
      <c r="BH149" s="218">
        <f>IF(N149="sníž. přenesená",J149,0)</f>
        <v>0</v>
      </c>
      <c r="BI149" s="218">
        <f>IF(N149="nulová",J149,0)</f>
        <v>0</v>
      </c>
      <c r="BJ149" s="19" t="s">
        <v>82</v>
      </c>
      <c r="BK149" s="218">
        <f>ROUND(I149*H149,2)</f>
        <v>0</v>
      </c>
      <c r="BL149" s="19" t="s">
        <v>239</v>
      </c>
      <c r="BM149" s="217" t="s">
        <v>1007</v>
      </c>
    </row>
    <row r="150" spans="1:47" s="2" customFormat="1" ht="12">
      <c r="A150" s="40"/>
      <c r="B150" s="41"/>
      <c r="C150" s="42"/>
      <c r="D150" s="219" t="s">
        <v>142</v>
      </c>
      <c r="E150" s="42"/>
      <c r="F150" s="220" t="s">
        <v>1006</v>
      </c>
      <c r="G150" s="42"/>
      <c r="H150" s="42"/>
      <c r="I150" s="221"/>
      <c r="J150" s="42"/>
      <c r="K150" s="42"/>
      <c r="L150" s="46"/>
      <c r="M150" s="222"/>
      <c r="N150" s="223"/>
      <c r="O150" s="86"/>
      <c r="P150" s="86"/>
      <c r="Q150" s="86"/>
      <c r="R150" s="86"/>
      <c r="S150" s="86"/>
      <c r="T150" s="87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T150" s="19" t="s">
        <v>142</v>
      </c>
      <c r="AU150" s="19" t="s">
        <v>84</v>
      </c>
    </row>
    <row r="151" spans="1:51" s="13" customFormat="1" ht="12">
      <c r="A151" s="13"/>
      <c r="B151" s="224"/>
      <c r="C151" s="225"/>
      <c r="D151" s="219" t="s">
        <v>156</v>
      </c>
      <c r="E151" s="226" t="s">
        <v>19</v>
      </c>
      <c r="F151" s="227" t="s">
        <v>349</v>
      </c>
      <c r="G151" s="225"/>
      <c r="H151" s="228">
        <v>30</v>
      </c>
      <c r="I151" s="229"/>
      <c r="J151" s="225"/>
      <c r="K151" s="225"/>
      <c r="L151" s="230"/>
      <c r="M151" s="231"/>
      <c r="N151" s="232"/>
      <c r="O151" s="232"/>
      <c r="P151" s="232"/>
      <c r="Q151" s="232"/>
      <c r="R151" s="232"/>
      <c r="S151" s="232"/>
      <c r="T151" s="23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34" t="s">
        <v>156</v>
      </c>
      <c r="AU151" s="234" t="s">
        <v>84</v>
      </c>
      <c r="AV151" s="13" t="s">
        <v>84</v>
      </c>
      <c r="AW151" s="13" t="s">
        <v>35</v>
      </c>
      <c r="AX151" s="13" t="s">
        <v>74</v>
      </c>
      <c r="AY151" s="234" t="s">
        <v>133</v>
      </c>
    </row>
    <row r="152" spans="1:51" s="14" customFormat="1" ht="12">
      <c r="A152" s="14"/>
      <c r="B152" s="235"/>
      <c r="C152" s="236"/>
      <c r="D152" s="219" t="s">
        <v>156</v>
      </c>
      <c r="E152" s="237" t="s">
        <v>19</v>
      </c>
      <c r="F152" s="238" t="s">
        <v>164</v>
      </c>
      <c r="G152" s="236"/>
      <c r="H152" s="239">
        <v>30</v>
      </c>
      <c r="I152" s="240"/>
      <c r="J152" s="236"/>
      <c r="K152" s="236"/>
      <c r="L152" s="241"/>
      <c r="M152" s="242"/>
      <c r="N152" s="243"/>
      <c r="O152" s="243"/>
      <c r="P152" s="243"/>
      <c r="Q152" s="243"/>
      <c r="R152" s="243"/>
      <c r="S152" s="243"/>
      <c r="T152" s="24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T152" s="245" t="s">
        <v>156</v>
      </c>
      <c r="AU152" s="245" t="s">
        <v>84</v>
      </c>
      <c r="AV152" s="14" t="s">
        <v>140</v>
      </c>
      <c r="AW152" s="14" t="s">
        <v>35</v>
      </c>
      <c r="AX152" s="14" t="s">
        <v>82</v>
      </c>
      <c r="AY152" s="245" t="s">
        <v>133</v>
      </c>
    </row>
    <row r="153" spans="1:63" s="12" customFormat="1" ht="22.8" customHeight="1">
      <c r="A153" s="12"/>
      <c r="B153" s="190"/>
      <c r="C153" s="191"/>
      <c r="D153" s="192" t="s">
        <v>73</v>
      </c>
      <c r="E153" s="204" t="s">
        <v>1008</v>
      </c>
      <c r="F153" s="204" t="s">
        <v>1009</v>
      </c>
      <c r="G153" s="191"/>
      <c r="H153" s="191"/>
      <c r="I153" s="194"/>
      <c r="J153" s="205">
        <f>BK153</f>
        <v>0</v>
      </c>
      <c r="K153" s="191"/>
      <c r="L153" s="196"/>
      <c r="M153" s="197"/>
      <c r="N153" s="198"/>
      <c r="O153" s="198"/>
      <c r="P153" s="199">
        <f>SUM(P154:P168)</f>
        <v>0</v>
      </c>
      <c r="Q153" s="198"/>
      <c r="R153" s="199">
        <f>SUM(R154:R168)</f>
        <v>0</v>
      </c>
      <c r="S153" s="198"/>
      <c r="T153" s="200">
        <f>SUM(T154:T168)</f>
        <v>0</v>
      </c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R153" s="201" t="s">
        <v>84</v>
      </c>
      <c r="AT153" s="202" t="s">
        <v>73</v>
      </c>
      <c r="AU153" s="202" t="s">
        <v>82</v>
      </c>
      <c r="AY153" s="201" t="s">
        <v>133</v>
      </c>
      <c r="BK153" s="203">
        <f>SUM(BK154:BK168)</f>
        <v>0</v>
      </c>
    </row>
    <row r="154" spans="1:65" s="2" customFormat="1" ht="16.5" customHeight="1">
      <c r="A154" s="40"/>
      <c r="B154" s="41"/>
      <c r="C154" s="206" t="s">
        <v>182</v>
      </c>
      <c r="D154" s="206" t="s">
        <v>135</v>
      </c>
      <c r="E154" s="207" t="s">
        <v>1010</v>
      </c>
      <c r="F154" s="208" t="s">
        <v>1011</v>
      </c>
      <c r="G154" s="209" t="s">
        <v>518</v>
      </c>
      <c r="H154" s="210">
        <v>1</v>
      </c>
      <c r="I154" s="211"/>
      <c r="J154" s="212">
        <f>ROUND(I154*H154,2)</f>
        <v>0</v>
      </c>
      <c r="K154" s="208" t="s">
        <v>332</v>
      </c>
      <c r="L154" s="46"/>
      <c r="M154" s="213" t="s">
        <v>19</v>
      </c>
      <c r="N154" s="214" t="s">
        <v>45</v>
      </c>
      <c r="O154" s="86"/>
      <c r="P154" s="215">
        <f>O154*H154</f>
        <v>0</v>
      </c>
      <c r="Q154" s="215">
        <v>0</v>
      </c>
      <c r="R154" s="215">
        <f>Q154*H154</f>
        <v>0</v>
      </c>
      <c r="S154" s="215">
        <v>0</v>
      </c>
      <c r="T154" s="216">
        <f>S154*H154</f>
        <v>0</v>
      </c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R154" s="217" t="s">
        <v>239</v>
      </c>
      <c r="AT154" s="217" t="s">
        <v>135</v>
      </c>
      <c r="AU154" s="217" t="s">
        <v>84</v>
      </c>
      <c r="AY154" s="19" t="s">
        <v>133</v>
      </c>
      <c r="BE154" s="218">
        <f>IF(N154="základní",J154,0)</f>
        <v>0</v>
      </c>
      <c r="BF154" s="218">
        <f>IF(N154="snížená",J154,0)</f>
        <v>0</v>
      </c>
      <c r="BG154" s="218">
        <f>IF(N154="zákl. přenesená",J154,0)</f>
        <v>0</v>
      </c>
      <c r="BH154" s="218">
        <f>IF(N154="sníž. přenesená",J154,0)</f>
        <v>0</v>
      </c>
      <c r="BI154" s="218">
        <f>IF(N154="nulová",J154,0)</f>
        <v>0</v>
      </c>
      <c r="BJ154" s="19" t="s">
        <v>82</v>
      </c>
      <c r="BK154" s="218">
        <f>ROUND(I154*H154,2)</f>
        <v>0</v>
      </c>
      <c r="BL154" s="19" t="s">
        <v>239</v>
      </c>
      <c r="BM154" s="217" t="s">
        <v>1012</v>
      </c>
    </row>
    <row r="155" spans="1:47" s="2" customFormat="1" ht="12">
      <c r="A155" s="40"/>
      <c r="B155" s="41"/>
      <c r="C155" s="42"/>
      <c r="D155" s="219" t="s">
        <v>142</v>
      </c>
      <c r="E155" s="42"/>
      <c r="F155" s="220" t="s">
        <v>1011</v>
      </c>
      <c r="G155" s="42"/>
      <c r="H155" s="42"/>
      <c r="I155" s="221"/>
      <c r="J155" s="42"/>
      <c r="K155" s="42"/>
      <c r="L155" s="46"/>
      <c r="M155" s="222"/>
      <c r="N155" s="223"/>
      <c r="O155" s="86"/>
      <c r="P155" s="86"/>
      <c r="Q155" s="86"/>
      <c r="R155" s="86"/>
      <c r="S155" s="86"/>
      <c r="T155" s="87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T155" s="19" t="s">
        <v>142</v>
      </c>
      <c r="AU155" s="19" t="s">
        <v>84</v>
      </c>
    </row>
    <row r="156" spans="1:51" s="15" customFormat="1" ht="12">
      <c r="A156" s="15"/>
      <c r="B156" s="246"/>
      <c r="C156" s="247"/>
      <c r="D156" s="219" t="s">
        <v>156</v>
      </c>
      <c r="E156" s="248" t="s">
        <v>19</v>
      </c>
      <c r="F156" s="249" t="s">
        <v>1011</v>
      </c>
      <c r="G156" s="247"/>
      <c r="H156" s="248" t="s">
        <v>19</v>
      </c>
      <c r="I156" s="250"/>
      <c r="J156" s="247"/>
      <c r="K156" s="247"/>
      <c r="L156" s="251"/>
      <c r="M156" s="252"/>
      <c r="N156" s="253"/>
      <c r="O156" s="253"/>
      <c r="P156" s="253"/>
      <c r="Q156" s="253"/>
      <c r="R156" s="253"/>
      <c r="S156" s="253"/>
      <c r="T156" s="254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T156" s="255" t="s">
        <v>156</v>
      </c>
      <c r="AU156" s="255" t="s">
        <v>84</v>
      </c>
      <c r="AV156" s="15" t="s">
        <v>82</v>
      </c>
      <c r="AW156" s="15" t="s">
        <v>35</v>
      </c>
      <c r="AX156" s="15" t="s">
        <v>74</v>
      </c>
      <c r="AY156" s="255" t="s">
        <v>133</v>
      </c>
    </row>
    <row r="157" spans="1:51" s="13" customFormat="1" ht="12">
      <c r="A157" s="13"/>
      <c r="B157" s="224"/>
      <c r="C157" s="225"/>
      <c r="D157" s="219" t="s">
        <v>156</v>
      </c>
      <c r="E157" s="226" t="s">
        <v>19</v>
      </c>
      <c r="F157" s="227" t="s">
        <v>82</v>
      </c>
      <c r="G157" s="225"/>
      <c r="H157" s="228">
        <v>1</v>
      </c>
      <c r="I157" s="229"/>
      <c r="J157" s="225"/>
      <c r="K157" s="225"/>
      <c r="L157" s="230"/>
      <c r="M157" s="231"/>
      <c r="N157" s="232"/>
      <c r="O157" s="232"/>
      <c r="P157" s="232"/>
      <c r="Q157" s="232"/>
      <c r="R157" s="232"/>
      <c r="S157" s="232"/>
      <c r="T157" s="23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34" t="s">
        <v>156</v>
      </c>
      <c r="AU157" s="234" t="s">
        <v>84</v>
      </c>
      <c r="AV157" s="13" t="s">
        <v>84</v>
      </c>
      <c r="AW157" s="13" t="s">
        <v>35</v>
      </c>
      <c r="AX157" s="13" t="s">
        <v>74</v>
      </c>
      <c r="AY157" s="234" t="s">
        <v>133</v>
      </c>
    </row>
    <row r="158" spans="1:51" s="14" customFormat="1" ht="12">
      <c r="A158" s="14"/>
      <c r="B158" s="235"/>
      <c r="C158" s="236"/>
      <c r="D158" s="219" t="s">
        <v>156</v>
      </c>
      <c r="E158" s="237" t="s">
        <v>19</v>
      </c>
      <c r="F158" s="238" t="s">
        <v>164</v>
      </c>
      <c r="G158" s="236"/>
      <c r="H158" s="239">
        <v>1</v>
      </c>
      <c r="I158" s="240"/>
      <c r="J158" s="236"/>
      <c r="K158" s="236"/>
      <c r="L158" s="241"/>
      <c r="M158" s="242"/>
      <c r="N158" s="243"/>
      <c r="O158" s="243"/>
      <c r="P158" s="243"/>
      <c r="Q158" s="243"/>
      <c r="R158" s="243"/>
      <c r="S158" s="243"/>
      <c r="T158" s="24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T158" s="245" t="s">
        <v>156</v>
      </c>
      <c r="AU158" s="245" t="s">
        <v>84</v>
      </c>
      <c r="AV158" s="14" t="s">
        <v>140</v>
      </c>
      <c r="AW158" s="14" t="s">
        <v>35</v>
      </c>
      <c r="AX158" s="14" t="s">
        <v>82</v>
      </c>
      <c r="AY158" s="245" t="s">
        <v>133</v>
      </c>
    </row>
    <row r="159" spans="1:65" s="2" customFormat="1" ht="16.5" customHeight="1">
      <c r="A159" s="40"/>
      <c r="B159" s="41"/>
      <c r="C159" s="206" t="s">
        <v>187</v>
      </c>
      <c r="D159" s="206" t="s">
        <v>135</v>
      </c>
      <c r="E159" s="207" t="s">
        <v>1013</v>
      </c>
      <c r="F159" s="208" t="s">
        <v>1014</v>
      </c>
      <c r="G159" s="209" t="s">
        <v>518</v>
      </c>
      <c r="H159" s="210">
        <v>1</v>
      </c>
      <c r="I159" s="211"/>
      <c r="J159" s="212">
        <f>ROUND(I159*H159,2)</f>
        <v>0</v>
      </c>
      <c r="K159" s="208" t="s">
        <v>332</v>
      </c>
      <c r="L159" s="46"/>
      <c r="M159" s="213" t="s">
        <v>19</v>
      </c>
      <c r="N159" s="214" t="s">
        <v>45</v>
      </c>
      <c r="O159" s="86"/>
      <c r="P159" s="215">
        <f>O159*H159</f>
        <v>0</v>
      </c>
      <c r="Q159" s="215">
        <v>0</v>
      </c>
      <c r="R159" s="215">
        <f>Q159*H159</f>
        <v>0</v>
      </c>
      <c r="S159" s="215">
        <v>0</v>
      </c>
      <c r="T159" s="216">
        <f>S159*H159</f>
        <v>0</v>
      </c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R159" s="217" t="s">
        <v>239</v>
      </c>
      <c r="AT159" s="217" t="s">
        <v>135</v>
      </c>
      <c r="AU159" s="217" t="s">
        <v>84</v>
      </c>
      <c r="AY159" s="19" t="s">
        <v>133</v>
      </c>
      <c r="BE159" s="218">
        <f>IF(N159="základní",J159,0)</f>
        <v>0</v>
      </c>
      <c r="BF159" s="218">
        <f>IF(N159="snížená",J159,0)</f>
        <v>0</v>
      </c>
      <c r="BG159" s="218">
        <f>IF(N159="zákl. přenesená",J159,0)</f>
        <v>0</v>
      </c>
      <c r="BH159" s="218">
        <f>IF(N159="sníž. přenesená",J159,0)</f>
        <v>0</v>
      </c>
      <c r="BI159" s="218">
        <f>IF(N159="nulová",J159,0)</f>
        <v>0</v>
      </c>
      <c r="BJ159" s="19" t="s">
        <v>82</v>
      </c>
      <c r="BK159" s="218">
        <f>ROUND(I159*H159,2)</f>
        <v>0</v>
      </c>
      <c r="BL159" s="19" t="s">
        <v>239</v>
      </c>
      <c r="BM159" s="217" t="s">
        <v>1015</v>
      </c>
    </row>
    <row r="160" spans="1:47" s="2" customFormat="1" ht="12">
      <c r="A160" s="40"/>
      <c r="B160" s="41"/>
      <c r="C160" s="42"/>
      <c r="D160" s="219" t="s">
        <v>142</v>
      </c>
      <c r="E160" s="42"/>
      <c r="F160" s="220" t="s">
        <v>1014</v>
      </c>
      <c r="G160" s="42"/>
      <c r="H160" s="42"/>
      <c r="I160" s="221"/>
      <c r="J160" s="42"/>
      <c r="K160" s="42"/>
      <c r="L160" s="46"/>
      <c r="M160" s="222"/>
      <c r="N160" s="223"/>
      <c r="O160" s="86"/>
      <c r="P160" s="86"/>
      <c r="Q160" s="86"/>
      <c r="R160" s="86"/>
      <c r="S160" s="86"/>
      <c r="T160" s="87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T160" s="19" t="s">
        <v>142</v>
      </c>
      <c r="AU160" s="19" t="s">
        <v>84</v>
      </c>
    </row>
    <row r="161" spans="1:51" s="15" customFormat="1" ht="12">
      <c r="A161" s="15"/>
      <c r="B161" s="246"/>
      <c r="C161" s="247"/>
      <c r="D161" s="219" t="s">
        <v>156</v>
      </c>
      <c r="E161" s="248" t="s">
        <v>19</v>
      </c>
      <c r="F161" s="249" t="s">
        <v>1014</v>
      </c>
      <c r="G161" s="247"/>
      <c r="H161" s="248" t="s">
        <v>19</v>
      </c>
      <c r="I161" s="250"/>
      <c r="J161" s="247"/>
      <c r="K161" s="247"/>
      <c r="L161" s="251"/>
      <c r="M161" s="252"/>
      <c r="N161" s="253"/>
      <c r="O161" s="253"/>
      <c r="P161" s="253"/>
      <c r="Q161" s="253"/>
      <c r="R161" s="253"/>
      <c r="S161" s="253"/>
      <c r="T161" s="254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T161" s="255" t="s">
        <v>156</v>
      </c>
      <c r="AU161" s="255" t="s">
        <v>84</v>
      </c>
      <c r="AV161" s="15" t="s">
        <v>82</v>
      </c>
      <c r="AW161" s="15" t="s">
        <v>35</v>
      </c>
      <c r="AX161" s="15" t="s">
        <v>74</v>
      </c>
      <c r="AY161" s="255" t="s">
        <v>133</v>
      </c>
    </row>
    <row r="162" spans="1:51" s="13" customFormat="1" ht="12">
      <c r="A162" s="13"/>
      <c r="B162" s="224"/>
      <c r="C162" s="225"/>
      <c r="D162" s="219" t="s">
        <v>156</v>
      </c>
      <c r="E162" s="226" t="s">
        <v>19</v>
      </c>
      <c r="F162" s="227" t="s">
        <v>82</v>
      </c>
      <c r="G162" s="225"/>
      <c r="H162" s="228">
        <v>1</v>
      </c>
      <c r="I162" s="229"/>
      <c r="J162" s="225"/>
      <c r="K162" s="225"/>
      <c r="L162" s="230"/>
      <c r="M162" s="231"/>
      <c r="N162" s="232"/>
      <c r="O162" s="232"/>
      <c r="P162" s="232"/>
      <c r="Q162" s="232"/>
      <c r="R162" s="232"/>
      <c r="S162" s="232"/>
      <c r="T162" s="23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34" t="s">
        <v>156</v>
      </c>
      <c r="AU162" s="234" t="s">
        <v>84</v>
      </c>
      <c r="AV162" s="13" t="s">
        <v>84</v>
      </c>
      <c r="AW162" s="13" t="s">
        <v>35</v>
      </c>
      <c r="AX162" s="13" t="s">
        <v>74</v>
      </c>
      <c r="AY162" s="234" t="s">
        <v>133</v>
      </c>
    </row>
    <row r="163" spans="1:51" s="14" customFormat="1" ht="12">
      <c r="A163" s="14"/>
      <c r="B163" s="235"/>
      <c r="C163" s="236"/>
      <c r="D163" s="219" t="s">
        <v>156</v>
      </c>
      <c r="E163" s="237" t="s">
        <v>19</v>
      </c>
      <c r="F163" s="238" t="s">
        <v>164</v>
      </c>
      <c r="G163" s="236"/>
      <c r="H163" s="239">
        <v>1</v>
      </c>
      <c r="I163" s="240"/>
      <c r="J163" s="236"/>
      <c r="K163" s="236"/>
      <c r="L163" s="241"/>
      <c r="M163" s="242"/>
      <c r="N163" s="243"/>
      <c r="O163" s="243"/>
      <c r="P163" s="243"/>
      <c r="Q163" s="243"/>
      <c r="R163" s="243"/>
      <c r="S163" s="243"/>
      <c r="T163" s="24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T163" s="245" t="s">
        <v>156</v>
      </c>
      <c r="AU163" s="245" t="s">
        <v>84</v>
      </c>
      <c r="AV163" s="14" t="s">
        <v>140</v>
      </c>
      <c r="AW163" s="14" t="s">
        <v>35</v>
      </c>
      <c r="AX163" s="14" t="s">
        <v>82</v>
      </c>
      <c r="AY163" s="245" t="s">
        <v>133</v>
      </c>
    </row>
    <row r="164" spans="1:65" s="2" customFormat="1" ht="16.5" customHeight="1">
      <c r="A164" s="40"/>
      <c r="B164" s="41"/>
      <c r="C164" s="206" t="s">
        <v>195</v>
      </c>
      <c r="D164" s="206" t="s">
        <v>135</v>
      </c>
      <c r="E164" s="207" t="s">
        <v>1016</v>
      </c>
      <c r="F164" s="208" t="s">
        <v>1017</v>
      </c>
      <c r="G164" s="209" t="s">
        <v>518</v>
      </c>
      <c r="H164" s="210">
        <v>1</v>
      </c>
      <c r="I164" s="211"/>
      <c r="J164" s="212">
        <f>ROUND(I164*H164,2)</f>
        <v>0</v>
      </c>
      <c r="K164" s="208" t="s">
        <v>332</v>
      </c>
      <c r="L164" s="46"/>
      <c r="M164" s="213" t="s">
        <v>19</v>
      </c>
      <c r="N164" s="214" t="s">
        <v>45</v>
      </c>
      <c r="O164" s="86"/>
      <c r="P164" s="215">
        <f>O164*H164</f>
        <v>0</v>
      </c>
      <c r="Q164" s="215">
        <v>0</v>
      </c>
      <c r="R164" s="215">
        <f>Q164*H164</f>
        <v>0</v>
      </c>
      <c r="S164" s="215">
        <v>0</v>
      </c>
      <c r="T164" s="216">
        <f>S164*H164</f>
        <v>0</v>
      </c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R164" s="217" t="s">
        <v>239</v>
      </c>
      <c r="AT164" s="217" t="s">
        <v>135</v>
      </c>
      <c r="AU164" s="217" t="s">
        <v>84</v>
      </c>
      <c r="AY164" s="19" t="s">
        <v>133</v>
      </c>
      <c r="BE164" s="218">
        <f>IF(N164="základní",J164,0)</f>
        <v>0</v>
      </c>
      <c r="BF164" s="218">
        <f>IF(N164="snížená",J164,0)</f>
        <v>0</v>
      </c>
      <c r="BG164" s="218">
        <f>IF(N164="zákl. přenesená",J164,0)</f>
        <v>0</v>
      </c>
      <c r="BH164" s="218">
        <f>IF(N164="sníž. přenesená",J164,0)</f>
        <v>0</v>
      </c>
      <c r="BI164" s="218">
        <f>IF(N164="nulová",J164,0)</f>
        <v>0</v>
      </c>
      <c r="BJ164" s="19" t="s">
        <v>82</v>
      </c>
      <c r="BK164" s="218">
        <f>ROUND(I164*H164,2)</f>
        <v>0</v>
      </c>
      <c r="BL164" s="19" t="s">
        <v>239</v>
      </c>
      <c r="BM164" s="217" t="s">
        <v>1018</v>
      </c>
    </row>
    <row r="165" spans="1:47" s="2" customFormat="1" ht="12">
      <c r="A165" s="40"/>
      <c r="B165" s="41"/>
      <c r="C165" s="42"/>
      <c r="D165" s="219" t="s">
        <v>142</v>
      </c>
      <c r="E165" s="42"/>
      <c r="F165" s="220" t="s">
        <v>1017</v>
      </c>
      <c r="G165" s="42"/>
      <c r="H165" s="42"/>
      <c r="I165" s="221"/>
      <c r="J165" s="42"/>
      <c r="K165" s="42"/>
      <c r="L165" s="46"/>
      <c r="M165" s="222"/>
      <c r="N165" s="223"/>
      <c r="O165" s="86"/>
      <c r="P165" s="86"/>
      <c r="Q165" s="86"/>
      <c r="R165" s="86"/>
      <c r="S165" s="86"/>
      <c r="T165" s="87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T165" s="19" t="s">
        <v>142</v>
      </c>
      <c r="AU165" s="19" t="s">
        <v>84</v>
      </c>
    </row>
    <row r="166" spans="1:51" s="15" customFormat="1" ht="12">
      <c r="A166" s="15"/>
      <c r="B166" s="246"/>
      <c r="C166" s="247"/>
      <c r="D166" s="219" t="s">
        <v>156</v>
      </c>
      <c r="E166" s="248" t="s">
        <v>19</v>
      </c>
      <c r="F166" s="249" t="s">
        <v>1019</v>
      </c>
      <c r="G166" s="247"/>
      <c r="H166" s="248" t="s">
        <v>19</v>
      </c>
      <c r="I166" s="250"/>
      <c r="J166" s="247"/>
      <c r="K166" s="247"/>
      <c r="L166" s="251"/>
      <c r="M166" s="252"/>
      <c r="N166" s="253"/>
      <c r="O166" s="253"/>
      <c r="P166" s="253"/>
      <c r="Q166" s="253"/>
      <c r="R166" s="253"/>
      <c r="S166" s="253"/>
      <c r="T166" s="254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T166" s="255" t="s">
        <v>156</v>
      </c>
      <c r="AU166" s="255" t="s">
        <v>84</v>
      </c>
      <c r="AV166" s="15" t="s">
        <v>82</v>
      </c>
      <c r="AW166" s="15" t="s">
        <v>35</v>
      </c>
      <c r="AX166" s="15" t="s">
        <v>74</v>
      </c>
      <c r="AY166" s="255" t="s">
        <v>133</v>
      </c>
    </row>
    <row r="167" spans="1:51" s="13" customFormat="1" ht="12">
      <c r="A167" s="13"/>
      <c r="B167" s="224"/>
      <c r="C167" s="225"/>
      <c r="D167" s="219" t="s">
        <v>156</v>
      </c>
      <c r="E167" s="226" t="s">
        <v>19</v>
      </c>
      <c r="F167" s="227" t="s">
        <v>82</v>
      </c>
      <c r="G167" s="225"/>
      <c r="H167" s="228">
        <v>1</v>
      </c>
      <c r="I167" s="229"/>
      <c r="J167" s="225"/>
      <c r="K167" s="225"/>
      <c r="L167" s="230"/>
      <c r="M167" s="231"/>
      <c r="N167" s="232"/>
      <c r="O167" s="232"/>
      <c r="P167" s="232"/>
      <c r="Q167" s="232"/>
      <c r="R167" s="232"/>
      <c r="S167" s="232"/>
      <c r="T167" s="23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34" t="s">
        <v>156</v>
      </c>
      <c r="AU167" s="234" t="s">
        <v>84</v>
      </c>
      <c r="AV167" s="13" t="s">
        <v>84</v>
      </c>
      <c r="AW167" s="13" t="s">
        <v>35</v>
      </c>
      <c r="AX167" s="13" t="s">
        <v>74</v>
      </c>
      <c r="AY167" s="234" t="s">
        <v>133</v>
      </c>
    </row>
    <row r="168" spans="1:51" s="14" customFormat="1" ht="12">
      <c r="A168" s="14"/>
      <c r="B168" s="235"/>
      <c r="C168" s="236"/>
      <c r="D168" s="219" t="s">
        <v>156</v>
      </c>
      <c r="E168" s="237" t="s">
        <v>19</v>
      </c>
      <c r="F168" s="238" t="s">
        <v>164</v>
      </c>
      <c r="G168" s="236"/>
      <c r="H168" s="239">
        <v>1</v>
      </c>
      <c r="I168" s="240"/>
      <c r="J168" s="236"/>
      <c r="K168" s="236"/>
      <c r="L168" s="241"/>
      <c r="M168" s="242"/>
      <c r="N168" s="243"/>
      <c r="O168" s="243"/>
      <c r="P168" s="243"/>
      <c r="Q168" s="243"/>
      <c r="R168" s="243"/>
      <c r="S168" s="243"/>
      <c r="T168" s="24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T168" s="245" t="s">
        <v>156</v>
      </c>
      <c r="AU168" s="245" t="s">
        <v>84</v>
      </c>
      <c r="AV168" s="14" t="s">
        <v>140</v>
      </c>
      <c r="AW168" s="14" t="s">
        <v>35</v>
      </c>
      <c r="AX168" s="14" t="s">
        <v>82</v>
      </c>
      <c r="AY168" s="245" t="s">
        <v>133</v>
      </c>
    </row>
    <row r="169" spans="1:63" s="12" customFormat="1" ht="22.8" customHeight="1">
      <c r="A169" s="12"/>
      <c r="B169" s="190"/>
      <c r="C169" s="191"/>
      <c r="D169" s="192" t="s">
        <v>73</v>
      </c>
      <c r="E169" s="204" t="s">
        <v>1020</v>
      </c>
      <c r="F169" s="204" t="s">
        <v>1021</v>
      </c>
      <c r="G169" s="191"/>
      <c r="H169" s="191"/>
      <c r="I169" s="194"/>
      <c r="J169" s="205">
        <f>BK169</f>
        <v>0</v>
      </c>
      <c r="K169" s="191"/>
      <c r="L169" s="196"/>
      <c r="M169" s="197"/>
      <c r="N169" s="198"/>
      <c r="O169" s="198"/>
      <c r="P169" s="199">
        <f>SUM(P170:P208)</f>
        <v>0</v>
      </c>
      <c r="Q169" s="198"/>
      <c r="R169" s="199">
        <f>SUM(R170:R208)</f>
        <v>1.4647999999999999</v>
      </c>
      <c r="S169" s="198"/>
      <c r="T169" s="200">
        <f>SUM(T170:T208)</f>
        <v>0</v>
      </c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R169" s="201" t="s">
        <v>84</v>
      </c>
      <c r="AT169" s="202" t="s">
        <v>73</v>
      </c>
      <c r="AU169" s="202" t="s">
        <v>82</v>
      </c>
      <c r="AY169" s="201" t="s">
        <v>133</v>
      </c>
      <c r="BK169" s="203">
        <f>SUM(BK170:BK208)</f>
        <v>0</v>
      </c>
    </row>
    <row r="170" spans="1:65" s="2" customFormat="1" ht="16.5" customHeight="1">
      <c r="A170" s="40"/>
      <c r="B170" s="41"/>
      <c r="C170" s="206" t="s">
        <v>212</v>
      </c>
      <c r="D170" s="206" t="s">
        <v>135</v>
      </c>
      <c r="E170" s="207" t="s">
        <v>1022</v>
      </c>
      <c r="F170" s="208" t="s">
        <v>1023</v>
      </c>
      <c r="G170" s="209" t="s">
        <v>138</v>
      </c>
      <c r="H170" s="210">
        <v>22</v>
      </c>
      <c r="I170" s="211"/>
      <c r="J170" s="212">
        <f>ROUND(I170*H170,2)</f>
        <v>0</v>
      </c>
      <c r="K170" s="208" t="s">
        <v>139</v>
      </c>
      <c r="L170" s="46"/>
      <c r="M170" s="213" t="s">
        <v>19</v>
      </c>
      <c r="N170" s="214" t="s">
        <v>45</v>
      </c>
      <c r="O170" s="86"/>
      <c r="P170" s="215">
        <f>O170*H170</f>
        <v>0</v>
      </c>
      <c r="Q170" s="215">
        <v>0</v>
      </c>
      <c r="R170" s="215">
        <f>Q170*H170</f>
        <v>0</v>
      </c>
      <c r="S170" s="215">
        <v>0</v>
      </c>
      <c r="T170" s="216">
        <f>S170*H170</f>
        <v>0</v>
      </c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R170" s="217" t="s">
        <v>239</v>
      </c>
      <c r="AT170" s="217" t="s">
        <v>135</v>
      </c>
      <c r="AU170" s="217" t="s">
        <v>84</v>
      </c>
      <c r="AY170" s="19" t="s">
        <v>133</v>
      </c>
      <c r="BE170" s="218">
        <f>IF(N170="základní",J170,0)</f>
        <v>0</v>
      </c>
      <c r="BF170" s="218">
        <f>IF(N170="snížená",J170,0)</f>
        <v>0</v>
      </c>
      <c r="BG170" s="218">
        <f>IF(N170="zákl. přenesená",J170,0)</f>
        <v>0</v>
      </c>
      <c r="BH170" s="218">
        <f>IF(N170="sníž. přenesená",J170,0)</f>
        <v>0</v>
      </c>
      <c r="BI170" s="218">
        <f>IF(N170="nulová",J170,0)</f>
        <v>0</v>
      </c>
      <c r="BJ170" s="19" t="s">
        <v>82</v>
      </c>
      <c r="BK170" s="218">
        <f>ROUND(I170*H170,2)</f>
        <v>0</v>
      </c>
      <c r="BL170" s="19" t="s">
        <v>239</v>
      </c>
      <c r="BM170" s="217" t="s">
        <v>1024</v>
      </c>
    </row>
    <row r="171" spans="1:47" s="2" customFormat="1" ht="12">
      <c r="A171" s="40"/>
      <c r="B171" s="41"/>
      <c r="C171" s="42"/>
      <c r="D171" s="219" t="s">
        <v>142</v>
      </c>
      <c r="E171" s="42"/>
      <c r="F171" s="220" t="s">
        <v>1025</v>
      </c>
      <c r="G171" s="42"/>
      <c r="H171" s="42"/>
      <c r="I171" s="221"/>
      <c r="J171" s="42"/>
      <c r="K171" s="42"/>
      <c r="L171" s="46"/>
      <c r="M171" s="222"/>
      <c r="N171" s="223"/>
      <c r="O171" s="86"/>
      <c r="P171" s="86"/>
      <c r="Q171" s="86"/>
      <c r="R171" s="86"/>
      <c r="S171" s="86"/>
      <c r="T171" s="87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T171" s="19" t="s">
        <v>142</v>
      </c>
      <c r="AU171" s="19" t="s">
        <v>84</v>
      </c>
    </row>
    <row r="172" spans="1:51" s="15" customFormat="1" ht="12">
      <c r="A172" s="15"/>
      <c r="B172" s="246"/>
      <c r="C172" s="247"/>
      <c r="D172" s="219" t="s">
        <v>156</v>
      </c>
      <c r="E172" s="248" t="s">
        <v>19</v>
      </c>
      <c r="F172" s="249" t="s">
        <v>1026</v>
      </c>
      <c r="G172" s="247"/>
      <c r="H172" s="248" t="s">
        <v>19</v>
      </c>
      <c r="I172" s="250"/>
      <c r="J172" s="247"/>
      <c r="K172" s="247"/>
      <c r="L172" s="251"/>
      <c r="M172" s="252"/>
      <c r="N172" s="253"/>
      <c r="O172" s="253"/>
      <c r="P172" s="253"/>
      <c r="Q172" s="253"/>
      <c r="R172" s="253"/>
      <c r="S172" s="253"/>
      <c r="T172" s="254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T172" s="255" t="s">
        <v>156</v>
      </c>
      <c r="AU172" s="255" t="s">
        <v>84</v>
      </c>
      <c r="AV172" s="15" t="s">
        <v>82</v>
      </c>
      <c r="AW172" s="15" t="s">
        <v>35</v>
      </c>
      <c r="AX172" s="15" t="s">
        <v>74</v>
      </c>
      <c r="AY172" s="255" t="s">
        <v>133</v>
      </c>
    </row>
    <row r="173" spans="1:51" s="13" customFormat="1" ht="12">
      <c r="A173" s="13"/>
      <c r="B173" s="224"/>
      <c r="C173" s="225"/>
      <c r="D173" s="219" t="s">
        <v>156</v>
      </c>
      <c r="E173" s="226" t="s">
        <v>19</v>
      </c>
      <c r="F173" s="227" t="s">
        <v>280</v>
      </c>
      <c r="G173" s="225"/>
      <c r="H173" s="228">
        <v>22</v>
      </c>
      <c r="I173" s="229"/>
      <c r="J173" s="225"/>
      <c r="K173" s="225"/>
      <c r="L173" s="230"/>
      <c r="M173" s="231"/>
      <c r="N173" s="232"/>
      <c r="O173" s="232"/>
      <c r="P173" s="232"/>
      <c r="Q173" s="232"/>
      <c r="R173" s="232"/>
      <c r="S173" s="232"/>
      <c r="T173" s="23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34" t="s">
        <v>156</v>
      </c>
      <c r="AU173" s="234" t="s">
        <v>84</v>
      </c>
      <c r="AV173" s="13" t="s">
        <v>84</v>
      </c>
      <c r="AW173" s="13" t="s">
        <v>35</v>
      </c>
      <c r="AX173" s="13" t="s">
        <v>74</v>
      </c>
      <c r="AY173" s="234" t="s">
        <v>133</v>
      </c>
    </row>
    <row r="174" spans="1:51" s="14" customFormat="1" ht="12">
      <c r="A174" s="14"/>
      <c r="B174" s="235"/>
      <c r="C174" s="236"/>
      <c r="D174" s="219" t="s">
        <v>156</v>
      </c>
      <c r="E174" s="237" t="s">
        <v>19</v>
      </c>
      <c r="F174" s="238" t="s">
        <v>164</v>
      </c>
      <c r="G174" s="236"/>
      <c r="H174" s="239">
        <v>22</v>
      </c>
      <c r="I174" s="240"/>
      <c r="J174" s="236"/>
      <c r="K174" s="236"/>
      <c r="L174" s="241"/>
      <c r="M174" s="242"/>
      <c r="N174" s="243"/>
      <c r="O174" s="243"/>
      <c r="P174" s="243"/>
      <c r="Q174" s="243"/>
      <c r="R174" s="243"/>
      <c r="S174" s="243"/>
      <c r="T174" s="244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T174" s="245" t="s">
        <v>156</v>
      </c>
      <c r="AU174" s="245" t="s">
        <v>84</v>
      </c>
      <c r="AV174" s="14" t="s">
        <v>140</v>
      </c>
      <c r="AW174" s="14" t="s">
        <v>35</v>
      </c>
      <c r="AX174" s="14" t="s">
        <v>82</v>
      </c>
      <c r="AY174" s="245" t="s">
        <v>133</v>
      </c>
    </row>
    <row r="175" spans="1:65" s="2" customFormat="1" ht="16.5" customHeight="1">
      <c r="A175" s="40"/>
      <c r="B175" s="41"/>
      <c r="C175" s="256" t="s">
        <v>217</v>
      </c>
      <c r="D175" s="256" t="s">
        <v>206</v>
      </c>
      <c r="E175" s="257" t="s">
        <v>1027</v>
      </c>
      <c r="F175" s="258" t="s">
        <v>1028</v>
      </c>
      <c r="G175" s="259" t="s">
        <v>138</v>
      </c>
      <c r="H175" s="260">
        <v>22</v>
      </c>
      <c r="I175" s="261"/>
      <c r="J175" s="262">
        <f>ROUND(I175*H175,2)</f>
        <v>0</v>
      </c>
      <c r="K175" s="258" t="s">
        <v>139</v>
      </c>
      <c r="L175" s="263"/>
      <c r="M175" s="264" t="s">
        <v>19</v>
      </c>
      <c r="N175" s="265" t="s">
        <v>45</v>
      </c>
      <c r="O175" s="86"/>
      <c r="P175" s="215">
        <f>O175*H175</f>
        <v>0</v>
      </c>
      <c r="Q175" s="215">
        <v>0.062</v>
      </c>
      <c r="R175" s="215">
        <f>Q175*H175</f>
        <v>1.3639999999999999</v>
      </c>
      <c r="S175" s="215">
        <v>0</v>
      </c>
      <c r="T175" s="216">
        <f>S175*H175</f>
        <v>0</v>
      </c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R175" s="217" t="s">
        <v>359</v>
      </c>
      <c r="AT175" s="217" t="s">
        <v>206</v>
      </c>
      <c r="AU175" s="217" t="s">
        <v>84</v>
      </c>
      <c r="AY175" s="19" t="s">
        <v>133</v>
      </c>
      <c r="BE175" s="218">
        <f>IF(N175="základní",J175,0)</f>
        <v>0</v>
      </c>
      <c r="BF175" s="218">
        <f>IF(N175="snížená",J175,0)</f>
        <v>0</v>
      </c>
      <c r="BG175" s="218">
        <f>IF(N175="zákl. přenesená",J175,0)</f>
        <v>0</v>
      </c>
      <c r="BH175" s="218">
        <f>IF(N175="sníž. přenesená",J175,0)</f>
        <v>0</v>
      </c>
      <c r="BI175" s="218">
        <f>IF(N175="nulová",J175,0)</f>
        <v>0</v>
      </c>
      <c r="BJ175" s="19" t="s">
        <v>82</v>
      </c>
      <c r="BK175" s="218">
        <f>ROUND(I175*H175,2)</f>
        <v>0</v>
      </c>
      <c r="BL175" s="19" t="s">
        <v>239</v>
      </c>
      <c r="BM175" s="217" t="s">
        <v>1029</v>
      </c>
    </row>
    <row r="176" spans="1:47" s="2" customFormat="1" ht="12">
      <c r="A176" s="40"/>
      <c r="B176" s="41"/>
      <c r="C176" s="42"/>
      <c r="D176" s="219" t="s">
        <v>142</v>
      </c>
      <c r="E176" s="42"/>
      <c r="F176" s="220" t="s">
        <v>1028</v>
      </c>
      <c r="G176" s="42"/>
      <c r="H176" s="42"/>
      <c r="I176" s="221"/>
      <c r="J176" s="42"/>
      <c r="K176" s="42"/>
      <c r="L176" s="46"/>
      <c r="M176" s="222"/>
      <c r="N176" s="223"/>
      <c r="O176" s="86"/>
      <c r="P176" s="86"/>
      <c r="Q176" s="86"/>
      <c r="R176" s="86"/>
      <c r="S176" s="86"/>
      <c r="T176" s="87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T176" s="19" t="s">
        <v>142</v>
      </c>
      <c r="AU176" s="19" t="s">
        <v>84</v>
      </c>
    </row>
    <row r="177" spans="1:51" s="15" customFormat="1" ht="12">
      <c r="A177" s="15"/>
      <c r="B177" s="246"/>
      <c r="C177" s="247"/>
      <c r="D177" s="219" t="s">
        <v>156</v>
      </c>
      <c r="E177" s="248" t="s">
        <v>19</v>
      </c>
      <c r="F177" s="249" t="s">
        <v>1028</v>
      </c>
      <c r="G177" s="247"/>
      <c r="H177" s="248" t="s">
        <v>19</v>
      </c>
      <c r="I177" s="250"/>
      <c r="J177" s="247"/>
      <c r="K177" s="247"/>
      <c r="L177" s="251"/>
      <c r="M177" s="252"/>
      <c r="N177" s="253"/>
      <c r="O177" s="253"/>
      <c r="P177" s="253"/>
      <c r="Q177" s="253"/>
      <c r="R177" s="253"/>
      <c r="S177" s="253"/>
      <c r="T177" s="254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T177" s="255" t="s">
        <v>156</v>
      </c>
      <c r="AU177" s="255" t="s">
        <v>84</v>
      </c>
      <c r="AV177" s="15" t="s">
        <v>82</v>
      </c>
      <c r="AW177" s="15" t="s">
        <v>35</v>
      </c>
      <c r="AX177" s="15" t="s">
        <v>74</v>
      </c>
      <c r="AY177" s="255" t="s">
        <v>133</v>
      </c>
    </row>
    <row r="178" spans="1:51" s="13" customFormat="1" ht="12">
      <c r="A178" s="13"/>
      <c r="B178" s="224"/>
      <c r="C178" s="225"/>
      <c r="D178" s="219" t="s">
        <v>156</v>
      </c>
      <c r="E178" s="226" t="s">
        <v>19</v>
      </c>
      <c r="F178" s="227" t="s">
        <v>280</v>
      </c>
      <c r="G178" s="225"/>
      <c r="H178" s="228">
        <v>22</v>
      </c>
      <c r="I178" s="229"/>
      <c r="J178" s="225"/>
      <c r="K178" s="225"/>
      <c r="L178" s="230"/>
      <c r="M178" s="231"/>
      <c r="N178" s="232"/>
      <c r="O178" s="232"/>
      <c r="P178" s="232"/>
      <c r="Q178" s="232"/>
      <c r="R178" s="232"/>
      <c r="S178" s="232"/>
      <c r="T178" s="23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34" t="s">
        <v>156</v>
      </c>
      <c r="AU178" s="234" t="s">
        <v>84</v>
      </c>
      <c r="AV178" s="13" t="s">
        <v>84</v>
      </c>
      <c r="AW178" s="13" t="s">
        <v>35</v>
      </c>
      <c r="AX178" s="13" t="s">
        <v>74</v>
      </c>
      <c r="AY178" s="234" t="s">
        <v>133</v>
      </c>
    </row>
    <row r="179" spans="1:51" s="14" customFormat="1" ht="12">
      <c r="A179" s="14"/>
      <c r="B179" s="235"/>
      <c r="C179" s="236"/>
      <c r="D179" s="219" t="s">
        <v>156</v>
      </c>
      <c r="E179" s="237" t="s">
        <v>19</v>
      </c>
      <c r="F179" s="238" t="s">
        <v>164</v>
      </c>
      <c r="G179" s="236"/>
      <c r="H179" s="239">
        <v>22</v>
      </c>
      <c r="I179" s="240"/>
      <c r="J179" s="236"/>
      <c r="K179" s="236"/>
      <c r="L179" s="241"/>
      <c r="M179" s="242"/>
      <c r="N179" s="243"/>
      <c r="O179" s="243"/>
      <c r="P179" s="243"/>
      <c r="Q179" s="243"/>
      <c r="R179" s="243"/>
      <c r="S179" s="243"/>
      <c r="T179" s="24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T179" s="245" t="s">
        <v>156</v>
      </c>
      <c r="AU179" s="245" t="s">
        <v>84</v>
      </c>
      <c r="AV179" s="14" t="s">
        <v>140</v>
      </c>
      <c r="AW179" s="14" t="s">
        <v>35</v>
      </c>
      <c r="AX179" s="14" t="s">
        <v>82</v>
      </c>
      <c r="AY179" s="245" t="s">
        <v>133</v>
      </c>
    </row>
    <row r="180" spans="1:65" s="2" customFormat="1" ht="16.5" customHeight="1">
      <c r="A180" s="40"/>
      <c r="B180" s="41"/>
      <c r="C180" s="256" t="s">
        <v>229</v>
      </c>
      <c r="D180" s="256" t="s">
        <v>206</v>
      </c>
      <c r="E180" s="257" t="s">
        <v>1030</v>
      </c>
      <c r="F180" s="258" t="s">
        <v>1031</v>
      </c>
      <c r="G180" s="259" t="s">
        <v>138</v>
      </c>
      <c r="H180" s="260">
        <v>18</v>
      </c>
      <c r="I180" s="261"/>
      <c r="J180" s="262">
        <f>ROUND(I180*H180,2)</f>
        <v>0</v>
      </c>
      <c r="K180" s="258" t="s">
        <v>332</v>
      </c>
      <c r="L180" s="263"/>
      <c r="M180" s="264" t="s">
        <v>19</v>
      </c>
      <c r="N180" s="265" t="s">
        <v>45</v>
      </c>
      <c r="O180" s="86"/>
      <c r="P180" s="215">
        <f>O180*H180</f>
        <v>0</v>
      </c>
      <c r="Q180" s="215">
        <v>0</v>
      </c>
      <c r="R180" s="215">
        <f>Q180*H180</f>
        <v>0</v>
      </c>
      <c r="S180" s="215">
        <v>0</v>
      </c>
      <c r="T180" s="216">
        <f>S180*H180</f>
        <v>0</v>
      </c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R180" s="217" t="s">
        <v>359</v>
      </c>
      <c r="AT180" s="217" t="s">
        <v>206</v>
      </c>
      <c r="AU180" s="217" t="s">
        <v>84</v>
      </c>
      <c r="AY180" s="19" t="s">
        <v>133</v>
      </c>
      <c r="BE180" s="218">
        <f>IF(N180="základní",J180,0)</f>
        <v>0</v>
      </c>
      <c r="BF180" s="218">
        <f>IF(N180="snížená",J180,0)</f>
        <v>0</v>
      </c>
      <c r="BG180" s="218">
        <f>IF(N180="zákl. přenesená",J180,0)</f>
        <v>0</v>
      </c>
      <c r="BH180" s="218">
        <f>IF(N180="sníž. přenesená",J180,0)</f>
        <v>0</v>
      </c>
      <c r="BI180" s="218">
        <f>IF(N180="nulová",J180,0)</f>
        <v>0</v>
      </c>
      <c r="BJ180" s="19" t="s">
        <v>82</v>
      </c>
      <c r="BK180" s="218">
        <f>ROUND(I180*H180,2)</f>
        <v>0</v>
      </c>
      <c r="BL180" s="19" t="s">
        <v>239</v>
      </c>
      <c r="BM180" s="217" t="s">
        <v>1032</v>
      </c>
    </row>
    <row r="181" spans="1:47" s="2" customFormat="1" ht="12">
      <c r="A181" s="40"/>
      <c r="B181" s="41"/>
      <c r="C181" s="42"/>
      <c r="D181" s="219" t="s">
        <v>142</v>
      </c>
      <c r="E181" s="42"/>
      <c r="F181" s="220" t="s">
        <v>1031</v>
      </c>
      <c r="G181" s="42"/>
      <c r="H181" s="42"/>
      <c r="I181" s="221"/>
      <c r="J181" s="42"/>
      <c r="K181" s="42"/>
      <c r="L181" s="46"/>
      <c r="M181" s="222"/>
      <c r="N181" s="223"/>
      <c r="O181" s="86"/>
      <c r="P181" s="86"/>
      <c r="Q181" s="86"/>
      <c r="R181" s="86"/>
      <c r="S181" s="86"/>
      <c r="T181" s="87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T181" s="19" t="s">
        <v>142</v>
      </c>
      <c r="AU181" s="19" t="s">
        <v>84</v>
      </c>
    </row>
    <row r="182" spans="1:51" s="15" customFormat="1" ht="12">
      <c r="A182" s="15"/>
      <c r="B182" s="246"/>
      <c r="C182" s="247"/>
      <c r="D182" s="219" t="s">
        <v>156</v>
      </c>
      <c r="E182" s="248" t="s">
        <v>19</v>
      </c>
      <c r="F182" s="249" t="s">
        <v>1033</v>
      </c>
      <c r="G182" s="247"/>
      <c r="H182" s="248" t="s">
        <v>19</v>
      </c>
      <c r="I182" s="250"/>
      <c r="J182" s="247"/>
      <c r="K182" s="247"/>
      <c r="L182" s="251"/>
      <c r="M182" s="252"/>
      <c r="N182" s="253"/>
      <c r="O182" s="253"/>
      <c r="P182" s="253"/>
      <c r="Q182" s="253"/>
      <c r="R182" s="253"/>
      <c r="S182" s="253"/>
      <c r="T182" s="254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T182" s="255" t="s">
        <v>156</v>
      </c>
      <c r="AU182" s="255" t="s">
        <v>84</v>
      </c>
      <c r="AV182" s="15" t="s">
        <v>82</v>
      </c>
      <c r="AW182" s="15" t="s">
        <v>35</v>
      </c>
      <c r="AX182" s="15" t="s">
        <v>74</v>
      </c>
      <c r="AY182" s="255" t="s">
        <v>133</v>
      </c>
    </row>
    <row r="183" spans="1:51" s="13" customFormat="1" ht="12">
      <c r="A183" s="13"/>
      <c r="B183" s="224"/>
      <c r="C183" s="225"/>
      <c r="D183" s="219" t="s">
        <v>156</v>
      </c>
      <c r="E183" s="226" t="s">
        <v>19</v>
      </c>
      <c r="F183" s="227" t="s">
        <v>257</v>
      </c>
      <c r="G183" s="225"/>
      <c r="H183" s="228">
        <v>18</v>
      </c>
      <c r="I183" s="229"/>
      <c r="J183" s="225"/>
      <c r="K183" s="225"/>
      <c r="L183" s="230"/>
      <c r="M183" s="231"/>
      <c r="N183" s="232"/>
      <c r="O183" s="232"/>
      <c r="P183" s="232"/>
      <c r="Q183" s="232"/>
      <c r="R183" s="232"/>
      <c r="S183" s="232"/>
      <c r="T183" s="23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34" t="s">
        <v>156</v>
      </c>
      <c r="AU183" s="234" t="s">
        <v>84</v>
      </c>
      <c r="AV183" s="13" t="s">
        <v>84</v>
      </c>
      <c r="AW183" s="13" t="s">
        <v>35</v>
      </c>
      <c r="AX183" s="13" t="s">
        <v>74</v>
      </c>
      <c r="AY183" s="234" t="s">
        <v>133</v>
      </c>
    </row>
    <row r="184" spans="1:51" s="14" customFormat="1" ht="12">
      <c r="A184" s="14"/>
      <c r="B184" s="235"/>
      <c r="C184" s="236"/>
      <c r="D184" s="219" t="s">
        <v>156</v>
      </c>
      <c r="E184" s="237" t="s">
        <v>19</v>
      </c>
      <c r="F184" s="238" t="s">
        <v>164</v>
      </c>
      <c r="G184" s="236"/>
      <c r="H184" s="239">
        <v>18</v>
      </c>
      <c r="I184" s="240"/>
      <c r="J184" s="236"/>
      <c r="K184" s="236"/>
      <c r="L184" s="241"/>
      <c r="M184" s="242"/>
      <c r="N184" s="243"/>
      <c r="O184" s="243"/>
      <c r="P184" s="243"/>
      <c r="Q184" s="243"/>
      <c r="R184" s="243"/>
      <c r="S184" s="243"/>
      <c r="T184" s="244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T184" s="245" t="s">
        <v>156</v>
      </c>
      <c r="AU184" s="245" t="s">
        <v>84</v>
      </c>
      <c r="AV184" s="14" t="s">
        <v>140</v>
      </c>
      <c r="AW184" s="14" t="s">
        <v>35</v>
      </c>
      <c r="AX184" s="14" t="s">
        <v>82</v>
      </c>
      <c r="AY184" s="245" t="s">
        <v>133</v>
      </c>
    </row>
    <row r="185" spans="1:65" s="2" customFormat="1" ht="16.5" customHeight="1">
      <c r="A185" s="40"/>
      <c r="B185" s="41"/>
      <c r="C185" s="256" t="s">
        <v>8</v>
      </c>
      <c r="D185" s="256" t="s">
        <v>206</v>
      </c>
      <c r="E185" s="257" t="s">
        <v>1034</v>
      </c>
      <c r="F185" s="258" t="s">
        <v>1035</v>
      </c>
      <c r="G185" s="259" t="s">
        <v>138</v>
      </c>
      <c r="H185" s="260">
        <v>4</v>
      </c>
      <c r="I185" s="261"/>
      <c r="J185" s="262">
        <f>ROUND(I185*H185,2)</f>
        <v>0</v>
      </c>
      <c r="K185" s="258" t="s">
        <v>332</v>
      </c>
      <c r="L185" s="263"/>
      <c r="M185" s="264" t="s">
        <v>19</v>
      </c>
      <c r="N185" s="265" t="s">
        <v>45</v>
      </c>
      <c r="O185" s="86"/>
      <c r="P185" s="215">
        <f>O185*H185</f>
        <v>0</v>
      </c>
      <c r="Q185" s="215">
        <v>0</v>
      </c>
      <c r="R185" s="215">
        <f>Q185*H185</f>
        <v>0</v>
      </c>
      <c r="S185" s="215">
        <v>0</v>
      </c>
      <c r="T185" s="216">
        <f>S185*H185</f>
        <v>0</v>
      </c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R185" s="217" t="s">
        <v>359</v>
      </c>
      <c r="AT185" s="217" t="s">
        <v>206</v>
      </c>
      <c r="AU185" s="217" t="s">
        <v>84</v>
      </c>
      <c r="AY185" s="19" t="s">
        <v>133</v>
      </c>
      <c r="BE185" s="218">
        <f>IF(N185="základní",J185,0)</f>
        <v>0</v>
      </c>
      <c r="BF185" s="218">
        <f>IF(N185="snížená",J185,0)</f>
        <v>0</v>
      </c>
      <c r="BG185" s="218">
        <f>IF(N185="zákl. přenesená",J185,0)</f>
        <v>0</v>
      </c>
      <c r="BH185" s="218">
        <f>IF(N185="sníž. přenesená",J185,0)</f>
        <v>0</v>
      </c>
      <c r="BI185" s="218">
        <f>IF(N185="nulová",J185,0)</f>
        <v>0</v>
      </c>
      <c r="BJ185" s="19" t="s">
        <v>82</v>
      </c>
      <c r="BK185" s="218">
        <f>ROUND(I185*H185,2)</f>
        <v>0</v>
      </c>
      <c r="BL185" s="19" t="s">
        <v>239</v>
      </c>
      <c r="BM185" s="217" t="s">
        <v>1036</v>
      </c>
    </row>
    <row r="186" spans="1:47" s="2" customFormat="1" ht="12">
      <c r="A186" s="40"/>
      <c r="B186" s="41"/>
      <c r="C186" s="42"/>
      <c r="D186" s="219" t="s">
        <v>142</v>
      </c>
      <c r="E186" s="42"/>
      <c r="F186" s="220" t="s">
        <v>1035</v>
      </c>
      <c r="G186" s="42"/>
      <c r="H186" s="42"/>
      <c r="I186" s="221"/>
      <c r="J186" s="42"/>
      <c r="K186" s="42"/>
      <c r="L186" s="46"/>
      <c r="M186" s="222"/>
      <c r="N186" s="223"/>
      <c r="O186" s="86"/>
      <c r="P186" s="86"/>
      <c r="Q186" s="86"/>
      <c r="R186" s="86"/>
      <c r="S186" s="86"/>
      <c r="T186" s="87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T186" s="19" t="s">
        <v>142</v>
      </c>
      <c r="AU186" s="19" t="s">
        <v>84</v>
      </c>
    </row>
    <row r="187" spans="1:51" s="15" customFormat="1" ht="12">
      <c r="A187" s="15"/>
      <c r="B187" s="246"/>
      <c r="C187" s="247"/>
      <c r="D187" s="219" t="s">
        <v>156</v>
      </c>
      <c r="E187" s="248" t="s">
        <v>19</v>
      </c>
      <c r="F187" s="249" t="s">
        <v>1035</v>
      </c>
      <c r="G187" s="247"/>
      <c r="H187" s="248" t="s">
        <v>19</v>
      </c>
      <c r="I187" s="250"/>
      <c r="J187" s="247"/>
      <c r="K187" s="247"/>
      <c r="L187" s="251"/>
      <c r="M187" s="252"/>
      <c r="N187" s="253"/>
      <c r="O187" s="253"/>
      <c r="P187" s="253"/>
      <c r="Q187" s="253"/>
      <c r="R187" s="253"/>
      <c r="S187" s="253"/>
      <c r="T187" s="254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  <c r="AT187" s="255" t="s">
        <v>156</v>
      </c>
      <c r="AU187" s="255" t="s">
        <v>84</v>
      </c>
      <c r="AV187" s="15" t="s">
        <v>82</v>
      </c>
      <c r="AW187" s="15" t="s">
        <v>35</v>
      </c>
      <c r="AX187" s="15" t="s">
        <v>74</v>
      </c>
      <c r="AY187" s="255" t="s">
        <v>133</v>
      </c>
    </row>
    <row r="188" spans="1:51" s="13" customFormat="1" ht="12">
      <c r="A188" s="13"/>
      <c r="B188" s="224"/>
      <c r="C188" s="225"/>
      <c r="D188" s="219" t="s">
        <v>156</v>
      </c>
      <c r="E188" s="226" t="s">
        <v>19</v>
      </c>
      <c r="F188" s="227" t="s">
        <v>140</v>
      </c>
      <c r="G188" s="225"/>
      <c r="H188" s="228">
        <v>4</v>
      </c>
      <c r="I188" s="229"/>
      <c r="J188" s="225"/>
      <c r="K188" s="225"/>
      <c r="L188" s="230"/>
      <c r="M188" s="231"/>
      <c r="N188" s="232"/>
      <c r="O188" s="232"/>
      <c r="P188" s="232"/>
      <c r="Q188" s="232"/>
      <c r="R188" s="232"/>
      <c r="S188" s="232"/>
      <c r="T188" s="23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34" t="s">
        <v>156</v>
      </c>
      <c r="AU188" s="234" t="s">
        <v>84</v>
      </c>
      <c r="AV188" s="13" t="s">
        <v>84</v>
      </c>
      <c r="AW188" s="13" t="s">
        <v>35</v>
      </c>
      <c r="AX188" s="13" t="s">
        <v>74</v>
      </c>
      <c r="AY188" s="234" t="s">
        <v>133</v>
      </c>
    </row>
    <row r="189" spans="1:51" s="14" customFormat="1" ht="12">
      <c r="A189" s="14"/>
      <c r="B189" s="235"/>
      <c r="C189" s="236"/>
      <c r="D189" s="219" t="s">
        <v>156</v>
      </c>
      <c r="E189" s="237" t="s">
        <v>19</v>
      </c>
      <c r="F189" s="238" t="s">
        <v>164</v>
      </c>
      <c r="G189" s="236"/>
      <c r="H189" s="239">
        <v>4</v>
      </c>
      <c r="I189" s="240"/>
      <c r="J189" s="236"/>
      <c r="K189" s="236"/>
      <c r="L189" s="241"/>
      <c r="M189" s="242"/>
      <c r="N189" s="243"/>
      <c r="O189" s="243"/>
      <c r="P189" s="243"/>
      <c r="Q189" s="243"/>
      <c r="R189" s="243"/>
      <c r="S189" s="243"/>
      <c r="T189" s="244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T189" s="245" t="s">
        <v>156</v>
      </c>
      <c r="AU189" s="245" t="s">
        <v>84</v>
      </c>
      <c r="AV189" s="14" t="s">
        <v>140</v>
      </c>
      <c r="AW189" s="14" t="s">
        <v>35</v>
      </c>
      <c r="AX189" s="14" t="s">
        <v>82</v>
      </c>
      <c r="AY189" s="245" t="s">
        <v>133</v>
      </c>
    </row>
    <row r="190" spans="1:65" s="2" customFormat="1" ht="16.5" customHeight="1">
      <c r="A190" s="40"/>
      <c r="B190" s="41"/>
      <c r="C190" s="206" t="s">
        <v>239</v>
      </c>
      <c r="D190" s="206" t="s">
        <v>135</v>
      </c>
      <c r="E190" s="207" t="s">
        <v>1037</v>
      </c>
      <c r="F190" s="208" t="s">
        <v>1038</v>
      </c>
      <c r="G190" s="209" t="s">
        <v>138</v>
      </c>
      <c r="H190" s="210">
        <v>12</v>
      </c>
      <c r="I190" s="211"/>
      <c r="J190" s="212">
        <f>ROUND(I190*H190,2)</f>
        <v>0</v>
      </c>
      <c r="K190" s="208" t="s">
        <v>139</v>
      </c>
      <c r="L190" s="46"/>
      <c r="M190" s="213" t="s">
        <v>19</v>
      </c>
      <c r="N190" s="214" t="s">
        <v>45</v>
      </c>
      <c r="O190" s="86"/>
      <c r="P190" s="215">
        <f>O190*H190</f>
        <v>0</v>
      </c>
      <c r="Q190" s="215">
        <v>0</v>
      </c>
      <c r="R190" s="215">
        <f>Q190*H190</f>
        <v>0</v>
      </c>
      <c r="S190" s="215">
        <v>0</v>
      </c>
      <c r="T190" s="216">
        <f>S190*H190</f>
        <v>0</v>
      </c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R190" s="217" t="s">
        <v>239</v>
      </c>
      <c r="AT190" s="217" t="s">
        <v>135</v>
      </c>
      <c r="AU190" s="217" t="s">
        <v>84</v>
      </c>
      <c r="AY190" s="19" t="s">
        <v>133</v>
      </c>
      <c r="BE190" s="218">
        <f>IF(N190="základní",J190,0)</f>
        <v>0</v>
      </c>
      <c r="BF190" s="218">
        <f>IF(N190="snížená",J190,0)</f>
        <v>0</v>
      </c>
      <c r="BG190" s="218">
        <f>IF(N190="zákl. přenesená",J190,0)</f>
        <v>0</v>
      </c>
      <c r="BH190" s="218">
        <f>IF(N190="sníž. přenesená",J190,0)</f>
        <v>0</v>
      </c>
      <c r="BI190" s="218">
        <f>IF(N190="nulová",J190,0)</f>
        <v>0</v>
      </c>
      <c r="BJ190" s="19" t="s">
        <v>82</v>
      </c>
      <c r="BK190" s="218">
        <f>ROUND(I190*H190,2)</f>
        <v>0</v>
      </c>
      <c r="BL190" s="19" t="s">
        <v>239</v>
      </c>
      <c r="BM190" s="217" t="s">
        <v>1039</v>
      </c>
    </row>
    <row r="191" spans="1:47" s="2" customFormat="1" ht="12">
      <c r="A191" s="40"/>
      <c r="B191" s="41"/>
      <c r="C191" s="42"/>
      <c r="D191" s="219" t="s">
        <v>142</v>
      </c>
      <c r="E191" s="42"/>
      <c r="F191" s="220" t="s">
        <v>1040</v>
      </c>
      <c r="G191" s="42"/>
      <c r="H191" s="42"/>
      <c r="I191" s="221"/>
      <c r="J191" s="42"/>
      <c r="K191" s="42"/>
      <c r="L191" s="46"/>
      <c r="M191" s="222"/>
      <c r="N191" s="223"/>
      <c r="O191" s="86"/>
      <c r="P191" s="86"/>
      <c r="Q191" s="86"/>
      <c r="R191" s="86"/>
      <c r="S191" s="86"/>
      <c r="T191" s="87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T191" s="19" t="s">
        <v>142</v>
      </c>
      <c r="AU191" s="19" t="s">
        <v>84</v>
      </c>
    </row>
    <row r="192" spans="1:51" s="13" customFormat="1" ht="12">
      <c r="A192" s="13"/>
      <c r="B192" s="224"/>
      <c r="C192" s="225"/>
      <c r="D192" s="219" t="s">
        <v>156</v>
      </c>
      <c r="E192" s="226" t="s">
        <v>19</v>
      </c>
      <c r="F192" s="227" t="s">
        <v>1041</v>
      </c>
      <c r="G192" s="225"/>
      <c r="H192" s="228">
        <v>12</v>
      </c>
      <c r="I192" s="229"/>
      <c r="J192" s="225"/>
      <c r="K192" s="225"/>
      <c r="L192" s="230"/>
      <c r="M192" s="231"/>
      <c r="N192" s="232"/>
      <c r="O192" s="232"/>
      <c r="P192" s="232"/>
      <c r="Q192" s="232"/>
      <c r="R192" s="232"/>
      <c r="S192" s="232"/>
      <c r="T192" s="23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34" t="s">
        <v>156</v>
      </c>
      <c r="AU192" s="234" t="s">
        <v>84</v>
      </c>
      <c r="AV192" s="13" t="s">
        <v>84</v>
      </c>
      <c r="AW192" s="13" t="s">
        <v>35</v>
      </c>
      <c r="AX192" s="13" t="s">
        <v>74</v>
      </c>
      <c r="AY192" s="234" t="s">
        <v>133</v>
      </c>
    </row>
    <row r="193" spans="1:51" s="14" customFormat="1" ht="12">
      <c r="A193" s="14"/>
      <c r="B193" s="235"/>
      <c r="C193" s="236"/>
      <c r="D193" s="219" t="s">
        <v>156</v>
      </c>
      <c r="E193" s="237" t="s">
        <v>19</v>
      </c>
      <c r="F193" s="238" t="s">
        <v>164</v>
      </c>
      <c r="G193" s="236"/>
      <c r="H193" s="239">
        <v>12</v>
      </c>
      <c r="I193" s="240"/>
      <c r="J193" s="236"/>
      <c r="K193" s="236"/>
      <c r="L193" s="241"/>
      <c r="M193" s="242"/>
      <c r="N193" s="243"/>
      <c r="O193" s="243"/>
      <c r="P193" s="243"/>
      <c r="Q193" s="243"/>
      <c r="R193" s="243"/>
      <c r="S193" s="243"/>
      <c r="T193" s="244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T193" s="245" t="s">
        <v>156</v>
      </c>
      <c r="AU193" s="245" t="s">
        <v>84</v>
      </c>
      <c r="AV193" s="14" t="s">
        <v>140</v>
      </c>
      <c r="AW193" s="14" t="s">
        <v>35</v>
      </c>
      <c r="AX193" s="14" t="s">
        <v>82</v>
      </c>
      <c r="AY193" s="245" t="s">
        <v>133</v>
      </c>
    </row>
    <row r="194" spans="1:65" s="2" customFormat="1" ht="16.5" customHeight="1">
      <c r="A194" s="40"/>
      <c r="B194" s="41"/>
      <c r="C194" s="256" t="s">
        <v>251</v>
      </c>
      <c r="D194" s="256" t="s">
        <v>206</v>
      </c>
      <c r="E194" s="257" t="s">
        <v>1042</v>
      </c>
      <c r="F194" s="258" t="s">
        <v>1043</v>
      </c>
      <c r="G194" s="259" t="s">
        <v>138</v>
      </c>
      <c r="H194" s="260">
        <v>1</v>
      </c>
      <c r="I194" s="261"/>
      <c r="J194" s="262">
        <f>ROUND(I194*H194,2)</f>
        <v>0</v>
      </c>
      <c r="K194" s="258" t="s">
        <v>139</v>
      </c>
      <c r="L194" s="263"/>
      <c r="M194" s="264" t="s">
        <v>19</v>
      </c>
      <c r="N194" s="265" t="s">
        <v>45</v>
      </c>
      <c r="O194" s="86"/>
      <c r="P194" s="215">
        <f>O194*H194</f>
        <v>0</v>
      </c>
      <c r="Q194" s="215">
        <v>0.0128</v>
      </c>
      <c r="R194" s="215">
        <f>Q194*H194</f>
        <v>0.0128</v>
      </c>
      <c r="S194" s="215">
        <v>0</v>
      </c>
      <c r="T194" s="216">
        <f>S194*H194</f>
        <v>0</v>
      </c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R194" s="217" t="s">
        <v>359</v>
      </c>
      <c r="AT194" s="217" t="s">
        <v>206</v>
      </c>
      <c r="AU194" s="217" t="s">
        <v>84</v>
      </c>
      <c r="AY194" s="19" t="s">
        <v>133</v>
      </c>
      <c r="BE194" s="218">
        <f>IF(N194="základní",J194,0)</f>
        <v>0</v>
      </c>
      <c r="BF194" s="218">
        <f>IF(N194="snížená",J194,0)</f>
        <v>0</v>
      </c>
      <c r="BG194" s="218">
        <f>IF(N194="zákl. přenesená",J194,0)</f>
        <v>0</v>
      </c>
      <c r="BH194" s="218">
        <f>IF(N194="sníž. přenesená",J194,0)</f>
        <v>0</v>
      </c>
      <c r="BI194" s="218">
        <f>IF(N194="nulová",J194,0)</f>
        <v>0</v>
      </c>
      <c r="BJ194" s="19" t="s">
        <v>82</v>
      </c>
      <c r="BK194" s="218">
        <f>ROUND(I194*H194,2)</f>
        <v>0</v>
      </c>
      <c r="BL194" s="19" t="s">
        <v>239</v>
      </c>
      <c r="BM194" s="217" t="s">
        <v>1044</v>
      </c>
    </row>
    <row r="195" spans="1:47" s="2" customFormat="1" ht="12">
      <c r="A195" s="40"/>
      <c r="B195" s="41"/>
      <c r="C195" s="42"/>
      <c r="D195" s="219" t="s">
        <v>142</v>
      </c>
      <c r="E195" s="42"/>
      <c r="F195" s="220" t="s">
        <v>1043</v>
      </c>
      <c r="G195" s="42"/>
      <c r="H195" s="42"/>
      <c r="I195" s="221"/>
      <c r="J195" s="42"/>
      <c r="K195" s="42"/>
      <c r="L195" s="46"/>
      <c r="M195" s="222"/>
      <c r="N195" s="223"/>
      <c r="O195" s="86"/>
      <c r="P195" s="86"/>
      <c r="Q195" s="86"/>
      <c r="R195" s="86"/>
      <c r="S195" s="86"/>
      <c r="T195" s="87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T195" s="19" t="s">
        <v>142</v>
      </c>
      <c r="AU195" s="19" t="s">
        <v>84</v>
      </c>
    </row>
    <row r="196" spans="1:51" s="15" customFormat="1" ht="12">
      <c r="A196" s="15"/>
      <c r="B196" s="246"/>
      <c r="C196" s="247"/>
      <c r="D196" s="219" t="s">
        <v>156</v>
      </c>
      <c r="E196" s="248" t="s">
        <v>19</v>
      </c>
      <c r="F196" s="249" t="s">
        <v>1043</v>
      </c>
      <c r="G196" s="247"/>
      <c r="H196" s="248" t="s">
        <v>19</v>
      </c>
      <c r="I196" s="250"/>
      <c r="J196" s="247"/>
      <c r="K196" s="247"/>
      <c r="L196" s="251"/>
      <c r="M196" s="252"/>
      <c r="N196" s="253"/>
      <c r="O196" s="253"/>
      <c r="P196" s="253"/>
      <c r="Q196" s="253"/>
      <c r="R196" s="253"/>
      <c r="S196" s="253"/>
      <c r="T196" s="254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T196" s="255" t="s">
        <v>156</v>
      </c>
      <c r="AU196" s="255" t="s">
        <v>84</v>
      </c>
      <c r="AV196" s="15" t="s">
        <v>82</v>
      </c>
      <c r="AW196" s="15" t="s">
        <v>35</v>
      </c>
      <c r="AX196" s="15" t="s">
        <v>74</v>
      </c>
      <c r="AY196" s="255" t="s">
        <v>133</v>
      </c>
    </row>
    <row r="197" spans="1:51" s="13" customFormat="1" ht="12">
      <c r="A197" s="13"/>
      <c r="B197" s="224"/>
      <c r="C197" s="225"/>
      <c r="D197" s="219" t="s">
        <v>156</v>
      </c>
      <c r="E197" s="226" t="s">
        <v>19</v>
      </c>
      <c r="F197" s="227" t="s">
        <v>82</v>
      </c>
      <c r="G197" s="225"/>
      <c r="H197" s="228">
        <v>1</v>
      </c>
      <c r="I197" s="229"/>
      <c r="J197" s="225"/>
      <c r="K197" s="225"/>
      <c r="L197" s="230"/>
      <c r="M197" s="231"/>
      <c r="N197" s="232"/>
      <c r="O197" s="232"/>
      <c r="P197" s="232"/>
      <c r="Q197" s="232"/>
      <c r="R197" s="232"/>
      <c r="S197" s="232"/>
      <c r="T197" s="23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34" t="s">
        <v>156</v>
      </c>
      <c r="AU197" s="234" t="s">
        <v>84</v>
      </c>
      <c r="AV197" s="13" t="s">
        <v>84</v>
      </c>
      <c r="AW197" s="13" t="s">
        <v>35</v>
      </c>
      <c r="AX197" s="13" t="s">
        <v>74</v>
      </c>
      <c r="AY197" s="234" t="s">
        <v>133</v>
      </c>
    </row>
    <row r="198" spans="1:51" s="14" customFormat="1" ht="12">
      <c r="A198" s="14"/>
      <c r="B198" s="235"/>
      <c r="C198" s="236"/>
      <c r="D198" s="219" t="s">
        <v>156</v>
      </c>
      <c r="E198" s="237" t="s">
        <v>19</v>
      </c>
      <c r="F198" s="238" t="s">
        <v>164</v>
      </c>
      <c r="G198" s="236"/>
      <c r="H198" s="239">
        <v>1</v>
      </c>
      <c r="I198" s="240"/>
      <c r="J198" s="236"/>
      <c r="K198" s="236"/>
      <c r="L198" s="241"/>
      <c r="M198" s="242"/>
      <c r="N198" s="243"/>
      <c r="O198" s="243"/>
      <c r="P198" s="243"/>
      <c r="Q198" s="243"/>
      <c r="R198" s="243"/>
      <c r="S198" s="243"/>
      <c r="T198" s="244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T198" s="245" t="s">
        <v>156</v>
      </c>
      <c r="AU198" s="245" t="s">
        <v>84</v>
      </c>
      <c r="AV198" s="14" t="s">
        <v>140</v>
      </c>
      <c r="AW198" s="14" t="s">
        <v>35</v>
      </c>
      <c r="AX198" s="14" t="s">
        <v>82</v>
      </c>
      <c r="AY198" s="245" t="s">
        <v>133</v>
      </c>
    </row>
    <row r="199" spans="1:65" s="2" customFormat="1" ht="16.5" customHeight="1">
      <c r="A199" s="40"/>
      <c r="B199" s="41"/>
      <c r="C199" s="256" t="s">
        <v>257</v>
      </c>
      <c r="D199" s="256" t="s">
        <v>206</v>
      </c>
      <c r="E199" s="257" t="s">
        <v>1045</v>
      </c>
      <c r="F199" s="258" t="s">
        <v>1046</v>
      </c>
      <c r="G199" s="259" t="s">
        <v>138</v>
      </c>
      <c r="H199" s="260">
        <v>11</v>
      </c>
      <c r="I199" s="261"/>
      <c r="J199" s="262">
        <f>ROUND(I199*H199,2)</f>
        <v>0</v>
      </c>
      <c r="K199" s="258" t="s">
        <v>139</v>
      </c>
      <c r="L199" s="263"/>
      <c r="M199" s="264" t="s">
        <v>19</v>
      </c>
      <c r="N199" s="265" t="s">
        <v>45</v>
      </c>
      <c r="O199" s="86"/>
      <c r="P199" s="215">
        <f>O199*H199</f>
        <v>0</v>
      </c>
      <c r="Q199" s="215">
        <v>0.008</v>
      </c>
      <c r="R199" s="215">
        <f>Q199*H199</f>
        <v>0.088</v>
      </c>
      <c r="S199" s="215">
        <v>0</v>
      </c>
      <c r="T199" s="216">
        <f>S199*H199</f>
        <v>0</v>
      </c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R199" s="217" t="s">
        <v>359</v>
      </c>
      <c r="AT199" s="217" t="s">
        <v>206</v>
      </c>
      <c r="AU199" s="217" t="s">
        <v>84</v>
      </c>
      <c r="AY199" s="19" t="s">
        <v>133</v>
      </c>
      <c r="BE199" s="218">
        <f>IF(N199="základní",J199,0)</f>
        <v>0</v>
      </c>
      <c r="BF199" s="218">
        <f>IF(N199="snížená",J199,0)</f>
        <v>0</v>
      </c>
      <c r="BG199" s="218">
        <f>IF(N199="zákl. přenesená",J199,0)</f>
        <v>0</v>
      </c>
      <c r="BH199" s="218">
        <f>IF(N199="sníž. přenesená",J199,0)</f>
        <v>0</v>
      </c>
      <c r="BI199" s="218">
        <f>IF(N199="nulová",J199,0)</f>
        <v>0</v>
      </c>
      <c r="BJ199" s="19" t="s">
        <v>82</v>
      </c>
      <c r="BK199" s="218">
        <f>ROUND(I199*H199,2)</f>
        <v>0</v>
      </c>
      <c r="BL199" s="19" t="s">
        <v>239</v>
      </c>
      <c r="BM199" s="217" t="s">
        <v>1047</v>
      </c>
    </row>
    <row r="200" spans="1:47" s="2" customFormat="1" ht="12">
      <c r="A200" s="40"/>
      <c r="B200" s="41"/>
      <c r="C200" s="42"/>
      <c r="D200" s="219" t="s">
        <v>142</v>
      </c>
      <c r="E200" s="42"/>
      <c r="F200" s="220" t="s">
        <v>1046</v>
      </c>
      <c r="G200" s="42"/>
      <c r="H200" s="42"/>
      <c r="I200" s="221"/>
      <c r="J200" s="42"/>
      <c r="K200" s="42"/>
      <c r="L200" s="46"/>
      <c r="M200" s="222"/>
      <c r="N200" s="223"/>
      <c r="O200" s="86"/>
      <c r="P200" s="86"/>
      <c r="Q200" s="86"/>
      <c r="R200" s="86"/>
      <c r="S200" s="86"/>
      <c r="T200" s="87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T200" s="19" t="s">
        <v>142</v>
      </c>
      <c r="AU200" s="19" t="s">
        <v>84</v>
      </c>
    </row>
    <row r="201" spans="1:51" s="15" customFormat="1" ht="12">
      <c r="A201" s="15"/>
      <c r="B201" s="246"/>
      <c r="C201" s="247"/>
      <c r="D201" s="219" t="s">
        <v>156</v>
      </c>
      <c r="E201" s="248" t="s">
        <v>19</v>
      </c>
      <c r="F201" s="249" t="s">
        <v>1046</v>
      </c>
      <c r="G201" s="247"/>
      <c r="H201" s="248" t="s">
        <v>19</v>
      </c>
      <c r="I201" s="250"/>
      <c r="J201" s="247"/>
      <c r="K201" s="247"/>
      <c r="L201" s="251"/>
      <c r="M201" s="252"/>
      <c r="N201" s="253"/>
      <c r="O201" s="253"/>
      <c r="P201" s="253"/>
      <c r="Q201" s="253"/>
      <c r="R201" s="253"/>
      <c r="S201" s="253"/>
      <c r="T201" s="254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  <c r="AE201" s="15"/>
      <c r="AT201" s="255" t="s">
        <v>156</v>
      </c>
      <c r="AU201" s="255" t="s">
        <v>84</v>
      </c>
      <c r="AV201" s="15" t="s">
        <v>82</v>
      </c>
      <c r="AW201" s="15" t="s">
        <v>35</v>
      </c>
      <c r="AX201" s="15" t="s">
        <v>74</v>
      </c>
      <c r="AY201" s="255" t="s">
        <v>133</v>
      </c>
    </row>
    <row r="202" spans="1:51" s="13" customFormat="1" ht="12">
      <c r="A202" s="13"/>
      <c r="B202" s="224"/>
      <c r="C202" s="225"/>
      <c r="D202" s="219" t="s">
        <v>156</v>
      </c>
      <c r="E202" s="226" t="s">
        <v>19</v>
      </c>
      <c r="F202" s="227" t="s">
        <v>205</v>
      </c>
      <c r="G202" s="225"/>
      <c r="H202" s="228">
        <v>11</v>
      </c>
      <c r="I202" s="229"/>
      <c r="J202" s="225"/>
      <c r="K202" s="225"/>
      <c r="L202" s="230"/>
      <c r="M202" s="231"/>
      <c r="N202" s="232"/>
      <c r="O202" s="232"/>
      <c r="P202" s="232"/>
      <c r="Q202" s="232"/>
      <c r="R202" s="232"/>
      <c r="S202" s="232"/>
      <c r="T202" s="23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34" t="s">
        <v>156</v>
      </c>
      <c r="AU202" s="234" t="s">
        <v>84</v>
      </c>
      <c r="AV202" s="13" t="s">
        <v>84</v>
      </c>
      <c r="AW202" s="13" t="s">
        <v>35</v>
      </c>
      <c r="AX202" s="13" t="s">
        <v>74</v>
      </c>
      <c r="AY202" s="234" t="s">
        <v>133</v>
      </c>
    </row>
    <row r="203" spans="1:51" s="14" customFormat="1" ht="12">
      <c r="A203" s="14"/>
      <c r="B203" s="235"/>
      <c r="C203" s="236"/>
      <c r="D203" s="219" t="s">
        <v>156</v>
      </c>
      <c r="E203" s="237" t="s">
        <v>19</v>
      </c>
      <c r="F203" s="238" t="s">
        <v>164</v>
      </c>
      <c r="G203" s="236"/>
      <c r="H203" s="239">
        <v>11</v>
      </c>
      <c r="I203" s="240"/>
      <c r="J203" s="236"/>
      <c r="K203" s="236"/>
      <c r="L203" s="241"/>
      <c r="M203" s="242"/>
      <c r="N203" s="243"/>
      <c r="O203" s="243"/>
      <c r="P203" s="243"/>
      <c r="Q203" s="243"/>
      <c r="R203" s="243"/>
      <c r="S203" s="243"/>
      <c r="T203" s="244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T203" s="245" t="s">
        <v>156</v>
      </c>
      <c r="AU203" s="245" t="s">
        <v>84</v>
      </c>
      <c r="AV203" s="14" t="s">
        <v>140</v>
      </c>
      <c r="AW203" s="14" t="s">
        <v>35</v>
      </c>
      <c r="AX203" s="14" t="s">
        <v>82</v>
      </c>
      <c r="AY203" s="245" t="s">
        <v>133</v>
      </c>
    </row>
    <row r="204" spans="1:65" s="2" customFormat="1" ht="16.5" customHeight="1">
      <c r="A204" s="40"/>
      <c r="B204" s="41"/>
      <c r="C204" s="206" t="s">
        <v>201</v>
      </c>
      <c r="D204" s="206" t="s">
        <v>135</v>
      </c>
      <c r="E204" s="207" t="s">
        <v>1048</v>
      </c>
      <c r="F204" s="208" t="s">
        <v>1049</v>
      </c>
      <c r="G204" s="209" t="s">
        <v>138</v>
      </c>
      <c r="H204" s="210">
        <v>22</v>
      </c>
      <c r="I204" s="211"/>
      <c r="J204" s="212">
        <f>ROUND(I204*H204,2)</f>
        <v>0</v>
      </c>
      <c r="K204" s="208" t="s">
        <v>332</v>
      </c>
      <c r="L204" s="46"/>
      <c r="M204" s="213" t="s">
        <v>19</v>
      </c>
      <c r="N204" s="214" t="s">
        <v>45</v>
      </c>
      <c r="O204" s="86"/>
      <c r="P204" s="215">
        <f>O204*H204</f>
        <v>0</v>
      </c>
      <c r="Q204" s="215">
        <v>0</v>
      </c>
      <c r="R204" s="215">
        <f>Q204*H204</f>
        <v>0</v>
      </c>
      <c r="S204" s="215">
        <v>0</v>
      </c>
      <c r="T204" s="216">
        <f>S204*H204</f>
        <v>0</v>
      </c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R204" s="217" t="s">
        <v>239</v>
      </c>
      <c r="AT204" s="217" t="s">
        <v>135</v>
      </c>
      <c r="AU204" s="217" t="s">
        <v>84</v>
      </c>
      <c r="AY204" s="19" t="s">
        <v>133</v>
      </c>
      <c r="BE204" s="218">
        <f>IF(N204="základní",J204,0)</f>
        <v>0</v>
      </c>
      <c r="BF204" s="218">
        <f>IF(N204="snížená",J204,0)</f>
        <v>0</v>
      </c>
      <c r="BG204" s="218">
        <f>IF(N204="zákl. přenesená",J204,0)</f>
        <v>0</v>
      </c>
      <c r="BH204" s="218">
        <f>IF(N204="sníž. přenesená",J204,0)</f>
        <v>0</v>
      </c>
      <c r="BI204" s="218">
        <f>IF(N204="nulová",J204,0)</f>
        <v>0</v>
      </c>
      <c r="BJ204" s="19" t="s">
        <v>82</v>
      </c>
      <c r="BK204" s="218">
        <f>ROUND(I204*H204,2)</f>
        <v>0</v>
      </c>
      <c r="BL204" s="19" t="s">
        <v>239</v>
      </c>
      <c r="BM204" s="217" t="s">
        <v>1050</v>
      </c>
    </row>
    <row r="205" spans="1:47" s="2" customFormat="1" ht="12">
      <c r="A205" s="40"/>
      <c r="B205" s="41"/>
      <c r="C205" s="42"/>
      <c r="D205" s="219" t="s">
        <v>142</v>
      </c>
      <c r="E205" s="42"/>
      <c r="F205" s="220" t="s">
        <v>1049</v>
      </c>
      <c r="G205" s="42"/>
      <c r="H205" s="42"/>
      <c r="I205" s="221"/>
      <c r="J205" s="42"/>
      <c r="K205" s="42"/>
      <c r="L205" s="46"/>
      <c r="M205" s="222"/>
      <c r="N205" s="223"/>
      <c r="O205" s="86"/>
      <c r="P205" s="86"/>
      <c r="Q205" s="86"/>
      <c r="R205" s="86"/>
      <c r="S205" s="86"/>
      <c r="T205" s="87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T205" s="19" t="s">
        <v>142</v>
      </c>
      <c r="AU205" s="19" t="s">
        <v>84</v>
      </c>
    </row>
    <row r="206" spans="1:47" s="2" customFormat="1" ht="12">
      <c r="A206" s="40"/>
      <c r="B206" s="41"/>
      <c r="C206" s="42"/>
      <c r="D206" s="219" t="s">
        <v>321</v>
      </c>
      <c r="E206" s="42"/>
      <c r="F206" s="277" t="s">
        <v>1051</v>
      </c>
      <c r="G206" s="42"/>
      <c r="H206" s="42"/>
      <c r="I206" s="221"/>
      <c r="J206" s="42"/>
      <c r="K206" s="42"/>
      <c r="L206" s="46"/>
      <c r="M206" s="222"/>
      <c r="N206" s="223"/>
      <c r="O206" s="86"/>
      <c r="P206" s="86"/>
      <c r="Q206" s="86"/>
      <c r="R206" s="86"/>
      <c r="S206" s="86"/>
      <c r="T206" s="87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T206" s="19" t="s">
        <v>321</v>
      </c>
      <c r="AU206" s="19" t="s">
        <v>84</v>
      </c>
    </row>
    <row r="207" spans="1:65" s="2" customFormat="1" ht="16.5" customHeight="1">
      <c r="A207" s="40"/>
      <c r="B207" s="41"/>
      <c r="C207" s="256" t="s">
        <v>205</v>
      </c>
      <c r="D207" s="256" t="s">
        <v>206</v>
      </c>
      <c r="E207" s="257" t="s">
        <v>1052</v>
      </c>
      <c r="F207" s="258" t="s">
        <v>1053</v>
      </c>
      <c r="G207" s="259" t="s">
        <v>1054</v>
      </c>
      <c r="H207" s="260">
        <v>22</v>
      </c>
      <c r="I207" s="261"/>
      <c r="J207" s="262">
        <f>ROUND(I207*H207,2)</f>
        <v>0</v>
      </c>
      <c r="K207" s="258" t="s">
        <v>332</v>
      </c>
      <c r="L207" s="263"/>
      <c r="M207" s="264" t="s">
        <v>19</v>
      </c>
      <c r="N207" s="265" t="s">
        <v>45</v>
      </c>
      <c r="O207" s="86"/>
      <c r="P207" s="215">
        <f>O207*H207</f>
        <v>0</v>
      </c>
      <c r="Q207" s="215">
        <v>0</v>
      </c>
      <c r="R207" s="215">
        <f>Q207*H207</f>
        <v>0</v>
      </c>
      <c r="S207" s="215">
        <v>0</v>
      </c>
      <c r="T207" s="216">
        <f>S207*H207</f>
        <v>0</v>
      </c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R207" s="217" t="s">
        <v>359</v>
      </c>
      <c r="AT207" s="217" t="s">
        <v>206</v>
      </c>
      <c r="AU207" s="217" t="s">
        <v>84</v>
      </c>
      <c r="AY207" s="19" t="s">
        <v>133</v>
      </c>
      <c r="BE207" s="218">
        <f>IF(N207="základní",J207,0)</f>
        <v>0</v>
      </c>
      <c r="BF207" s="218">
        <f>IF(N207="snížená",J207,0)</f>
        <v>0</v>
      </c>
      <c r="BG207" s="218">
        <f>IF(N207="zákl. přenesená",J207,0)</f>
        <v>0</v>
      </c>
      <c r="BH207" s="218">
        <f>IF(N207="sníž. přenesená",J207,0)</f>
        <v>0</v>
      </c>
      <c r="BI207" s="218">
        <f>IF(N207="nulová",J207,0)</f>
        <v>0</v>
      </c>
      <c r="BJ207" s="19" t="s">
        <v>82</v>
      </c>
      <c r="BK207" s="218">
        <f>ROUND(I207*H207,2)</f>
        <v>0</v>
      </c>
      <c r="BL207" s="19" t="s">
        <v>239</v>
      </c>
      <c r="BM207" s="217" t="s">
        <v>1055</v>
      </c>
    </row>
    <row r="208" spans="1:47" s="2" customFormat="1" ht="12">
      <c r="A208" s="40"/>
      <c r="B208" s="41"/>
      <c r="C208" s="42"/>
      <c r="D208" s="219" t="s">
        <v>142</v>
      </c>
      <c r="E208" s="42"/>
      <c r="F208" s="220" t="s">
        <v>1053</v>
      </c>
      <c r="G208" s="42"/>
      <c r="H208" s="42"/>
      <c r="I208" s="221"/>
      <c r="J208" s="42"/>
      <c r="K208" s="42"/>
      <c r="L208" s="46"/>
      <c r="M208" s="222"/>
      <c r="N208" s="223"/>
      <c r="O208" s="86"/>
      <c r="P208" s="86"/>
      <c r="Q208" s="86"/>
      <c r="R208" s="86"/>
      <c r="S208" s="86"/>
      <c r="T208" s="87"/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  <c r="AT208" s="19" t="s">
        <v>142</v>
      </c>
      <c r="AU208" s="19" t="s">
        <v>84</v>
      </c>
    </row>
    <row r="209" spans="1:63" s="12" customFormat="1" ht="22.8" customHeight="1">
      <c r="A209" s="12"/>
      <c r="B209" s="190"/>
      <c r="C209" s="191"/>
      <c r="D209" s="192" t="s">
        <v>73</v>
      </c>
      <c r="E209" s="204" t="s">
        <v>1056</v>
      </c>
      <c r="F209" s="204" t="s">
        <v>1057</v>
      </c>
      <c r="G209" s="191"/>
      <c r="H209" s="191"/>
      <c r="I209" s="194"/>
      <c r="J209" s="205">
        <f>BK209</f>
        <v>0</v>
      </c>
      <c r="K209" s="191"/>
      <c r="L209" s="196"/>
      <c r="M209" s="197"/>
      <c r="N209" s="198"/>
      <c r="O209" s="198"/>
      <c r="P209" s="199">
        <f>SUM(P210:P298)</f>
        <v>0</v>
      </c>
      <c r="Q209" s="198"/>
      <c r="R209" s="199">
        <f>SUM(R210:R298)</f>
        <v>180.88941892000003</v>
      </c>
      <c r="S209" s="198"/>
      <c r="T209" s="200">
        <f>SUM(T210:T298)</f>
        <v>0</v>
      </c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R209" s="201" t="s">
        <v>146</v>
      </c>
      <c r="AT209" s="202" t="s">
        <v>73</v>
      </c>
      <c r="AU209" s="202" t="s">
        <v>82</v>
      </c>
      <c r="AY209" s="201" t="s">
        <v>133</v>
      </c>
      <c r="BK209" s="203">
        <f>SUM(BK210:BK298)</f>
        <v>0</v>
      </c>
    </row>
    <row r="210" spans="1:65" s="2" customFormat="1" ht="16.5" customHeight="1">
      <c r="A210" s="40"/>
      <c r="B210" s="41"/>
      <c r="C210" s="206" t="s">
        <v>377</v>
      </c>
      <c r="D210" s="206" t="s">
        <v>135</v>
      </c>
      <c r="E210" s="207" t="s">
        <v>1058</v>
      </c>
      <c r="F210" s="208" t="s">
        <v>1059</v>
      </c>
      <c r="G210" s="209" t="s">
        <v>254</v>
      </c>
      <c r="H210" s="210">
        <v>116</v>
      </c>
      <c r="I210" s="211"/>
      <c r="J210" s="212">
        <f>ROUND(I210*H210,2)</f>
        <v>0</v>
      </c>
      <c r="K210" s="208" t="s">
        <v>19</v>
      </c>
      <c r="L210" s="46"/>
      <c r="M210" s="213" t="s">
        <v>19</v>
      </c>
      <c r="N210" s="214" t="s">
        <v>45</v>
      </c>
      <c r="O210" s="86"/>
      <c r="P210" s="215">
        <f>O210*H210</f>
        <v>0</v>
      </c>
      <c r="Q210" s="215">
        <v>0</v>
      </c>
      <c r="R210" s="215">
        <f>Q210*H210</f>
        <v>0</v>
      </c>
      <c r="S210" s="215">
        <v>0</v>
      </c>
      <c r="T210" s="216">
        <f>S210*H210</f>
        <v>0</v>
      </c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  <c r="AE210" s="40"/>
      <c r="AR210" s="217" t="s">
        <v>525</v>
      </c>
      <c r="AT210" s="217" t="s">
        <v>135</v>
      </c>
      <c r="AU210" s="217" t="s">
        <v>84</v>
      </c>
      <c r="AY210" s="19" t="s">
        <v>133</v>
      </c>
      <c r="BE210" s="218">
        <f>IF(N210="základní",J210,0)</f>
        <v>0</v>
      </c>
      <c r="BF210" s="218">
        <f>IF(N210="snížená",J210,0)</f>
        <v>0</v>
      </c>
      <c r="BG210" s="218">
        <f>IF(N210="zákl. přenesená",J210,0)</f>
        <v>0</v>
      </c>
      <c r="BH210" s="218">
        <f>IF(N210="sníž. přenesená",J210,0)</f>
        <v>0</v>
      </c>
      <c r="BI210" s="218">
        <f>IF(N210="nulová",J210,0)</f>
        <v>0</v>
      </c>
      <c r="BJ210" s="19" t="s">
        <v>82</v>
      </c>
      <c r="BK210" s="218">
        <f>ROUND(I210*H210,2)</f>
        <v>0</v>
      </c>
      <c r="BL210" s="19" t="s">
        <v>525</v>
      </c>
      <c r="BM210" s="217" t="s">
        <v>1060</v>
      </c>
    </row>
    <row r="211" spans="1:47" s="2" customFormat="1" ht="12">
      <c r="A211" s="40"/>
      <c r="B211" s="41"/>
      <c r="C211" s="42"/>
      <c r="D211" s="219" t="s">
        <v>142</v>
      </c>
      <c r="E211" s="42"/>
      <c r="F211" s="220" t="s">
        <v>1059</v>
      </c>
      <c r="G211" s="42"/>
      <c r="H211" s="42"/>
      <c r="I211" s="221"/>
      <c r="J211" s="42"/>
      <c r="K211" s="42"/>
      <c r="L211" s="46"/>
      <c r="M211" s="222"/>
      <c r="N211" s="223"/>
      <c r="O211" s="86"/>
      <c r="P211" s="86"/>
      <c r="Q211" s="86"/>
      <c r="R211" s="86"/>
      <c r="S211" s="86"/>
      <c r="T211" s="87"/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  <c r="AE211" s="40"/>
      <c r="AT211" s="19" t="s">
        <v>142</v>
      </c>
      <c r="AU211" s="19" t="s">
        <v>84</v>
      </c>
    </row>
    <row r="212" spans="1:51" s="13" customFormat="1" ht="12">
      <c r="A212" s="13"/>
      <c r="B212" s="224"/>
      <c r="C212" s="225"/>
      <c r="D212" s="219" t="s">
        <v>156</v>
      </c>
      <c r="E212" s="226" t="s">
        <v>19</v>
      </c>
      <c r="F212" s="227" t="s">
        <v>1061</v>
      </c>
      <c r="G212" s="225"/>
      <c r="H212" s="228">
        <v>116</v>
      </c>
      <c r="I212" s="229"/>
      <c r="J212" s="225"/>
      <c r="K212" s="225"/>
      <c r="L212" s="230"/>
      <c r="M212" s="231"/>
      <c r="N212" s="232"/>
      <c r="O212" s="232"/>
      <c r="P212" s="232"/>
      <c r="Q212" s="232"/>
      <c r="R212" s="232"/>
      <c r="S212" s="232"/>
      <c r="T212" s="23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34" t="s">
        <v>156</v>
      </c>
      <c r="AU212" s="234" t="s">
        <v>84</v>
      </c>
      <c r="AV212" s="13" t="s">
        <v>84</v>
      </c>
      <c r="AW212" s="13" t="s">
        <v>35</v>
      </c>
      <c r="AX212" s="13" t="s">
        <v>74</v>
      </c>
      <c r="AY212" s="234" t="s">
        <v>133</v>
      </c>
    </row>
    <row r="213" spans="1:51" s="14" customFormat="1" ht="12">
      <c r="A213" s="14"/>
      <c r="B213" s="235"/>
      <c r="C213" s="236"/>
      <c r="D213" s="219" t="s">
        <v>156</v>
      </c>
      <c r="E213" s="237" t="s">
        <v>19</v>
      </c>
      <c r="F213" s="238" t="s">
        <v>164</v>
      </c>
      <c r="G213" s="236"/>
      <c r="H213" s="239">
        <v>116</v>
      </c>
      <c r="I213" s="240"/>
      <c r="J213" s="236"/>
      <c r="K213" s="236"/>
      <c r="L213" s="241"/>
      <c r="M213" s="242"/>
      <c r="N213" s="243"/>
      <c r="O213" s="243"/>
      <c r="P213" s="243"/>
      <c r="Q213" s="243"/>
      <c r="R213" s="243"/>
      <c r="S213" s="243"/>
      <c r="T213" s="244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T213" s="245" t="s">
        <v>156</v>
      </c>
      <c r="AU213" s="245" t="s">
        <v>84</v>
      </c>
      <c r="AV213" s="14" t="s">
        <v>140</v>
      </c>
      <c r="AW213" s="14" t="s">
        <v>35</v>
      </c>
      <c r="AX213" s="14" t="s">
        <v>82</v>
      </c>
      <c r="AY213" s="245" t="s">
        <v>133</v>
      </c>
    </row>
    <row r="214" spans="1:65" s="2" customFormat="1" ht="16.5" customHeight="1">
      <c r="A214" s="40"/>
      <c r="B214" s="41"/>
      <c r="C214" s="206" t="s">
        <v>262</v>
      </c>
      <c r="D214" s="206" t="s">
        <v>135</v>
      </c>
      <c r="E214" s="207" t="s">
        <v>1062</v>
      </c>
      <c r="F214" s="208" t="s">
        <v>1063</v>
      </c>
      <c r="G214" s="209" t="s">
        <v>174</v>
      </c>
      <c r="H214" s="210">
        <v>680</v>
      </c>
      <c r="I214" s="211"/>
      <c r="J214" s="212">
        <f>ROUND(I214*H214,2)</f>
        <v>0</v>
      </c>
      <c r="K214" s="208" t="s">
        <v>139</v>
      </c>
      <c r="L214" s="46"/>
      <c r="M214" s="213" t="s">
        <v>19</v>
      </c>
      <c r="N214" s="214" t="s">
        <v>45</v>
      </c>
      <c r="O214" s="86"/>
      <c r="P214" s="215">
        <f>O214*H214</f>
        <v>0</v>
      </c>
      <c r="Q214" s="215">
        <v>0</v>
      </c>
      <c r="R214" s="215">
        <f>Q214*H214</f>
        <v>0</v>
      </c>
      <c r="S214" s="215">
        <v>0</v>
      </c>
      <c r="T214" s="216">
        <f>S214*H214</f>
        <v>0</v>
      </c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  <c r="AE214" s="40"/>
      <c r="AR214" s="217" t="s">
        <v>525</v>
      </c>
      <c r="AT214" s="217" t="s">
        <v>135</v>
      </c>
      <c r="AU214" s="217" t="s">
        <v>84</v>
      </c>
      <c r="AY214" s="19" t="s">
        <v>133</v>
      </c>
      <c r="BE214" s="218">
        <f>IF(N214="základní",J214,0)</f>
        <v>0</v>
      </c>
      <c r="BF214" s="218">
        <f>IF(N214="snížená",J214,0)</f>
        <v>0</v>
      </c>
      <c r="BG214" s="218">
        <f>IF(N214="zákl. přenesená",J214,0)</f>
        <v>0</v>
      </c>
      <c r="BH214" s="218">
        <f>IF(N214="sníž. přenesená",J214,0)</f>
        <v>0</v>
      </c>
      <c r="BI214" s="218">
        <f>IF(N214="nulová",J214,0)</f>
        <v>0</v>
      </c>
      <c r="BJ214" s="19" t="s">
        <v>82</v>
      </c>
      <c r="BK214" s="218">
        <f>ROUND(I214*H214,2)</f>
        <v>0</v>
      </c>
      <c r="BL214" s="19" t="s">
        <v>525</v>
      </c>
      <c r="BM214" s="217" t="s">
        <v>1064</v>
      </c>
    </row>
    <row r="215" spans="1:47" s="2" customFormat="1" ht="12">
      <c r="A215" s="40"/>
      <c r="B215" s="41"/>
      <c r="C215" s="42"/>
      <c r="D215" s="219" t="s">
        <v>142</v>
      </c>
      <c r="E215" s="42"/>
      <c r="F215" s="220" t="s">
        <v>1065</v>
      </c>
      <c r="G215" s="42"/>
      <c r="H215" s="42"/>
      <c r="I215" s="221"/>
      <c r="J215" s="42"/>
      <c r="K215" s="42"/>
      <c r="L215" s="46"/>
      <c r="M215" s="222"/>
      <c r="N215" s="223"/>
      <c r="O215" s="86"/>
      <c r="P215" s="86"/>
      <c r="Q215" s="86"/>
      <c r="R215" s="86"/>
      <c r="S215" s="86"/>
      <c r="T215" s="87"/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  <c r="AE215" s="40"/>
      <c r="AT215" s="19" t="s">
        <v>142</v>
      </c>
      <c r="AU215" s="19" t="s">
        <v>84</v>
      </c>
    </row>
    <row r="216" spans="1:51" s="13" customFormat="1" ht="12">
      <c r="A216" s="13"/>
      <c r="B216" s="224"/>
      <c r="C216" s="225"/>
      <c r="D216" s="219" t="s">
        <v>156</v>
      </c>
      <c r="E216" s="226" t="s">
        <v>19</v>
      </c>
      <c r="F216" s="227" t="s">
        <v>1066</v>
      </c>
      <c r="G216" s="225"/>
      <c r="H216" s="228">
        <v>680</v>
      </c>
      <c r="I216" s="229"/>
      <c r="J216" s="225"/>
      <c r="K216" s="225"/>
      <c r="L216" s="230"/>
      <c r="M216" s="231"/>
      <c r="N216" s="232"/>
      <c r="O216" s="232"/>
      <c r="P216" s="232"/>
      <c r="Q216" s="232"/>
      <c r="R216" s="232"/>
      <c r="S216" s="232"/>
      <c r="T216" s="23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34" t="s">
        <v>156</v>
      </c>
      <c r="AU216" s="234" t="s">
        <v>84</v>
      </c>
      <c r="AV216" s="13" t="s">
        <v>84</v>
      </c>
      <c r="AW216" s="13" t="s">
        <v>35</v>
      </c>
      <c r="AX216" s="13" t="s">
        <v>74</v>
      </c>
      <c r="AY216" s="234" t="s">
        <v>133</v>
      </c>
    </row>
    <row r="217" spans="1:51" s="14" customFormat="1" ht="12">
      <c r="A217" s="14"/>
      <c r="B217" s="235"/>
      <c r="C217" s="236"/>
      <c r="D217" s="219" t="s">
        <v>156</v>
      </c>
      <c r="E217" s="237" t="s">
        <v>19</v>
      </c>
      <c r="F217" s="238" t="s">
        <v>164</v>
      </c>
      <c r="G217" s="236"/>
      <c r="H217" s="239">
        <v>680</v>
      </c>
      <c r="I217" s="240"/>
      <c r="J217" s="236"/>
      <c r="K217" s="236"/>
      <c r="L217" s="241"/>
      <c r="M217" s="242"/>
      <c r="N217" s="243"/>
      <c r="O217" s="243"/>
      <c r="P217" s="243"/>
      <c r="Q217" s="243"/>
      <c r="R217" s="243"/>
      <c r="S217" s="243"/>
      <c r="T217" s="244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T217" s="245" t="s">
        <v>156</v>
      </c>
      <c r="AU217" s="245" t="s">
        <v>84</v>
      </c>
      <c r="AV217" s="14" t="s">
        <v>140</v>
      </c>
      <c r="AW217" s="14" t="s">
        <v>35</v>
      </c>
      <c r="AX217" s="14" t="s">
        <v>82</v>
      </c>
      <c r="AY217" s="245" t="s">
        <v>133</v>
      </c>
    </row>
    <row r="218" spans="1:65" s="2" customFormat="1" ht="16.5" customHeight="1">
      <c r="A218" s="40"/>
      <c r="B218" s="41"/>
      <c r="C218" s="256" t="s">
        <v>267</v>
      </c>
      <c r="D218" s="256" t="s">
        <v>206</v>
      </c>
      <c r="E218" s="257" t="s">
        <v>1067</v>
      </c>
      <c r="F218" s="258" t="s">
        <v>1068</v>
      </c>
      <c r="G218" s="259" t="s">
        <v>174</v>
      </c>
      <c r="H218" s="260">
        <v>680</v>
      </c>
      <c r="I218" s="261"/>
      <c r="J218" s="262">
        <f>ROUND(I218*H218,2)</f>
        <v>0</v>
      </c>
      <c r="K218" s="258" t="s">
        <v>139</v>
      </c>
      <c r="L218" s="263"/>
      <c r="M218" s="264" t="s">
        <v>19</v>
      </c>
      <c r="N218" s="265" t="s">
        <v>45</v>
      </c>
      <c r="O218" s="86"/>
      <c r="P218" s="215">
        <f>O218*H218</f>
        <v>0</v>
      </c>
      <c r="Q218" s="215">
        <v>2E-05</v>
      </c>
      <c r="R218" s="215">
        <f>Q218*H218</f>
        <v>0.013600000000000001</v>
      </c>
      <c r="S218" s="215">
        <v>0</v>
      </c>
      <c r="T218" s="216">
        <f>S218*H218</f>
        <v>0</v>
      </c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  <c r="AE218" s="40"/>
      <c r="AR218" s="217" t="s">
        <v>1069</v>
      </c>
      <c r="AT218" s="217" t="s">
        <v>206</v>
      </c>
      <c r="AU218" s="217" t="s">
        <v>84</v>
      </c>
      <c r="AY218" s="19" t="s">
        <v>133</v>
      </c>
      <c r="BE218" s="218">
        <f>IF(N218="základní",J218,0)</f>
        <v>0</v>
      </c>
      <c r="BF218" s="218">
        <f>IF(N218="snížená",J218,0)</f>
        <v>0</v>
      </c>
      <c r="BG218" s="218">
        <f>IF(N218="zákl. přenesená",J218,0)</f>
        <v>0</v>
      </c>
      <c r="BH218" s="218">
        <f>IF(N218="sníž. přenesená",J218,0)</f>
        <v>0</v>
      </c>
      <c r="BI218" s="218">
        <f>IF(N218="nulová",J218,0)</f>
        <v>0</v>
      </c>
      <c r="BJ218" s="19" t="s">
        <v>82</v>
      </c>
      <c r="BK218" s="218">
        <f>ROUND(I218*H218,2)</f>
        <v>0</v>
      </c>
      <c r="BL218" s="19" t="s">
        <v>525</v>
      </c>
      <c r="BM218" s="217" t="s">
        <v>1070</v>
      </c>
    </row>
    <row r="219" spans="1:47" s="2" customFormat="1" ht="12">
      <c r="A219" s="40"/>
      <c r="B219" s="41"/>
      <c r="C219" s="42"/>
      <c r="D219" s="219" t="s">
        <v>142</v>
      </c>
      <c r="E219" s="42"/>
      <c r="F219" s="220" t="s">
        <v>1068</v>
      </c>
      <c r="G219" s="42"/>
      <c r="H219" s="42"/>
      <c r="I219" s="221"/>
      <c r="J219" s="42"/>
      <c r="K219" s="42"/>
      <c r="L219" s="46"/>
      <c r="M219" s="222"/>
      <c r="N219" s="223"/>
      <c r="O219" s="86"/>
      <c r="P219" s="86"/>
      <c r="Q219" s="86"/>
      <c r="R219" s="86"/>
      <c r="S219" s="86"/>
      <c r="T219" s="87"/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  <c r="AE219" s="40"/>
      <c r="AT219" s="19" t="s">
        <v>142</v>
      </c>
      <c r="AU219" s="19" t="s">
        <v>84</v>
      </c>
    </row>
    <row r="220" spans="1:51" s="13" customFormat="1" ht="12">
      <c r="A220" s="13"/>
      <c r="B220" s="224"/>
      <c r="C220" s="225"/>
      <c r="D220" s="219" t="s">
        <v>156</v>
      </c>
      <c r="E220" s="226" t="s">
        <v>19</v>
      </c>
      <c r="F220" s="227" t="s">
        <v>1066</v>
      </c>
      <c r="G220" s="225"/>
      <c r="H220" s="228">
        <v>680</v>
      </c>
      <c r="I220" s="229"/>
      <c r="J220" s="225"/>
      <c r="K220" s="225"/>
      <c r="L220" s="230"/>
      <c r="M220" s="231"/>
      <c r="N220" s="232"/>
      <c r="O220" s="232"/>
      <c r="P220" s="232"/>
      <c r="Q220" s="232"/>
      <c r="R220" s="232"/>
      <c r="S220" s="232"/>
      <c r="T220" s="23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34" t="s">
        <v>156</v>
      </c>
      <c r="AU220" s="234" t="s">
        <v>84</v>
      </c>
      <c r="AV220" s="13" t="s">
        <v>84</v>
      </c>
      <c r="AW220" s="13" t="s">
        <v>35</v>
      </c>
      <c r="AX220" s="13" t="s">
        <v>74</v>
      </c>
      <c r="AY220" s="234" t="s">
        <v>133</v>
      </c>
    </row>
    <row r="221" spans="1:51" s="14" customFormat="1" ht="12">
      <c r="A221" s="14"/>
      <c r="B221" s="235"/>
      <c r="C221" s="236"/>
      <c r="D221" s="219" t="s">
        <v>156</v>
      </c>
      <c r="E221" s="237" t="s">
        <v>19</v>
      </c>
      <c r="F221" s="238" t="s">
        <v>164</v>
      </c>
      <c r="G221" s="236"/>
      <c r="H221" s="239">
        <v>680</v>
      </c>
      <c r="I221" s="240"/>
      <c r="J221" s="236"/>
      <c r="K221" s="236"/>
      <c r="L221" s="241"/>
      <c r="M221" s="242"/>
      <c r="N221" s="243"/>
      <c r="O221" s="243"/>
      <c r="P221" s="243"/>
      <c r="Q221" s="243"/>
      <c r="R221" s="243"/>
      <c r="S221" s="243"/>
      <c r="T221" s="244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T221" s="245" t="s">
        <v>156</v>
      </c>
      <c r="AU221" s="245" t="s">
        <v>84</v>
      </c>
      <c r="AV221" s="14" t="s">
        <v>140</v>
      </c>
      <c r="AW221" s="14" t="s">
        <v>35</v>
      </c>
      <c r="AX221" s="14" t="s">
        <v>82</v>
      </c>
      <c r="AY221" s="245" t="s">
        <v>133</v>
      </c>
    </row>
    <row r="222" spans="1:65" s="2" customFormat="1" ht="16.5" customHeight="1">
      <c r="A222" s="40"/>
      <c r="B222" s="41"/>
      <c r="C222" s="206" t="s">
        <v>7</v>
      </c>
      <c r="D222" s="206" t="s">
        <v>135</v>
      </c>
      <c r="E222" s="207" t="s">
        <v>1071</v>
      </c>
      <c r="F222" s="208" t="s">
        <v>1072</v>
      </c>
      <c r="G222" s="209" t="s">
        <v>1073</v>
      </c>
      <c r="H222" s="210">
        <v>1</v>
      </c>
      <c r="I222" s="211"/>
      <c r="J222" s="212">
        <f>ROUND(I222*H222,2)</f>
        <v>0</v>
      </c>
      <c r="K222" s="208" t="s">
        <v>139</v>
      </c>
      <c r="L222" s="46"/>
      <c r="M222" s="213" t="s">
        <v>19</v>
      </c>
      <c r="N222" s="214" t="s">
        <v>45</v>
      </c>
      <c r="O222" s="86"/>
      <c r="P222" s="215">
        <f>O222*H222</f>
        <v>0</v>
      </c>
      <c r="Q222" s="215">
        <v>0.0088</v>
      </c>
      <c r="R222" s="215">
        <f>Q222*H222</f>
        <v>0.0088</v>
      </c>
      <c r="S222" s="215">
        <v>0</v>
      </c>
      <c r="T222" s="216">
        <f>S222*H222</f>
        <v>0</v>
      </c>
      <c r="U222" s="40"/>
      <c r="V222" s="40"/>
      <c r="W222" s="40"/>
      <c r="X222" s="40"/>
      <c r="Y222" s="40"/>
      <c r="Z222" s="40"/>
      <c r="AA222" s="40"/>
      <c r="AB222" s="40"/>
      <c r="AC222" s="40"/>
      <c r="AD222" s="40"/>
      <c r="AE222" s="40"/>
      <c r="AR222" s="217" t="s">
        <v>525</v>
      </c>
      <c r="AT222" s="217" t="s">
        <v>135</v>
      </c>
      <c r="AU222" s="217" t="s">
        <v>84</v>
      </c>
      <c r="AY222" s="19" t="s">
        <v>133</v>
      </c>
      <c r="BE222" s="218">
        <f>IF(N222="základní",J222,0)</f>
        <v>0</v>
      </c>
      <c r="BF222" s="218">
        <f>IF(N222="snížená",J222,0)</f>
        <v>0</v>
      </c>
      <c r="BG222" s="218">
        <f>IF(N222="zákl. přenesená",J222,0)</f>
        <v>0</v>
      </c>
      <c r="BH222" s="218">
        <f>IF(N222="sníž. přenesená",J222,0)</f>
        <v>0</v>
      </c>
      <c r="BI222" s="218">
        <f>IF(N222="nulová",J222,0)</f>
        <v>0</v>
      </c>
      <c r="BJ222" s="19" t="s">
        <v>82</v>
      </c>
      <c r="BK222" s="218">
        <f>ROUND(I222*H222,2)</f>
        <v>0</v>
      </c>
      <c r="BL222" s="19" t="s">
        <v>525</v>
      </c>
      <c r="BM222" s="217" t="s">
        <v>1074</v>
      </c>
    </row>
    <row r="223" spans="1:47" s="2" customFormat="1" ht="12">
      <c r="A223" s="40"/>
      <c r="B223" s="41"/>
      <c r="C223" s="42"/>
      <c r="D223" s="219" t="s">
        <v>142</v>
      </c>
      <c r="E223" s="42"/>
      <c r="F223" s="220" t="s">
        <v>1075</v>
      </c>
      <c r="G223" s="42"/>
      <c r="H223" s="42"/>
      <c r="I223" s="221"/>
      <c r="J223" s="42"/>
      <c r="K223" s="42"/>
      <c r="L223" s="46"/>
      <c r="M223" s="222"/>
      <c r="N223" s="223"/>
      <c r="O223" s="86"/>
      <c r="P223" s="86"/>
      <c r="Q223" s="86"/>
      <c r="R223" s="86"/>
      <c r="S223" s="86"/>
      <c r="T223" s="87"/>
      <c r="U223" s="40"/>
      <c r="V223" s="40"/>
      <c r="W223" s="40"/>
      <c r="X223" s="40"/>
      <c r="Y223" s="40"/>
      <c r="Z223" s="40"/>
      <c r="AA223" s="40"/>
      <c r="AB223" s="40"/>
      <c r="AC223" s="40"/>
      <c r="AD223" s="40"/>
      <c r="AE223" s="40"/>
      <c r="AT223" s="19" t="s">
        <v>142</v>
      </c>
      <c r="AU223" s="19" t="s">
        <v>84</v>
      </c>
    </row>
    <row r="224" spans="1:51" s="13" customFormat="1" ht="12">
      <c r="A224" s="13"/>
      <c r="B224" s="224"/>
      <c r="C224" s="225"/>
      <c r="D224" s="219" t="s">
        <v>156</v>
      </c>
      <c r="E224" s="226" t="s">
        <v>19</v>
      </c>
      <c r="F224" s="227" t="s">
        <v>82</v>
      </c>
      <c r="G224" s="225"/>
      <c r="H224" s="228">
        <v>1</v>
      </c>
      <c r="I224" s="229"/>
      <c r="J224" s="225"/>
      <c r="K224" s="225"/>
      <c r="L224" s="230"/>
      <c r="M224" s="231"/>
      <c r="N224" s="232"/>
      <c r="O224" s="232"/>
      <c r="P224" s="232"/>
      <c r="Q224" s="232"/>
      <c r="R224" s="232"/>
      <c r="S224" s="232"/>
      <c r="T224" s="23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34" t="s">
        <v>156</v>
      </c>
      <c r="AU224" s="234" t="s">
        <v>84</v>
      </c>
      <c r="AV224" s="13" t="s">
        <v>84</v>
      </c>
      <c r="AW224" s="13" t="s">
        <v>35</v>
      </c>
      <c r="AX224" s="13" t="s">
        <v>74</v>
      </c>
      <c r="AY224" s="234" t="s">
        <v>133</v>
      </c>
    </row>
    <row r="225" spans="1:51" s="14" customFormat="1" ht="12">
      <c r="A225" s="14"/>
      <c r="B225" s="235"/>
      <c r="C225" s="236"/>
      <c r="D225" s="219" t="s">
        <v>156</v>
      </c>
      <c r="E225" s="237" t="s">
        <v>19</v>
      </c>
      <c r="F225" s="238" t="s">
        <v>164</v>
      </c>
      <c r="G225" s="236"/>
      <c r="H225" s="239">
        <v>1</v>
      </c>
      <c r="I225" s="240"/>
      <c r="J225" s="236"/>
      <c r="K225" s="236"/>
      <c r="L225" s="241"/>
      <c r="M225" s="242"/>
      <c r="N225" s="243"/>
      <c r="O225" s="243"/>
      <c r="P225" s="243"/>
      <c r="Q225" s="243"/>
      <c r="R225" s="243"/>
      <c r="S225" s="243"/>
      <c r="T225" s="244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T225" s="245" t="s">
        <v>156</v>
      </c>
      <c r="AU225" s="245" t="s">
        <v>84</v>
      </c>
      <c r="AV225" s="14" t="s">
        <v>140</v>
      </c>
      <c r="AW225" s="14" t="s">
        <v>35</v>
      </c>
      <c r="AX225" s="14" t="s">
        <v>82</v>
      </c>
      <c r="AY225" s="245" t="s">
        <v>133</v>
      </c>
    </row>
    <row r="226" spans="1:65" s="2" customFormat="1" ht="16.5" customHeight="1">
      <c r="A226" s="40"/>
      <c r="B226" s="41"/>
      <c r="C226" s="206" t="s">
        <v>280</v>
      </c>
      <c r="D226" s="206" t="s">
        <v>135</v>
      </c>
      <c r="E226" s="207" t="s">
        <v>1076</v>
      </c>
      <c r="F226" s="208" t="s">
        <v>1077</v>
      </c>
      <c r="G226" s="209" t="s">
        <v>138</v>
      </c>
      <c r="H226" s="210">
        <v>22</v>
      </c>
      <c r="I226" s="211"/>
      <c r="J226" s="212">
        <f>ROUND(I226*H226,2)</f>
        <v>0</v>
      </c>
      <c r="K226" s="208" t="s">
        <v>139</v>
      </c>
      <c r="L226" s="46"/>
      <c r="M226" s="213" t="s">
        <v>19</v>
      </c>
      <c r="N226" s="214" t="s">
        <v>45</v>
      </c>
      <c r="O226" s="86"/>
      <c r="P226" s="215">
        <f>O226*H226</f>
        <v>0</v>
      </c>
      <c r="Q226" s="215">
        <v>0</v>
      </c>
      <c r="R226" s="215">
        <f>Q226*H226</f>
        <v>0</v>
      </c>
      <c r="S226" s="215">
        <v>0</v>
      </c>
      <c r="T226" s="216">
        <f>S226*H226</f>
        <v>0</v>
      </c>
      <c r="U226" s="40"/>
      <c r="V226" s="40"/>
      <c r="W226" s="40"/>
      <c r="X226" s="40"/>
      <c r="Y226" s="40"/>
      <c r="Z226" s="40"/>
      <c r="AA226" s="40"/>
      <c r="AB226" s="40"/>
      <c r="AC226" s="40"/>
      <c r="AD226" s="40"/>
      <c r="AE226" s="40"/>
      <c r="AR226" s="217" t="s">
        <v>525</v>
      </c>
      <c r="AT226" s="217" t="s">
        <v>135</v>
      </c>
      <c r="AU226" s="217" t="s">
        <v>84</v>
      </c>
      <c r="AY226" s="19" t="s">
        <v>133</v>
      </c>
      <c r="BE226" s="218">
        <f>IF(N226="základní",J226,0)</f>
        <v>0</v>
      </c>
      <c r="BF226" s="218">
        <f>IF(N226="snížená",J226,0)</f>
        <v>0</v>
      </c>
      <c r="BG226" s="218">
        <f>IF(N226="zákl. přenesená",J226,0)</f>
        <v>0</v>
      </c>
      <c r="BH226" s="218">
        <f>IF(N226="sníž. přenesená",J226,0)</f>
        <v>0</v>
      </c>
      <c r="BI226" s="218">
        <f>IF(N226="nulová",J226,0)</f>
        <v>0</v>
      </c>
      <c r="BJ226" s="19" t="s">
        <v>82</v>
      </c>
      <c r="BK226" s="218">
        <f>ROUND(I226*H226,2)</f>
        <v>0</v>
      </c>
      <c r="BL226" s="19" t="s">
        <v>525</v>
      </c>
      <c r="BM226" s="217" t="s">
        <v>1078</v>
      </c>
    </row>
    <row r="227" spans="1:47" s="2" customFormat="1" ht="12">
      <c r="A227" s="40"/>
      <c r="B227" s="41"/>
      <c r="C227" s="42"/>
      <c r="D227" s="219" t="s">
        <v>142</v>
      </c>
      <c r="E227" s="42"/>
      <c r="F227" s="220" t="s">
        <v>1079</v>
      </c>
      <c r="G227" s="42"/>
      <c r="H227" s="42"/>
      <c r="I227" s="221"/>
      <c r="J227" s="42"/>
      <c r="K227" s="42"/>
      <c r="L227" s="46"/>
      <c r="M227" s="222"/>
      <c r="N227" s="223"/>
      <c r="O227" s="86"/>
      <c r="P227" s="86"/>
      <c r="Q227" s="86"/>
      <c r="R227" s="86"/>
      <c r="S227" s="86"/>
      <c r="T227" s="87"/>
      <c r="U227" s="40"/>
      <c r="V227" s="40"/>
      <c r="W227" s="40"/>
      <c r="X227" s="40"/>
      <c r="Y227" s="40"/>
      <c r="Z227" s="40"/>
      <c r="AA227" s="40"/>
      <c r="AB227" s="40"/>
      <c r="AC227" s="40"/>
      <c r="AD227" s="40"/>
      <c r="AE227" s="40"/>
      <c r="AT227" s="19" t="s">
        <v>142</v>
      </c>
      <c r="AU227" s="19" t="s">
        <v>84</v>
      </c>
    </row>
    <row r="228" spans="1:51" s="13" customFormat="1" ht="12">
      <c r="A228" s="13"/>
      <c r="B228" s="224"/>
      <c r="C228" s="225"/>
      <c r="D228" s="219" t="s">
        <v>156</v>
      </c>
      <c r="E228" s="226" t="s">
        <v>19</v>
      </c>
      <c r="F228" s="227" t="s">
        <v>280</v>
      </c>
      <c r="G228" s="225"/>
      <c r="H228" s="228">
        <v>22</v>
      </c>
      <c r="I228" s="229"/>
      <c r="J228" s="225"/>
      <c r="K228" s="225"/>
      <c r="L228" s="230"/>
      <c r="M228" s="231"/>
      <c r="N228" s="232"/>
      <c r="O228" s="232"/>
      <c r="P228" s="232"/>
      <c r="Q228" s="232"/>
      <c r="R228" s="232"/>
      <c r="S228" s="232"/>
      <c r="T228" s="23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34" t="s">
        <v>156</v>
      </c>
      <c r="AU228" s="234" t="s">
        <v>84</v>
      </c>
      <c r="AV228" s="13" t="s">
        <v>84</v>
      </c>
      <c r="AW228" s="13" t="s">
        <v>35</v>
      </c>
      <c r="AX228" s="13" t="s">
        <v>74</v>
      </c>
      <c r="AY228" s="234" t="s">
        <v>133</v>
      </c>
    </row>
    <row r="229" spans="1:51" s="14" customFormat="1" ht="12">
      <c r="A229" s="14"/>
      <c r="B229" s="235"/>
      <c r="C229" s="236"/>
      <c r="D229" s="219" t="s">
        <v>156</v>
      </c>
      <c r="E229" s="237" t="s">
        <v>19</v>
      </c>
      <c r="F229" s="238" t="s">
        <v>164</v>
      </c>
      <c r="G229" s="236"/>
      <c r="H229" s="239">
        <v>22</v>
      </c>
      <c r="I229" s="240"/>
      <c r="J229" s="236"/>
      <c r="K229" s="236"/>
      <c r="L229" s="241"/>
      <c r="M229" s="242"/>
      <c r="N229" s="243"/>
      <c r="O229" s="243"/>
      <c r="P229" s="243"/>
      <c r="Q229" s="243"/>
      <c r="R229" s="243"/>
      <c r="S229" s="243"/>
      <c r="T229" s="244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T229" s="245" t="s">
        <v>156</v>
      </c>
      <c r="AU229" s="245" t="s">
        <v>84</v>
      </c>
      <c r="AV229" s="14" t="s">
        <v>140</v>
      </c>
      <c r="AW229" s="14" t="s">
        <v>35</v>
      </c>
      <c r="AX229" s="14" t="s">
        <v>82</v>
      </c>
      <c r="AY229" s="245" t="s">
        <v>133</v>
      </c>
    </row>
    <row r="230" spans="1:65" s="2" customFormat="1" ht="16.5" customHeight="1">
      <c r="A230" s="40"/>
      <c r="B230" s="41"/>
      <c r="C230" s="206" t="s">
        <v>284</v>
      </c>
      <c r="D230" s="206" t="s">
        <v>135</v>
      </c>
      <c r="E230" s="207" t="s">
        <v>1080</v>
      </c>
      <c r="F230" s="208" t="s">
        <v>1081</v>
      </c>
      <c r="G230" s="209" t="s">
        <v>190</v>
      </c>
      <c r="H230" s="210">
        <v>15.488</v>
      </c>
      <c r="I230" s="211"/>
      <c r="J230" s="212">
        <f>ROUND(I230*H230,2)</f>
        <v>0</v>
      </c>
      <c r="K230" s="208" t="s">
        <v>139</v>
      </c>
      <c r="L230" s="46"/>
      <c r="M230" s="213" t="s">
        <v>19</v>
      </c>
      <c r="N230" s="214" t="s">
        <v>45</v>
      </c>
      <c r="O230" s="86"/>
      <c r="P230" s="215">
        <f>O230*H230</f>
        <v>0</v>
      </c>
      <c r="Q230" s="215">
        <v>2.25634</v>
      </c>
      <c r="R230" s="215">
        <f>Q230*H230</f>
        <v>34.94619392</v>
      </c>
      <c r="S230" s="215">
        <v>0</v>
      </c>
      <c r="T230" s="216">
        <f>S230*H230</f>
        <v>0</v>
      </c>
      <c r="U230" s="40"/>
      <c r="V230" s="40"/>
      <c r="W230" s="40"/>
      <c r="X230" s="40"/>
      <c r="Y230" s="40"/>
      <c r="Z230" s="40"/>
      <c r="AA230" s="40"/>
      <c r="AB230" s="40"/>
      <c r="AC230" s="40"/>
      <c r="AD230" s="40"/>
      <c r="AE230" s="40"/>
      <c r="AR230" s="217" t="s">
        <v>525</v>
      </c>
      <c r="AT230" s="217" t="s">
        <v>135</v>
      </c>
      <c r="AU230" s="217" t="s">
        <v>84</v>
      </c>
      <c r="AY230" s="19" t="s">
        <v>133</v>
      </c>
      <c r="BE230" s="218">
        <f>IF(N230="základní",J230,0)</f>
        <v>0</v>
      </c>
      <c r="BF230" s="218">
        <f>IF(N230="snížená",J230,0)</f>
        <v>0</v>
      </c>
      <c r="BG230" s="218">
        <f>IF(N230="zákl. přenesená",J230,0)</f>
        <v>0</v>
      </c>
      <c r="BH230" s="218">
        <f>IF(N230="sníž. přenesená",J230,0)</f>
        <v>0</v>
      </c>
      <c r="BI230" s="218">
        <f>IF(N230="nulová",J230,0)</f>
        <v>0</v>
      </c>
      <c r="BJ230" s="19" t="s">
        <v>82</v>
      </c>
      <c r="BK230" s="218">
        <f>ROUND(I230*H230,2)</f>
        <v>0</v>
      </c>
      <c r="BL230" s="19" t="s">
        <v>525</v>
      </c>
      <c r="BM230" s="217" t="s">
        <v>1082</v>
      </c>
    </row>
    <row r="231" spans="1:47" s="2" customFormat="1" ht="12">
      <c r="A231" s="40"/>
      <c r="B231" s="41"/>
      <c r="C231" s="42"/>
      <c r="D231" s="219" t="s">
        <v>142</v>
      </c>
      <c r="E231" s="42"/>
      <c r="F231" s="220" t="s">
        <v>1083</v>
      </c>
      <c r="G231" s="42"/>
      <c r="H231" s="42"/>
      <c r="I231" s="221"/>
      <c r="J231" s="42"/>
      <c r="K231" s="42"/>
      <c r="L231" s="46"/>
      <c r="M231" s="222"/>
      <c r="N231" s="223"/>
      <c r="O231" s="86"/>
      <c r="P231" s="86"/>
      <c r="Q231" s="86"/>
      <c r="R231" s="86"/>
      <c r="S231" s="86"/>
      <c r="T231" s="87"/>
      <c r="U231" s="40"/>
      <c r="V231" s="40"/>
      <c r="W231" s="40"/>
      <c r="X231" s="40"/>
      <c r="Y231" s="40"/>
      <c r="Z231" s="40"/>
      <c r="AA231" s="40"/>
      <c r="AB231" s="40"/>
      <c r="AC231" s="40"/>
      <c r="AD231" s="40"/>
      <c r="AE231" s="40"/>
      <c r="AT231" s="19" t="s">
        <v>142</v>
      </c>
      <c r="AU231" s="19" t="s">
        <v>84</v>
      </c>
    </row>
    <row r="232" spans="1:51" s="15" customFormat="1" ht="12">
      <c r="A232" s="15"/>
      <c r="B232" s="246"/>
      <c r="C232" s="247"/>
      <c r="D232" s="219" t="s">
        <v>156</v>
      </c>
      <c r="E232" s="248" t="s">
        <v>19</v>
      </c>
      <c r="F232" s="249" t="s">
        <v>1084</v>
      </c>
      <c r="G232" s="247"/>
      <c r="H232" s="248" t="s">
        <v>19</v>
      </c>
      <c r="I232" s="250"/>
      <c r="J232" s="247"/>
      <c r="K232" s="247"/>
      <c r="L232" s="251"/>
      <c r="M232" s="252"/>
      <c r="N232" s="253"/>
      <c r="O232" s="253"/>
      <c r="P232" s="253"/>
      <c r="Q232" s="253"/>
      <c r="R232" s="253"/>
      <c r="S232" s="253"/>
      <c r="T232" s="254"/>
      <c r="U232" s="15"/>
      <c r="V232" s="15"/>
      <c r="W232" s="15"/>
      <c r="X232" s="15"/>
      <c r="Y232" s="15"/>
      <c r="Z232" s="15"/>
      <c r="AA232" s="15"/>
      <c r="AB232" s="15"/>
      <c r="AC232" s="15"/>
      <c r="AD232" s="15"/>
      <c r="AE232" s="15"/>
      <c r="AT232" s="255" t="s">
        <v>156</v>
      </c>
      <c r="AU232" s="255" t="s">
        <v>84</v>
      </c>
      <c r="AV232" s="15" t="s">
        <v>82</v>
      </c>
      <c r="AW232" s="15" t="s">
        <v>35</v>
      </c>
      <c r="AX232" s="15" t="s">
        <v>74</v>
      </c>
      <c r="AY232" s="255" t="s">
        <v>133</v>
      </c>
    </row>
    <row r="233" spans="1:51" s="13" customFormat="1" ht="12">
      <c r="A233" s="13"/>
      <c r="B233" s="224"/>
      <c r="C233" s="225"/>
      <c r="D233" s="219" t="s">
        <v>156</v>
      </c>
      <c r="E233" s="226" t="s">
        <v>19</v>
      </c>
      <c r="F233" s="227" t="s">
        <v>1085</v>
      </c>
      <c r="G233" s="225"/>
      <c r="H233" s="228">
        <v>15.488</v>
      </c>
      <c r="I233" s="229"/>
      <c r="J233" s="225"/>
      <c r="K233" s="225"/>
      <c r="L233" s="230"/>
      <c r="M233" s="231"/>
      <c r="N233" s="232"/>
      <c r="O233" s="232"/>
      <c r="P233" s="232"/>
      <c r="Q233" s="232"/>
      <c r="R233" s="232"/>
      <c r="S233" s="232"/>
      <c r="T233" s="23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234" t="s">
        <v>156</v>
      </c>
      <c r="AU233" s="234" t="s">
        <v>84</v>
      </c>
      <c r="AV233" s="13" t="s">
        <v>84</v>
      </c>
      <c r="AW233" s="13" t="s">
        <v>35</v>
      </c>
      <c r="AX233" s="13" t="s">
        <v>74</v>
      </c>
      <c r="AY233" s="234" t="s">
        <v>133</v>
      </c>
    </row>
    <row r="234" spans="1:51" s="14" customFormat="1" ht="12">
      <c r="A234" s="14"/>
      <c r="B234" s="235"/>
      <c r="C234" s="236"/>
      <c r="D234" s="219" t="s">
        <v>156</v>
      </c>
      <c r="E234" s="237" t="s">
        <v>19</v>
      </c>
      <c r="F234" s="238" t="s">
        <v>164</v>
      </c>
      <c r="G234" s="236"/>
      <c r="H234" s="239">
        <v>15.488</v>
      </c>
      <c r="I234" s="240"/>
      <c r="J234" s="236"/>
      <c r="K234" s="236"/>
      <c r="L234" s="241"/>
      <c r="M234" s="242"/>
      <c r="N234" s="243"/>
      <c r="O234" s="243"/>
      <c r="P234" s="243"/>
      <c r="Q234" s="243"/>
      <c r="R234" s="243"/>
      <c r="S234" s="243"/>
      <c r="T234" s="244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T234" s="245" t="s">
        <v>156</v>
      </c>
      <c r="AU234" s="245" t="s">
        <v>84</v>
      </c>
      <c r="AV234" s="14" t="s">
        <v>140</v>
      </c>
      <c r="AW234" s="14" t="s">
        <v>35</v>
      </c>
      <c r="AX234" s="14" t="s">
        <v>82</v>
      </c>
      <c r="AY234" s="245" t="s">
        <v>133</v>
      </c>
    </row>
    <row r="235" spans="1:65" s="2" customFormat="1" ht="16.5" customHeight="1">
      <c r="A235" s="40"/>
      <c r="B235" s="41"/>
      <c r="C235" s="206" t="s">
        <v>288</v>
      </c>
      <c r="D235" s="206" t="s">
        <v>135</v>
      </c>
      <c r="E235" s="207" t="s">
        <v>1086</v>
      </c>
      <c r="F235" s="208" t="s">
        <v>1087</v>
      </c>
      <c r="G235" s="209" t="s">
        <v>174</v>
      </c>
      <c r="H235" s="210">
        <v>389</v>
      </c>
      <c r="I235" s="211"/>
      <c r="J235" s="212">
        <f>ROUND(I235*H235,2)</f>
        <v>0</v>
      </c>
      <c r="K235" s="208" t="s">
        <v>139</v>
      </c>
      <c r="L235" s="46"/>
      <c r="M235" s="213" t="s">
        <v>19</v>
      </c>
      <c r="N235" s="214" t="s">
        <v>45</v>
      </c>
      <c r="O235" s="86"/>
      <c r="P235" s="215">
        <f>O235*H235</f>
        <v>0</v>
      </c>
      <c r="Q235" s="215">
        <v>0</v>
      </c>
      <c r="R235" s="215">
        <f>Q235*H235</f>
        <v>0</v>
      </c>
      <c r="S235" s="215">
        <v>0</v>
      </c>
      <c r="T235" s="216">
        <f>S235*H235</f>
        <v>0</v>
      </c>
      <c r="U235" s="40"/>
      <c r="V235" s="40"/>
      <c r="W235" s="40"/>
      <c r="X235" s="40"/>
      <c r="Y235" s="40"/>
      <c r="Z235" s="40"/>
      <c r="AA235" s="40"/>
      <c r="AB235" s="40"/>
      <c r="AC235" s="40"/>
      <c r="AD235" s="40"/>
      <c r="AE235" s="40"/>
      <c r="AR235" s="217" t="s">
        <v>525</v>
      </c>
      <c r="AT235" s="217" t="s">
        <v>135</v>
      </c>
      <c r="AU235" s="217" t="s">
        <v>84</v>
      </c>
      <c r="AY235" s="19" t="s">
        <v>133</v>
      </c>
      <c r="BE235" s="218">
        <f>IF(N235="základní",J235,0)</f>
        <v>0</v>
      </c>
      <c r="BF235" s="218">
        <f>IF(N235="snížená",J235,0)</f>
        <v>0</v>
      </c>
      <c r="BG235" s="218">
        <f>IF(N235="zákl. přenesená",J235,0)</f>
        <v>0</v>
      </c>
      <c r="BH235" s="218">
        <f>IF(N235="sníž. přenesená",J235,0)</f>
        <v>0</v>
      </c>
      <c r="BI235" s="218">
        <f>IF(N235="nulová",J235,0)</f>
        <v>0</v>
      </c>
      <c r="BJ235" s="19" t="s">
        <v>82</v>
      </c>
      <c r="BK235" s="218">
        <f>ROUND(I235*H235,2)</f>
        <v>0</v>
      </c>
      <c r="BL235" s="19" t="s">
        <v>525</v>
      </c>
      <c r="BM235" s="217" t="s">
        <v>1088</v>
      </c>
    </row>
    <row r="236" spans="1:47" s="2" customFormat="1" ht="12">
      <c r="A236" s="40"/>
      <c r="B236" s="41"/>
      <c r="C236" s="42"/>
      <c r="D236" s="219" t="s">
        <v>142</v>
      </c>
      <c r="E236" s="42"/>
      <c r="F236" s="220" t="s">
        <v>1089</v>
      </c>
      <c r="G236" s="42"/>
      <c r="H236" s="42"/>
      <c r="I236" s="221"/>
      <c r="J236" s="42"/>
      <c r="K236" s="42"/>
      <c r="L236" s="46"/>
      <c r="M236" s="222"/>
      <c r="N236" s="223"/>
      <c r="O236" s="86"/>
      <c r="P236" s="86"/>
      <c r="Q236" s="86"/>
      <c r="R236" s="86"/>
      <c r="S236" s="86"/>
      <c r="T236" s="87"/>
      <c r="U236" s="40"/>
      <c r="V236" s="40"/>
      <c r="W236" s="40"/>
      <c r="X236" s="40"/>
      <c r="Y236" s="40"/>
      <c r="Z236" s="40"/>
      <c r="AA236" s="40"/>
      <c r="AB236" s="40"/>
      <c r="AC236" s="40"/>
      <c r="AD236" s="40"/>
      <c r="AE236" s="40"/>
      <c r="AT236" s="19" t="s">
        <v>142</v>
      </c>
      <c r="AU236" s="19" t="s">
        <v>84</v>
      </c>
    </row>
    <row r="237" spans="1:51" s="15" customFormat="1" ht="12">
      <c r="A237" s="15"/>
      <c r="B237" s="246"/>
      <c r="C237" s="247"/>
      <c r="D237" s="219" t="s">
        <v>156</v>
      </c>
      <c r="E237" s="248" t="s">
        <v>19</v>
      </c>
      <c r="F237" s="249" t="s">
        <v>1090</v>
      </c>
      <c r="G237" s="247"/>
      <c r="H237" s="248" t="s">
        <v>19</v>
      </c>
      <c r="I237" s="250"/>
      <c r="J237" s="247"/>
      <c r="K237" s="247"/>
      <c r="L237" s="251"/>
      <c r="M237" s="252"/>
      <c r="N237" s="253"/>
      <c r="O237" s="253"/>
      <c r="P237" s="253"/>
      <c r="Q237" s="253"/>
      <c r="R237" s="253"/>
      <c r="S237" s="253"/>
      <c r="T237" s="254"/>
      <c r="U237" s="15"/>
      <c r="V237" s="15"/>
      <c r="W237" s="15"/>
      <c r="X237" s="15"/>
      <c r="Y237" s="15"/>
      <c r="Z237" s="15"/>
      <c r="AA237" s="15"/>
      <c r="AB237" s="15"/>
      <c r="AC237" s="15"/>
      <c r="AD237" s="15"/>
      <c r="AE237" s="15"/>
      <c r="AT237" s="255" t="s">
        <v>156</v>
      </c>
      <c r="AU237" s="255" t="s">
        <v>84</v>
      </c>
      <c r="AV237" s="15" t="s">
        <v>82</v>
      </c>
      <c r="AW237" s="15" t="s">
        <v>35</v>
      </c>
      <c r="AX237" s="15" t="s">
        <v>74</v>
      </c>
      <c r="AY237" s="255" t="s">
        <v>133</v>
      </c>
    </row>
    <row r="238" spans="1:51" s="13" customFormat="1" ht="12">
      <c r="A238" s="13"/>
      <c r="B238" s="224"/>
      <c r="C238" s="225"/>
      <c r="D238" s="219" t="s">
        <v>156</v>
      </c>
      <c r="E238" s="226" t="s">
        <v>19</v>
      </c>
      <c r="F238" s="227" t="s">
        <v>1091</v>
      </c>
      <c r="G238" s="225"/>
      <c r="H238" s="228">
        <v>389</v>
      </c>
      <c r="I238" s="229"/>
      <c r="J238" s="225"/>
      <c r="K238" s="225"/>
      <c r="L238" s="230"/>
      <c r="M238" s="231"/>
      <c r="N238" s="232"/>
      <c r="O238" s="232"/>
      <c r="P238" s="232"/>
      <c r="Q238" s="232"/>
      <c r="R238" s="232"/>
      <c r="S238" s="232"/>
      <c r="T238" s="233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34" t="s">
        <v>156</v>
      </c>
      <c r="AU238" s="234" t="s">
        <v>84</v>
      </c>
      <c r="AV238" s="13" t="s">
        <v>84</v>
      </c>
      <c r="AW238" s="13" t="s">
        <v>35</v>
      </c>
      <c r="AX238" s="13" t="s">
        <v>74</v>
      </c>
      <c r="AY238" s="234" t="s">
        <v>133</v>
      </c>
    </row>
    <row r="239" spans="1:51" s="14" customFormat="1" ht="12">
      <c r="A239" s="14"/>
      <c r="B239" s="235"/>
      <c r="C239" s="236"/>
      <c r="D239" s="219" t="s">
        <v>156</v>
      </c>
      <c r="E239" s="237" t="s">
        <v>19</v>
      </c>
      <c r="F239" s="238" t="s">
        <v>164</v>
      </c>
      <c r="G239" s="236"/>
      <c r="H239" s="239">
        <v>389</v>
      </c>
      <c r="I239" s="240"/>
      <c r="J239" s="236"/>
      <c r="K239" s="236"/>
      <c r="L239" s="241"/>
      <c r="M239" s="242"/>
      <c r="N239" s="243"/>
      <c r="O239" s="243"/>
      <c r="P239" s="243"/>
      <c r="Q239" s="243"/>
      <c r="R239" s="243"/>
      <c r="S239" s="243"/>
      <c r="T239" s="244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T239" s="245" t="s">
        <v>156</v>
      </c>
      <c r="AU239" s="245" t="s">
        <v>84</v>
      </c>
      <c r="AV239" s="14" t="s">
        <v>140</v>
      </c>
      <c r="AW239" s="14" t="s">
        <v>35</v>
      </c>
      <c r="AX239" s="14" t="s">
        <v>82</v>
      </c>
      <c r="AY239" s="245" t="s">
        <v>133</v>
      </c>
    </row>
    <row r="240" spans="1:65" s="2" customFormat="1" ht="16.5" customHeight="1">
      <c r="A240" s="40"/>
      <c r="B240" s="41"/>
      <c r="C240" s="206" t="s">
        <v>292</v>
      </c>
      <c r="D240" s="206" t="s">
        <v>135</v>
      </c>
      <c r="E240" s="207" t="s">
        <v>1092</v>
      </c>
      <c r="F240" s="208" t="s">
        <v>1093</v>
      </c>
      <c r="G240" s="209" t="s">
        <v>174</v>
      </c>
      <c r="H240" s="210">
        <v>163</v>
      </c>
      <c r="I240" s="211"/>
      <c r="J240" s="212">
        <f>ROUND(I240*H240,2)</f>
        <v>0</v>
      </c>
      <c r="K240" s="208" t="s">
        <v>139</v>
      </c>
      <c r="L240" s="46"/>
      <c r="M240" s="213" t="s">
        <v>19</v>
      </c>
      <c r="N240" s="214" t="s">
        <v>45</v>
      </c>
      <c r="O240" s="86"/>
      <c r="P240" s="215">
        <f>O240*H240</f>
        <v>0</v>
      </c>
      <c r="Q240" s="215">
        <v>0</v>
      </c>
      <c r="R240" s="215">
        <f>Q240*H240</f>
        <v>0</v>
      </c>
      <c r="S240" s="215">
        <v>0</v>
      </c>
      <c r="T240" s="216">
        <f>S240*H240</f>
        <v>0</v>
      </c>
      <c r="U240" s="40"/>
      <c r="V240" s="40"/>
      <c r="W240" s="40"/>
      <c r="X240" s="40"/>
      <c r="Y240" s="40"/>
      <c r="Z240" s="40"/>
      <c r="AA240" s="40"/>
      <c r="AB240" s="40"/>
      <c r="AC240" s="40"/>
      <c r="AD240" s="40"/>
      <c r="AE240" s="40"/>
      <c r="AR240" s="217" t="s">
        <v>525</v>
      </c>
      <c r="AT240" s="217" t="s">
        <v>135</v>
      </c>
      <c r="AU240" s="217" t="s">
        <v>84</v>
      </c>
      <c r="AY240" s="19" t="s">
        <v>133</v>
      </c>
      <c r="BE240" s="218">
        <f>IF(N240="základní",J240,0)</f>
        <v>0</v>
      </c>
      <c r="BF240" s="218">
        <f>IF(N240="snížená",J240,0)</f>
        <v>0</v>
      </c>
      <c r="BG240" s="218">
        <f>IF(N240="zákl. přenesená",J240,0)</f>
        <v>0</v>
      </c>
      <c r="BH240" s="218">
        <f>IF(N240="sníž. přenesená",J240,0)</f>
        <v>0</v>
      </c>
      <c r="BI240" s="218">
        <f>IF(N240="nulová",J240,0)</f>
        <v>0</v>
      </c>
      <c r="BJ240" s="19" t="s">
        <v>82</v>
      </c>
      <c r="BK240" s="218">
        <f>ROUND(I240*H240,2)</f>
        <v>0</v>
      </c>
      <c r="BL240" s="19" t="s">
        <v>525</v>
      </c>
      <c r="BM240" s="217" t="s">
        <v>1094</v>
      </c>
    </row>
    <row r="241" spans="1:47" s="2" customFormat="1" ht="12">
      <c r="A241" s="40"/>
      <c r="B241" s="41"/>
      <c r="C241" s="42"/>
      <c r="D241" s="219" t="s">
        <v>142</v>
      </c>
      <c r="E241" s="42"/>
      <c r="F241" s="220" t="s">
        <v>1095</v>
      </c>
      <c r="G241" s="42"/>
      <c r="H241" s="42"/>
      <c r="I241" s="221"/>
      <c r="J241" s="42"/>
      <c r="K241" s="42"/>
      <c r="L241" s="46"/>
      <c r="M241" s="222"/>
      <c r="N241" s="223"/>
      <c r="O241" s="86"/>
      <c r="P241" s="86"/>
      <c r="Q241" s="86"/>
      <c r="R241" s="86"/>
      <c r="S241" s="86"/>
      <c r="T241" s="87"/>
      <c r="U241" s="40"/>
      <c r="V241" s="40"/>
      <c r="W241" s="40"/>
      <c r="X241" s="40"/>
      <c r="Y241" s="40"/>
      <c r="Z241" s="40"/>
      <c r="AA241" s="40"/>
      <c r="AB241" s="40"/>
      <c r="AC241" s="40"/>
      <c r="AD241" s="40"/>
      <c r="AE241" s="40"/>
      <c r="AT241" s="19" t="s">
        <v>142</v>
      </c>
      <c r="AU241" s="19" t="s">
        <v>84</v>
      </c>
    </row>
    <row r="242" spans="1:51" s="15" customFormat="1" ht="12">
      <c r="A242" s="15"/>
      <c r="B242" s="246"/>
      <c r="C242" s="247"/>
      <c r="D242" s="219" t="s">
        <v>156</v>
      </c>
      <c r="E242" s="248" t="s">
        <v>19</v>
      </c>
      <c r="F242" s="249" t="s">
        <v>1096</v>
      </c>
      <c r="G242" s="247"/>
      <c r="H242" s="248" t="s">
        <v>19</v>
      </c>
      <c r="I242" s="250"/>
      <c r="J242" s="247"/>
      <c r="K242" s="247"/>
      <c r="L242" s="251"/>
      <c r="M242" s="252"/>
      <c r="N242" s="253"/>
      <c r="O242" s="253"/>
      <c r="P242" s="253"/>
      <c r="Q242" s="253"/>
      <c r="R242" s="253"/>
      <c r="S242" s="253"/>
      <c r="T242" s="254"/>
      <c r="U242" s="15"/>
      <c r="V242" s="15"/>
      <c r="W242" s="15"/>
      <c r="X242" s="15"/>
      <c r="Y242" s="15"/>
      <c r="Z242" s="15"/>
      <c r="AA242" s="15"/>
      <c r="AB242" s="15"/>
      <c r="AC242" s="15"/>
      <c r="AD242" s="15"/>
      <c r="AE242" s="15"/>
      <c r="AT242" s="255" t="s">
        <v>156</v>
      </c>
      <c r="AU242" s="255" t="s">
        <v>84</v>
      </c>
      <c r="AV242" s="15" t="s">
        <v>82</v>
      </c>
      <c r="AW242" s="15" t="s">
        <v>35</v>
      </c>
      <c r="AX242" s="15" t="s">
        <v>74</v>
      </c>
      <c r="AY242" s="255" t="s">
        <v>133</v>
      </c>
    </row>
    <row r="243" spans="1:51" s="13" customFormat="1" ht="12">
      <c r="A243" s="13"/>
      <c r="B243" s="224"/>
      <c r="C243" s="225"/>
      <c r="D243" s="219" t="s">
        <v>156</v>
      </c>
      <c r="E243" s="226" t="s">
        <v>19</v>
      </c>
      <c r="F243" s="227" t="s">
        <v>1097</v>
      </c>
      <c r="G243" s="225"/>
      <c r="H243" s="228">
        <v>163</v>
      </c>
      <c r="I243" s="229"/>
      <c r="J243" s="225"/>
      <c r="K243" s="225"/>
      <c r="L243" s="230"/>
      <c r="M243" s="231"/>
      <c r="N243" s="232"/>
      <c r="O243" s="232"/>
      <c r="P243" s="232"/>
      <c r="Q243" s="232"/>
      <c r="R243" s="232"/>
      <c r="S243" s="232"/>
      <c r="T243" s="233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T243" s="234" t="s">
        <v>156</v>
      </c>
      <c r="AU243" s="234" t="s">
        <v>84</v>
      </c>
      <c r="AV243" s="13" t="s">
        <v>84</v>
      </c>
      <c r="AW243" s="13" t="s">
        <v>35</v>
      </c>
      <c r="AX243" s="13" t="s">
        <v>74</v>
      </c>
      <c r="AY243" s="234" t="s">
        <v>133</v>
      </c>
    </row>
    <row r="244" spans="1:51" s="14" customFormat="1" ht="12">
      <c r="A244" s="14"/>
      <c r="B244" s="235"/>
      <c r="C244" s="236"/>
      <c r="D244" s="219" t="s">
        <v>156</v>
      </c>
      <c r="E244" s="237" t="s">
        <v>19</v>
      </c>
      <c r="F244" s="238" t="s">
        <v>164</v>
      </c>
      <c r="G244" s="236"/>
      <c r="H244" s="239">
        <v>163</v>
      </c>
      <c r="I244" s="240"/>
      <c r="J244" s="236"/>
      <c r="K244" s="236"/>
      <c r="L244" s="241"/>
      <c r="M244" s="242"/>
      <c r="N244" s="243"/>
      <c r="O244" s="243"/>
      <c r="P244" s="243"/>
      <c r="Q244" s="243"/>
      <c r="R244" s="243"/>
      <c r="S244" s="243"/>
      <c r="T244" s="244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T244" s="245" t="s">
        <v>156</v>
      </c>
      <c r="AU244" s="245" t="s">
        <v>84</v>
      </c>
      <c r="AV244" s="14" t="s">
        <v>140</v>
      </c>
      <c r="AW244" s="14" t="s">
        <v>35</v>
      </c>
      <c r="AX244" s="14" t="s">
        <v>82</v>
      </c>
      <c r="AY244" s="245" t="s">
        <v>133</v>
      </c>
    </row>
    <row r="245" spans="1:65" s="2" customFormat="1" ht="16.5" customHeight="1">
      <c r="A245" s="40"/>
      <c r="B245" s="41"/>
      <c r="C245" s="206" t="s">
        <v>297</v>
      </c>
      <c r="D245" s="206" t="s">
        <v>135</v>
      </c>
      <c r="E245" s="207" t="s">
        <v>1098</v>
      </c>
      <c r="F245" s="208" t="s">
        <v>1099</v>
      </c>
      <c r="G245" s="209" t="s">
        <v>174</v>
      </c>
      <c r="H245" s="210">
        <v>128</v>
      </c>
      <c r="I245" s="211"/>
      <c r="J245" s="212">
        <f>ROUND(I245*H245,2)</f>
        <v>0</v>
      </c>
      <c r="K245" s="208" t="s">
        <v>139</v>
      </c>
      <c r="L245" s="46"/>
      <c r="M245" s="213" t="s">
        <v>19</v>
      </c>
      <c r="N245" s="214" t="s">
        <v>45</v>
      </c>
      <c r="O245" s="86"/>
      <c r="P245" s="215">
        <f>O245*H245</f>
        <v>0</v>
      </c>
      <c r="Q245" s="215">
        <v>0</v>
      </c>
      <c r="R245" s="215">
        <f>Q245*H245</f>
        <v>0</v>
      </c>
      <c r="S245" s="215">
        <v>0</v>
      </c>
      <c r="T245" s="216">
        <f>S245*H245</f>
        <v>0</v>
      </c>
      <c r="U245" s="40"/>
      <c r="V245" s="40"/>
      <c r="W245" s="40"/>
      <c r="X245" s="40"/>
      <c r="Y245" s="40"/>
      <c r="Z245" s="40"/>
      <c r="AA245" s="40"/>
      <c r="AB245" s="40"/>
      <c r="AC245" s="40"/>
      <c r="AD245" s="40"/>
      <c r="AE245" s="40"/>
      <c r="AR245" s="217" t="s">
        <v>525</v>
      </c>
      <c r="AT245" s="217" t="s">
        <v>135</v>
      </c>
      <c r="AU245" s="217" t="s">
        <v>84</v>
      </c>
      <c r="AY245" s="19" t="s">
        <v>133</v>
      </c>
      <c r="BE245" s="218">
        <f>IF(N245="základní",J245,0)</f>
        <v>0</v>
      </c>
      <c r="BF245" s="218">
        <f>IF(N245="snížená",J245,0)</f>
        <v>0</v>
      </c>
      <c r="BG245" s="218">
        <f>IF(N245="zákl. přenesená",J245,0)</f>
        <v>0</v>
      </c>
      <c r="BH245" s="218">
        <f>IF(N245="sníž. přenesená",J245,0)</f>
        <v>0</v>
      </c>
      <c r="BI245" s="218">
        <f>IF(N245="nulová",J245,0)</f>
        <v>0</v>
      </c>
      <c r="BJ245" s="19" t="s">
        <v>82</v>
      </c>
      <c r="BK245" s="218">
        <f>ROUND(I245*H245,2)</f>
        <v>0</v>
      </c>
      <c r="BL245" s="19" t="s">
        <v>525</v>
      </c>
      <c r="BM245" s="217" t="s">
        <v>1100</v>
      </c>
    </row>
    <row r="246" spans="1:47" s="2" customFormat="1" ht="12">
      <c r="A246" s="40"/>
      <c r="B246" s="41"/>
      <c r="C246" s="42"/>
      <c r="D246" s="219" t="s">
        <v>142</v>
      </c>
      <c r="E246" s="42"/>
      <c r="F246" s="220" t="s">
        <v>1101</v>
      </c>
      <c r="G246" s="42"/>
      <c r="H246" s="42"/>
      <c r="I246" s="221"/>
      <c r="J246" s="42"/>
      <c r="K246" s="42"/>
      <c r="L246" s="46"/>
      <c r="M246" s="222"/>
      <c r="N246" s="223"/>
      <c r="O246" s="86"/>
      <c r="P246" s="86"/>
      <c r="Q246" s="86"/>
      <c r="R246" s="86"/>
      <c r="S246" s="86"/>
      <c r="T246" s="87"/>
      <c r="U246" s="40"/>
      <c r="V246" s="40"/>
      <c r="W246" s="40"/>
      <c r="X246" s="40"/>
      <c r="Y246" s="40"/>
      <c r="Z246" s="40"/>
      <c r="AA246" s="40"/>
      <c r="AB246" s="40"/>
      <c r="AC246" s="40"/>
      <c r="AD246" s="40"/>
      <c r="AE246" s="40"/>
      <c r="AT246" s="19" t="s">
        <v>142</v>
      </c>
      <c r="AU246" s="19" t="s">
        <v>84</v>
      </c>
    </row>
    <row r="247" spans="1:51" s="15" customFormat="1" ht="12">
      <c r="A247" s="15"/>
      <c r="B247" s="246"/>
      <c r="C247" s="247"/>
      <c r="D247" s="219" t="s">
        <v>156</v>
      </c>
      <c r="E247" s="248" t="s">
        <v>19</v>
      </c>
      <c r="F247" s="249" t="s">
        <v>1102</v>
      </c>
      <c r="G247" s="247"/>
      <c r="H247" s="248" t="s">
        <v>19</v>
      </c>
      <c r="I247" s="250"/>
      <c r="J247" s="247"/>
      <c r="K247" s="247"/>
      <c r="L247" s="251"/>
      <c r="M247" s="252"/>
      <c r="N247" s="253"/>
      <c r="O247" s="253"/>
      <c r="P247" s="253"/>
      <c r="Q247" s="253"/>
      <c r="R247" s="253"/>
      <c r="S247" s="253"/>
      <c r="T247" s="254"/>
      <c r="U247" s="15"/>
      <c r="V247" s="15"/>
      <c r="W247" s="15"/>
      <c r="X247" s="15"/>
      <c r="Y247" s="15"/>
      <c r="Z247" s="15"/>
      <c r="AA247" s="15"/>
      <c r="AB247" s="15"/>
      <c r="AC247" s="15"/>
      <c r="AD247" s="15"/>
      <c r="AE247" s="15"/>
      <c r="AT247" s="255" t="s">
        <v>156</v>
      </c>
      <c r="AU247" s="255" t="s">
        <v>84</v>
      </c>
      <c r="AV247" s="15" t="s">
        <v>82</v>
      </c>
      <c r="AW247" s="15" t="s">
        <v>35</v>
      </c>
      <c r="AX247" s="15" t="s">
        <v>74</v>
      </c>
      <c r="AY247" s="255" t="s">
        <v>133</v>
      </c>
    </row>
    <row r="248" spans="1:51" s="13" customFormat="1" ht="12">
      <c r="A248" s="13"/>
      <c r="B248" s="224"/>
      <c r="C248" s="225"/>
      <c r="D248" s="219" t="s">
        <v>156</v>
      </c>
      <c r="E248" s="226" t="s">
        <v>19</v>
      </c>
      <c r="F248" s="227" t="s">
        <v>1103</v>
      </c>
      <c r="G248" s="225"/>
      <c r="H248" s="228">
        <v>128</v>
      </c>
      <c r="I248" s="229"/>
      <c r="J248" s="225"/>
      <c r="K248" s="225"/>
      <c r="L248" s="230"/>
      <c r="M248" s="231"/>
      <c r="N248" s="232"/>
      <c r="O248" s="232"/>
      <c r="P248" s="232"/>
      <c r="Q248" s="232"/>
      <c r="R248" s="232"/>
      <c r="S248" s="232"/>
      <c r="T248" s="233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T248" s="234" t="s">
        <v>156</v>
      </c>
      <c r="AU248" s="234" t="s">
        <v>84</v>
      </c>
      <c r="AV248" s="13" t="s">
        <v>84</v>
      </c>
      <c r="AW248" s="13" t="s">
        <v>35</v>
      </c>
      <c r="AX248" s="13" t="s">
        <v>74</v>
      </c>
      <c r="AY248" s="234" t="s">
        <v>133</v>
      </c>
    </row>
    <row r="249" spans="1:51" s="14" customFormat="1" ht="12">
      <c r="A249" s="14"/>
      <c r="B249" s="235"/>
      <c r="C249" s="236"/>
      <c r="D249" s="219" t="s">
        <v>156</v>
      </c>
      <c r="E249" s="237" t="s">
        <v>19</v>
      </c>
      <c r="F249" s="238" t="s">
        <v>164</v>
      </c>
      <c r="G249" s="236"/>
      <c r="H249" s="239">
        <v>128</v>
      </c>
      <c r="I249" s="240"/>
      <c r="J249" s="236"/>
      <c r="K249" s="236"/>
      <c r="L249" s="241"/>
      <c r="M249" s="242"/>
      <c r="N249" s="243"/>
      <c r="O249" s="243"/>
      <c r="P249" s="243"/>
      <c r="Q249" s="243"/>
      <c r="R249" s="243"/>
      <c r="S249" s="243"/>
      <c r="T249" s="244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T249" s="245" t="s">
        <v>156</v>
      </c>
      <c r="AU249" s="245" t="s">
        <v>84</v>
      </c>
      <c r="AV249" s="14" t="s">
        <v>140</v>
      </c>
      <c r="AW249" s="14" t="s">
        <v>35</v>
      </c>
      <c r="AX249" s="14" t="s">
        <v>82</v>
      </c>
      <c r="AY249" s="245" t="s">
        <v>133</v>
      </c>
    </row>
    <row r="250" spans="1:65" s="2" customFormat="1" ht="16.5" customHeight="1">
      <c r="A250" s="40"/>
      <c r="B250" s="41"/>
      <c r="C250" s="206" t="s">
        <v>636</v>
      </c>
      <c r="D250" s="206" t="s">
        <v>135</v>
      </c>
      <c r="E250" s="207" t="s">
        <v>1104</v>
      </c>
      <c r="F250" s="208" t="s">
        <v>1105</v>
      </c>
      <c r="G250" s="209" t="s">
        <v>190</v>
      </c>
      <c r="H250" s="210">
        <v>16</v>
      </c>
      <c r="I250" s="211"/>
      <c r="J250" s="212">
        <f>ROUND(I250*H250,2)</f>
        <v>0</v>
      </c>
      <c r="K250" s="208" t="s">
        <v>139</v>
      </c>
      <c r="L250" s="46"/>
      <c r="M250" s="213" t="s">
        <v>19</v>
      </c>
      <c r="N250" s="214" t="s">
        <v>45</v>
      </c>
      <c r="O250" s="86"/>
      <c r="P250" s="215">
        <f>O250*H250</f>
        <v>0</v>
      </c>
      <c r="Q250" s="215">
        <v>0.0385</v>
      </c>
      <c r="R250" s="215">
        <f>Q250*H250</f>
        <v>0.616</v>
      </c>
      <c r="S250" s="215">
        <v>0</v>
      </c>
      <c r="T250" s="216">
        <f>S250*H250</f>
        <v>0</v>
      </c>
      <c r="U250" s="40"/>
      <c r="V250" s="40"/>
      <c r="W250" s="40"/>
      <c r="X250" s="40"/>
      <c r="Y250" s="40"/>
      <c r="Z250" s="40"/>
      <c r="AA250" s="40"/>
      <c r="AB250" s="40"/>
      <c r="AC250" s="40"/>
      <c r="AD250" s="40"/>
      <c r="AE250" s="40"/>
      <c r="AR250" s="217" t="s">
        <v>525</v>
      </c>
      <c r="AT250" s="217" t="s">
        <v>135</v>
      </c>
      <c r="AU250" s="217" t="s">
        <v>84</v>
      </c>
      <c r="AY250" s="19" t="s">
        <v>133</v>
      </c>
      <c r="BE250" s="218">
        <f>IF(N250="základní",J250,0)</f>
        <v>0</v>
      </c>
      <c r="BF250" s="218">
        <f>IF(N250="snížená",J250,0)</f>
        <v>0</v>
      </c>
      <c r="BG250" s="218">
        <f>IF(N250="zákl. přenesená",J250,0)</f>
        <v>0</v>
      </c>
      <c r="BH250" s="218">
        <f>IF(N250="sníž. přenesená",J250,0)</f>
        <v>0</v>
      </c>
      <c r="BI250" s="218">
        <f>IF(N250="nulová",J250,0)</f>
        <v>0</v>
      </c>
      <c r="BJ250" s="19" t="s">
        <v>82</v>
      </c>
      <c r="BK250" s="218">
        <f>ROUND(I250*H250,2)</f>
        <v>0</v>
      </c>
      <c r="BL250" s="19" t="s">
        <v>525</v>
      </c>
      <c r="BM250" s="217" t="s">
        <v>1106</v>
      </c>
    </row>
    <row r="251" spans="1:47" s="2" customFormat="1" ht="12">
      <c r="A251" s="40"/>
      <c r="B251" s="41"/>
      <c r="C251" s="42"/>
      <c r="D251" s="219" t="s">
        <v>142</v>
      </c>
      <c r="E251" s="42"/>
      <c r="F251" s="220" t="s">
        <v>1107</v>
      </c>
      <c r="G251" s="42"/>
      <c r="H251" s="42"/>
      <c r="I251" s="221"/>
      <c r="J251" s="42"/>
      <c r="K251" s="42"/>
      <c r="L251" s="46"/>
      <c r="M251" s="222"/>
      <c r="N251" s="223"/>
      <c r="O251" s="86"/>
      <c r="P251" s="86"/>
      <c r="Q251" s="86"/>
      <c r="R251" s="86"/>
      <c r="S251" s="86"/>
      <c r="T251" s="87"/>
      <c r="U251" s="40"/>
      <c r="V251" s="40"/>
      <c r="W251" s="40"/>
      <c r="X251" s="40"/>
      <c r="Y251" s="40"/>
      <c r="Z251" s="40"/>
      <c r="AA251" s="40"/>
      <c r="AB251" s="40"/>
      <c r="AC251" s="40"/>
      <c r="AD251" s="40"/>
      <c r="AE251" s="40"/>
      <c r="AT251" s="19" t="s">
        <v>142</v>
      </c>
      <c r="AU251" s="19" t="s">
        <v>84</v>
      </c>
    </row>
    <row r="252" spans="1:51" s="15" customFormat="1" ht="12">
      <c r="A252" s="15"/>
      <c r="B252" s="246"/>
      <c r="C252" s="247"/>
      <c r="D252" s="219" t="s">
        <v>156</v>
      </c>
      <c r="E252" s="248" t="s">
        <v>19</v>
      </c>
      <c r="F252" s="249" t="s">
        <v>1108</v>
      </c>
      <c r="G252" s="247"/>
      <c r="H252" s="248" t="s">
        <v>19</v>
      </c>
      <c r="I252" s="250"/>
      <c r="J252" s="247"/>
      <c r="K252" s="247"/>
      <c r="L252" s="251"/>
      <c r="M252" s="252"/>
      <c r="N252" s="253"/>
      <c r="O252" s="253"/>
      <c r="P252" s="253"/>
      <c r="Q252" s="253"/>
      <c r="R252" s="253"/>
      <c r="S252" s="253"/>
      <c r="T252" s="254"/>
      <c r="U252" s="15"/>
      <c r="V252" s="15"/>
      <c r="W252" s="15"/>
      <c r="X252" s="15"/>
      <c r="Y252" s="15"/>
      <c r="Z252" s="15"/>
      <c r="AA252" s="15"/>
      <c r="AB252" s="15"/>
      <c r="AC252" s="15"/>
      <c r="AD252" s="15"/>
      <c r="AE252" s="15"/>
      <c r="AT252" s="255" t="s">
        <v>156</v>
      </c>
      <c r="AU252" s="255" t="s">
        <v>84</v>
      </c>
      <c r="AV252" s="15" t="s">
        <v>82</v>
      </c>
      <c r="AW252" s="15" t="s">
        <v>35</v>
      </c>
      <c r="AX252" s="15" t="s">
        <v>74</v>
      </c>
      <c r="AY252" s="255" t="s">
        <v>133</v>
      </c>
    </row>
    <row r="253" spans="1:51" s="13" customFormat="1" ht="12">
      <c r="A253" s="13"/>
      <c r="B253" s="224"/>
      <c r="C253" s="225"/>
      <c r="D253" s="219" t="s">
        <v>156</v>
      </c>
      <c r="E253" s="226" t="s">
        <v>19</v>
      </c>
      <c r="F253" s="227" t="s">
        <v>1109</v>
      </c>
      <c r="G253" s="225"/>
      <c r="H253" s="228">
        <v>8</v>
      </c>
      <c r="I253" s="229"/>
      <c r="J253" s="225"/>
      <c r="K253" s="225"/>
      <c r="L253" s="230"/>
      <c r="M253" s="231"/>
      <c r="N253" s="232"/>
      <c r="O253" s="232"/>
      <c r="P253" s="232"/>
      <c r="Q253" s="232"/>
      <c r="R253" s="232"/>
      <c r="S253" s="232"/>
      <c r="T253" s="233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T253" s="234" t="s">
        <v>156</v>
      </c>
      <c r="AU253" s="234" t="s">
        <v>84</v>
      </c>
      <c r="AV253" s="13" t="s">
        <v>84</v>
      </c>
      <c r="AW253" s="13" t="s">
        <v>35</v>
      </c>
      <c r="AX253" s="13" t="s">
        <v>74</v>
      </c>
      <c r="AY253" s="234" t="s">
        <v>133</v>
      </c>
    </row>
    <row r="254" spans="1:51" s="15" customFormat="1" ht="12">
      <c r="A254" s="15"/>
      <c r="B254" s="246"/>
      <c r="C254" s="247"/>
      <c r="D254" s="219" t="s">
        <v>156</v>
      </c>
      <c r="E254" s="248" t="s">
        <v>19</v>
      </c>
      <c r="F254" s="249" t="s">
        <v>1110</v>
      </c>
      <c r="G254" s="247"/>
      <c r="H254" s="248" t="s">
        <v>19</v>
      </c>
      <c r="I254" s="250"/>
      <c r="J254" s="247"/>
      <c r="K254" s="247"/>
      <c r="L254" s="251"/>
      <c r="M254" s="252"/>
      <c r="N254" s="253"/>
      <c r="O254" s="253"/>
      <c r="P254" s="253"/>
      <c r="Q254" s="253"/>
      <c r="R254" s="253"/>
      <c r="S254" s="253"/>
      <c r="T254" s="254"/>
      <c r="U254" s="15"/>
      <c r="V254" s="15"/>
      <c r="W254" s="15"/>
      <c r="X254" s="15"/>
      <c r="Y254" s="15"/>
      <c r="Z254" s="15"/>
      <c r="AA254" s="15"/>
      <c r="AB254" s="15"/>
      <c r="AC254" s="15"/>
      <c r="AD254" s="15"/>
      <c r="AE254" s="15"/>
      <c r="AT254" s="255" t="s">
        <v>156</v>
      </c>
      <c r="AU254" s="255" t="s">
        <v>84</v>
      </c>
      <c r="AV254" s="15" t="s">
        <v>82</v>
      </c>
      <c r="AW254" s="15" t="s">
        <v>35</v>
      </c>
      <c r="AX254" s="15" t="s">
        <v>74</v>
      </c>
      <c r="AY254" s="255" t="s">
        <v>133</v>
      </c>
    </row>
    <row r="255" spans="1:51" s="13" customFormat="1" ht="12">
      <c r="A255" s="13"/>
      <c r="B255" s="224"/>
      <c r="C255" s="225"/>
      <c r="D255" s="219" t="s">
        <v>156</v>
      </c>
      <c r="E255" s="226" t="s">
        <v>19</v>
      </c>
      <c r="F255" s="227" t="s">
        <v>1109</v>
      </c>
      <c r="G255" s="225"/>
      <c r="H255" s="228">
        <v>8</v>
      </c>
      <c r="I255" s="229"/>
      <c r="J255" s="225"/>
      <c r="K255" s="225"/>
      <c r="L255" s="230"/>
      <c r="M255" s="231"/>
      <c r="N255" s="232"/>
      <c r="O255" s="232"/>
      <c r="P255" s="232"/>
      <c r="Q255" s="232"/>
      <c r="R255" s="232"/>
      <c r="S255" s="232"/>
      <c r="T255" s="233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T255" s="234" t="s">
        <v>156</v>
      </c>
      <c r="AU255" s="234" t="s">
        <v>84</v>
      </c>
      <c r="AV255" s="13" t="s">
        <v>84</v>
      </c>
      <c r="AW255" s="13" t="s">
        <v>35</v>
      </c>
      <c r="AX255" s="13" t="s">
        <v>74</v>
      </c>
      <c r="AY255" s="234" t="s">
        <v>133</v>
      </c>
    </row>
    <row r="256" spans="1:51" s="14" customFormat="1" ht="12">
      <c r="A256" s="14"/>
      <c r="B256" s="235"/>
      <c r="C256" s="236"/>
      <c r="D256" s="219" t="s">
        <v>156</v>
      </c>
      <c r="E256" s="237" t="s">
        <v>19</v>
      </c>
      <c r="F256" s="238" t="s">
        <v>164</v>
      </c>
      <c r="G256" s="236"/>
      <c r="H256" s="239">
        <v>16</v>
      </c>
      <c r="I256" s="240"/>
      <c r="J256" s="236"/>
      <c r="K256" s="236"/>
      <c r="L256" s="241"/>
      <c r="M256" s="242"/>
      <c r="N256" s="243"/>
      <c r="O256" s="243"/>
      <c r="P256" s="243"/>
      <c r="Q256" s="243"/>
      <c r="R256" s="243"/>
      <c r="S256" s="243"/>
      <c r="T256" s="244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T256" s="245" t="s">
        <v>156</v>
      </c>
      <c r="AU256" s="245" t="s">
        <v>84</v>
      </c>
      <c r="AV256" s="14" t="s">
        <v>140</v>
      </c>
      <c r="AW256" s="14" t="s">
        <v>35</v>
      </c>
      <c r="AX256" s="14" t="s">
        <v>82</v>
      </c>
      <c r="AY256" s="245" t="s">
        <v>133</v>
      </c>
    </row>
    <row r="257" spans="1:65" s="2" customFormat="1" ht="16.5" customHeight="1">
      <c r="A257" s="40"/>
      <c r="B257" s="41"/>
      <c r="C257" s="206" t="s">
        <v>310</v>
      </c>
      <c r="D257" s="206" t="s">
        <v>135</v>
      </c>
      <c r="E257" s="207" t="s">
        <v>1111</v>
      </c>
      <c r="F257" s="208" t="s">
        <v>1112</v>
      </c>
      <c r="G257" s="209" t="s">
        <v>174</v>
      </c>
      <c r="H257" s="210">
        <v>714</v>
      </c>
      <c r="I257" s="211"/>
      <c r="J257" s="212">
        <f>ROUND(I257*H257,2)</f>
        <v>0</v>
      </c>
      <c r="K257" s="208" t="s">
        <v>139</v>
      </c>
      <c r="L257" s="46"/>
      <c r="M257" s="213" t="s">
        <v>19</v>
      </c>
      <c r="N257" s="214" t="s">
        <v>45</v>
      </c>
      <c r="O257" s="86"/>
      <c r="P257" s="215">
        <f>O257*H257</f>
        <v>0</v>
      </c>
      <c r="Q257" s="215">
        <v>0.203</v>
      </c>
      <c r="R257" s="215">
        <f>Q257*H257</f>
        <v>144.942</v>
      </c>
      <c r="S257" s="215">
        <v>0</v>
      </c>
      <c r="T257" s="216">
        <f>S257*H257</f>
        <v>0</v>
      </c>
      <c r="U257" s="40"/>
      <c r="V257" s="40"/>
      <c r="W257" s="40"/>
      <c r="X257" s="40"/>
      <c r="Y257" s="40"/>
      <c r="Z257" s="40"/>
      <c r="AA257" s="40"/>
      <c r="AB257" s="40"/>
      <c r="AC257" s="40"/>
      <c r="AD257" s="40"/>
      <c r="AE257" s="40"/>
      <c r="AR257" s="217" t="s">
        <v>525</v>
      </c>
      <c r="AT257" s="217" t="s">
        <v>135</v>
      </c>
      <c r="AU257" s="217" t="s">
        <v>84</v>
      </c>
      <c r="AY257" s="19" t="s">
        <v>133</v>
      </c>
      <c r="BE257" s="218">
        <f>IF(N257="základní",J257,0)</f>
        <v>0</v>
      </c>
      <c r="BF257" s="218">
        <f>IF(N257="snížená",J257,0)</f>
        <v>0</v>
      </c>
      <c r="BG257" s="218">
        <f>IF(N257="zákl. přenesená",J257,0)</f>
        <v>0</v>
      </c>
      <c r="BH257" s="218">
        <f>IF(N257="sníž. přenesená",J257,0)</f>
        <v>0</v>
      </c>
      <c r="BI257" s="218">
        <f>IF(N257="nulová",J257,0)</f>
        <v>0</v>
      </c>
      <c r="BJ257" s="19" t="s">
        <v>82</v>
      </c>
      <c r="BK257" s="218">
        <f>ROUND(I257*H257,2)</f>
        <v>0</v>
      </c>
      <c r="BL257" s="19" t="s">
        <v>525</v>
      </c>
      <c r="BM257" s="217" t="s">
        <v>1113</v>
      </c>
    </row>
    <row r="258" spans="1:47" s="2" customFormat="1" ht="12">
      <c r="A258" s="40"/>
      <c r="B258" s="41"/>
      <c r="C258" s="42"/>
      <c r="D258" s="219" t="s">
        <v>142</v>
      </c>
      <c r="E258" s="42"/>
      <c r="F258" s="220" t="s">
        <v>1114</v>
      </c>
      <c r="G258" s="42"/>
      <c r="H258" s="42"/>
      <c r="I258" s="221"/>
      <c r="J258" s="42"/>
      <c r="K258" s="42"/>
      <c r="L258" s="46"/>
      <c r="M258" s="222"/>
      <c r="N258" s="223"/>
      <c r="O258" s="86"/>
      <c r="P258" s="86"/>
      <c r="Q258" s="86"/>
      <c r="R258" s="86"/>
      <c r="S258" s="86"/>
      <c r="T258" s="87"/>
      <c r="U258" s="40"/>
      <c r="V258" s="40"/>
      <c r="W258" s="40"/>
      <c r="X258" s="40"/>
      <c r="Y258" s="40"/>
      <c r="Z258" s="40"/>
      <c r="AA258" s="40"/>
      <c r="AB258" s="40"/>
      <c r="AC258" s="40"/>
      <c r="AD258" s="40"/>
      <c r="AE258" s="40"/>
      <c r="AT258" s="19" t="s">
        <v>142</v>
      </c>
      <c r="AU258" s="19" t="s">
        <v>84</v>
      </c>
    </row>
    <row r="259" spans="1:51" s="15" customFormat="1" ht="12">
      <c r="A259" s="15"/>
      <c r="B259" s="246"/>
      <c r="C259" s="247"/>
      <c r="D259" s="219" t="s">
        <v>156</v>
      </c>
      <c r="E259" s="248" t="s">
        <v>19</v>
      </c>
      <c r="F259" s="249" t="s">
        <v>1112</v>
      </c>
      <c r="G259" s="247"/>
      <c r="H259" s="248" t="s">
        <v>19</v>
      </c>
      <c r="I259" s="250"/>
      <c r="J259" s="247"/>
      <c r="K259" s="247"/>
      <c r="L259" s="251"/>
      <c r="M259" s="252"/>
      <c r="N259" s="253"/>
      <c r="O259" s="253"/>
      <c r="P259" s="253"/>
      <c r="Q259" s="253"/>
      <c r="R259" s="253"/>
      <c r="S259" s="253"/>
      <c r="T259" s="254"/>
      <c r="U259" s="15"/>
      <c r="V259" s="15"/>
      <c r="W259" s="15"/>
      <c r="X259" s="15"/>
      <c r="Y259" s="15"/>
      <c r="Z259" s="15"/>
      <c r="AA259" s="15"/>
      <c r="AB259" s="15"/>
      <c r="AC259" s="15"/>
      <c r="AD259" s="15"/>
      <c r="AE259" s="15"/>
      <c r="AT259" s="255" t="s">
        <v>156</v>
      </c>
      <c r="AU259" s="255" t="s">
        <v>84</v>
      </c>
      <c r="AV259" s="15" t="s">
        <v>82</v>
      </c>
      <c r="AW259" s="15" t="s">
        <v>35</v>
      </c>
      <c r="AX259" s="15" t="s">
        <v>74</v>
      </c>
      <c r="AY259" s="255" t="s">
        <v>133</v>
      </c>
    </row>
    <row r="260" spans="1:51" s="13" customFormat="1" ht="12">
      <c r="A260" s="13"/>
      <c r="B260" s="224"/>
      <c r="C260" s="225"/>
      <c r="D260" s="219" t="s">
        <v>156</v>
      </c>
      <c r="E260" s="226" t="s">
        <v>19</v>
      </c>
      <c r="F260" s="227" t="s">
        <v>1115</v>
      </c>
      <c r="G260" s="225"/>
      <c r="H260" s="228">
        <v>714</v>
      </c>
      <c r="I260" s="229"/>
      <c r="J260" s="225"/>
      <c r="K260" s="225"/>
      <c r="L260" s="230"/>
      <c r="M260" s="231"/>
      <c r="N260" s="232"/>
      <c r="O260" s="232"/>
      <c r="P260" s="232"/>
      <c r="Q260" s="232"/>
      <c r="R260" s="232"/>
      <c r="S260" s="232"/>
      <c r="T260" s="233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T260" s="234" t="s">
        <v>156</v>
      </c>
      <c r="AU260" s="234" t="s">
        <v>84</v>
      </c>
      <c r="AV260" s="13" t="s">
        <v>84</v>
      </c>
      <c r="AW260" s="13" t="s">
        <v>35</v>
      </c>
      <c r="AX260" s="13" t="s">
        <v>74</v>
      </c>
      <c r="AY260" s="234" t="s">
        <v>133</v>
      </c>
    </row>
    <row r="261" spans="1:51" s="14" customFormat="1" ht="12">
      <c r="A261" s="14"/>
      <c r="B261" s="235"/>
      <c r="C261" s="236"/>
      <c r="D261" s="219" t="s">
        <v>156</v>
      </c>
      <c r="E261" s="237" t="s">
        <v>19</v>
      </c>
      <c r="F261" s="238" t="s">
        <v>164</v>
      </c>
      <c r="G261" s="236"/>
      <c r="H261" s="239">
        <v>714</v>
      </c>
      <c r="I261" s="240"/>
      <c r="J261" s="236"/>
      <c r="K261" s="236"/>
      <c r="L261" s="241"/>
      <c r="M261" s="242"/>
      <c r="N261" s="243"/>
      <c r="O261" s="243"/>
      <c r="P261" s="243"/>
      <c r="Q261" s="243"/>
      <c r="R261" s="243"/>
      <c r="S261" s="243"/>
      <c r="T261" s="244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T261" s="245" t="s">
        <v>156</v>
      </c>
      <c r="AU261" s="245" t="s">
        <v>84</v>
      </c>
      <c r="AV261" s="14" t="s">
        <v>140</v>
      </c>
      <c r="AW261" s="14" t="s">
        <v>35</v>
      </c>
      <c r="AX261" s="14" t="s">
        <v>82</v>
      </c>
      <c r="AY261" s="245" t="s">
        <v>133</v>
      </c>
    </row>
    <row r="262" spans="1:65" s="2" customFormat="1" ht="16.5" customHeight="1">
      <c r="A262" s="40"/>
      <c r="B262" s="41"/>
      <c r="C262" s="206" t="s">
        <v>605</v>
      </c>
      <c r="D262" s="206" t="s">
        <v>135</v>
      </c>
      <c r="E262" s="207" t="s">
        <v>1116</v>
      </c>
      <c r="F262" s="208" t="s">
        <v>1117</v>
      </c>
      <c r="G262" s="209" t="s">
        <v>174</v>
      </c>
      <c r="H262" s="210">
        <v>784.3</v>
      </c>
      <c r="I262" s="211"/>
      <c r="J262" s="212">
        <f>ROUND(I262*H262,2)</f>
        <v>0</v>
      </c>
      <c r="K262" s="208" t="s">
        <v>139</v>
      </c>
      <c r="L262" s="46"/>
      <c r="M262" s="213" t="s">
        <v>19</v>
      </c>
      <c r="N262" s="214" t="s">
        <v>45</v>
      </c>
      <c r="O262" s="86"/>
      <c r="P262" s="215">
        <f>O262*H262</f>
        <v>0</v>
      </c>
      <c r="Q262" s="215">
        <v>0</v>
      </c>
      <c r="R262" s="215">
        <f>Q262*H262</f>
        <v>0</v>
      </c>
      <c r="S262" s="215">
        <v>0</v>
      </c>
      <c r="T262" s="216">
        <f>S262*H262</f>
        <v>0</v>
      </c>
      <c r="U262" s="40"/>
      <c r="V262" s="40"/>
      <c r="W262" s="40"/>
      <c r="X262" s="40"/>
      <c r="Y262" s="40"/>
      <c r="Z262" s="40"/>
      <c r="AA262" s="40"/>
      <c r="AB262" s="40"/>
      <c r="AC262" s="40"/>
      <c r="AD262" s="40"/>
      <c r="AE262" s="40"/>
      <c r="AR262" s="217" t="s">
        <v>525</v>
      </c>
      <c r="AT262" s="217" t="s">
        <v>135</v>
      </c>
      <c r="AU262" s="217" t="s">
        <v>84</v>
      </c>
      <c r="AY262" s="19" t="s">
        <v>133</v>
      </c>
      <c r="BE262" s="218">
        <f>IF(N262="základní",J262,0)</f>
        <v>0</v>
      </c>
      <c r="BF262" s="218">
        <f>IF(N262="snížená",J262,0)</f>
        <v>0</v>
      </c>
      <c r="BG262" s="218">
        <f>IF(N262="zákl. přenesená",J262,0)</f>
        <v>0</v>
      </c>
      <c r="BH262" s="218">
        <f>IF(N262="sníž. přenesená",J262,0)</f>
        <v>0</v>
      </c>
      <c r="BI262" s="218">
        <f>IF(N262="nulová",J262,0)</f>
        <v>0</v>
      </c>
      <c r="BJ262" s="19" t="s">
        <v>82</v>
      </c>
      <c r="BK262" s="218">
        <f>ROUND(I262*H262,2)</f>
        <v>0</v>
      </c>
      <c r="BL262" s="19" t="s">
        <v>525</v>
      </c>
      <c r="BM262" s="217" t="s">
        <v>1118</v>
      </c>
    </row>
    <row r="263" spans="1:47" s="2" customFormat="1" ht="12">
      <c r="A263" s="40"/>
      <c r="B263" s="41"/>
      <c r="C263" s="42"/>
      <c r="D263" s="219" t="s">
        <v>142</v>
      </c>
      <c r="E263" s="42"/>
      <c r="F263" s="220" t="s">
        <v>1119</v>
      </c>
      <c r="G263" s="42"/>
      <c r="H263" s="42"/>
      <c r="I263" s="221"/>
      <c r="J263" s="42"/>
      <c r="K263" s="42"/>
      <c r="L263" s="46"/>
      <c r="M263" s="222"/>
      <c r="N263" s="223"/>
      <c r="O263" s="86"/>
      <c r="P263" s="86"/>
      <c r="Q263" s="86"/>
      <c r="R263" s="86"/>
      <c r="S263" s="86"/>
      <c r="T263" s="87"/>
      <c r="U263" s="40"/>
      <c r="V263" s="40"/>
      <c r="W263" s="40"/>
      <c r="X263" s="40"/>
      <c r="Y263" s="40"/>
      <c r="Z263" s="40"/>
      <c r="AA263" s="40"/>
      <c r="AB263" s="40"/>
      <c r="AC263" s="40"/>
      <c r="AD263" s="40"/>
      <c r="AE263" s="40"/>
      <c r="AT263" s="19" t="s">
        <v>142</v>
      </c>
      <c r="AU263" s="19" t="s">
        <v>84</v>
      </c>
    </row>
    <row r="264" spans="1:51" s="15" customFormat="1" ht="12">
      <c r="A264" s="15"/>
      <c r="B264" s="246"/>
      <c r="C264" s="247"/>
      <c r="D264" s="219" t="s">
        <v>156</v>
      </c>
      <c r="E264" s="248" t="s">
        <v>19</v>
      </c>
      <c r="F264" s="249" t="s">
        <v>1117</v>
      </c>
      <c r="G264" s="247"/>
      <c r="H264" s="248" t="s">
        <v>19</v>
      </c>
      <c r="I264" s="250"/>
      <c r="J264" s="247"/>
      <c r="K264" s="247"/>
      <c r="L264" s="251"/>
      <c r="M264" s="252"/>
      <c r="N264" s="253"/>
      <c r="O264" s="253"/>
      <c r="P264" s="253"/>
      <c r="Q264" s="253"/>
      <c r="R264" s="253"/>
      <c r="S264" s="253"/>
      <c r="T264" s="254"/>
      <c r="U264" s="15"/>
      <c r="V264" s="15"/>
      <c r="W264" s="15"/>
      <c r="X264" s="15"/>
      <c r="Y264" s="15"/>
      <c r="Z264" s="15"/>
      <c r="AA264" s="15"/>
      <c r="AB264" s="15"/>
      <c r="AC264" s="15"/>
      <c r="AD264" s="15"/>
      <c r="AE264" s="15"/>
      <c r="AT264" s="255" t="s">
        <v>156</v>
      </c>
      <c r="AU264" s="255" t="s">
        <v>84</v>
      </c>
      <c r="AV264" s="15" t="s">
        <v>82</v>
      </c>
      <c r="AW264" s="15" t="s">
        <v>35</v>
      </c>
      <c r="AX264" s="15" t="s">
        <v>74</v>
      </c>
      <c r="AY264" s="255" t="s">
        <v>133</v>
      </c>
    </row>
    <row r="265" spans="1:51" s="13" customFormat="1" ht="12">
      <c r="A265" s="13"/>
      <c r="B265" s="224"/>
      <c r="C265" s="225"/>
      <c r="D265" s="219" t="s">
        <v>156</v>
      </c>
      <c r="E265" s="226" t="s">
        <v>19</v>
      </c>
      <c r="F265" s="227" t="s">
        <v>1120</v>
      </c>
      <c r="G265" s="225"/>
      <c r="H265" s="228">
        <v>784.3</v>
      </c>
      <c r="I265" s="229"/>
      <c r="J265" s="225"/>
      <c r="K265" s="225"/>
      <c r="L265" s="230"/>
      <c r="M265" s="231"/>
      <c r="N265" s="232"/>
      <c r="O265" s="232"/>
      <c r="P265" s="232"/>
      <c r="Q265" s="232"/>
      <c r="R265" s="232"/>
      <c r="S265" s="232"/>
      <c r="T265" s="233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T265" s="234" t="s">
        <v>156</v>
      </c>
      <c r="AU265" s="234" t="s">
        <v>84</v>
      </c>
      <c r="AV265" s="13" t="s">
        <v>84</v>
      </c>
      <c r="AW265" s="13" t="s">
        <v>35</v>
      </c>
      <c r="AX265" s="13" t="s">
        <v>74</v>
      </c>
      <c r="AY265" s="234" t="s">
        <v>133</v>
      </c>
    </row>
    <row r="266" spans="1:51" s="14" customFormat="1" ht="12">
      <c r="A266" s="14"/>
      <c r="B266" s="235"/>
      <c r="C266" s="236"/>
      <c r="D266" s="219" t="s">
        <v>156</v>
      </c>
      <c r="E266" s="237" t="s">
        <v>19</v>
      </c>
      <c r="F266" s="238" t="s">
        <v>164</v>
      </c>
      <c r="G266" s="236"/>
      <c r="H266" s="239">
        <v>784.3</v>
      </c>
      <c r="I266" s="240"/>
      <c r="J266" s="236"/>
      <c r="K266" s="236"/>
      <c r="L266" s="241"/>
      <c r="M266" s="242"/>
      <c r="N266" s="243"/>
      <c r="O266" s="243"/>
      <c r="P266" s="243"/>
      <c r="Q266" s="243"/>
      <c r="R266" s="243"/>
      <c r="S266" s="243"/>
      <c r="T266" s="244"/>
      <c r="U266" s="14"/>
      <c r="V266" s="14"/>
      <c r="W266" s="14"/>
      <c r="X266" s="14"/>
      <c r="Y266" s="14"/>
      <c r="Z266" s="14"/>
      <c r="AA266" s="14"/>
      <c r="AB266" s="14"/>
      <c r="AC266" s="14"/>
      <c r="AD266" s="14"/>
      <c r="AE266" s="14"/>
      <c r="AT266" s="245" t="s">
        <v>156</v>
      </c>
      <c r="AU266" s="245" t="s">
        <v>84</v>
      </c>
      <c r="AV266" s="14" t="s">
        <v>140</v>
      </c>
      <c r="AW266" s="14" t="s">
        <v>35</v>
      </c>
      <c r="AX266" s="14" t="s">
        <v>82</v>
      </c>
      <c r="AY266" s="245" t="s">
        <v>133</v>
      </c>
    </row>
    <row r="267" spans="1:65" s="2" customFormat="1" ht="16.5" customHeight="1">
      <c r="A267" s="40"/>
      <c r="B267" s="41"/>
      <c r="C267" s="256" t="s">
        <v>349</v>
      </c>
      <c r="D267" s="256" t="s">
        <v>206</v>
      </c>
      <c r="E267" s="257" t="s">
        <v>1121</v>
      </c>
      <c r="F267" s="258" t="s">
        <v>1122</v>
      </c>
      <c r="G267" s="259" t="s">
        <v>174</v>
      </c>
      <c r="H267" s="260">
        <v>784.3</v>
      </c>
      <c r="I267" s="261"/>
      <c r="J267" s="262">
        <f>ROUND(I267*H267,2)</f>
        <v>0</v>
      </c>
      <c r="K267" s="258" t="s">
        <v>139</v>
      </c>
      <c r="L267" s="263"/>
      <c r="M267" s="264" t="s">
        <v>19</v>
      </c>
      <c r="N267" s="265" t="s">
        <v>45</v>
      </c>
      <c r="O267" s="86"/>
      <c r="P267" s="215">
        <f>O267*H267</f>
        <v>0</v>
      </c>
      <c r="Q267" s="215">
        <v>0.00035</v>
      </c>
      <c r="R267" s="215">
        <f>Q267*H267</f>
        <v>0.274505</v>
      </c>
      <c r="S267" s="215">
        <v>0</v>
      </c>
      <c r="T267" s="216">
        <f>S267*H267</f>
        <v>0</v>
      </c>
      <c r="U267" s="40"/>
      <c r="V267" s="40"/>
      <c r="W267" s="40"/>
      <c r="X267" s="40"/>
      <c r="Y267" s="40"/>
      <c r="Z267" s="40"/>
      <c r="AA267" s="40"/>
      <c r="AB267" s="40"/>
      <c r="AC267" s="40"/>
      <c r="AD267" s="40"/>
      <c r="AE267" s="40"/>
      <c r="AR267" s="217" t="s">
        <v>1069</v>
      </c>
      <c r="AT267" s="217" t="s">
        <v>206</v>
      </c>
      <c r="AU267" s="217" t="s">
        <v>84</v>
      </c>
      <c r="AY267" s="19" t="s">
        <v>133</v>
      </c>
      <c r="BE267" s="218">
        <f>IF(N267="základní",J267,0)</f>
        <v>0</v>
      </c>
      <c r="BF267" s="218">
        <f>IF(N267="snížená",J267,0)</f>
        <v>0</v>
      </c>
      <c r="BG267" s="218">
        <f>IF(N267="zákl. přenesená",J267,0)</f>
        <v>0</v>
      </c>
      <c r="BH267" s="218">
        <f>IF(N267="sníž. přenesená",J267,0)</f>
        <v>0</v>
      </c>
      <c r="BI267" s="218">
        <f>IF(N267="nulová",J267,0)</f>
        <v>0</v>
      </c>
      <c r="BJ267" s="19" t="s">
        <v>82</v>
      </c>
      <c r="BK267" s="218">
        <f>ROUND(I267*H267,2)</f>
        <v>0</v>
      </c>
      <c r="BL267" s="19" t="s">
        <v>525</v>
      </c>
      <c r="BM267" s="217" t="s">
        <v>1123</v>
      </c>
    </row>
    <row r="268" spans="1:47" s="2" customFormat="1" ht="12">
      <c r="A268" s="40"/>
      <c r="B268" s="41"/>
      <c r="C268" s="42"/>
      <c r="D268" s="219" t="s">
        <v>142</v>
      </c>
      <c r="E268" s="42"/>
      <c r="F268" s="220" t="s">
        <v>1122</v>
      </c>
      <c r="G268" s="42"/>
      <c r="H268" s="42"/>
      <c r="I268" s="221"/>
      <c r="J268" s="42"/>
      <c r="K268" s="42"/>
      <c r="L268" s="46"/>
      <c r="M268" s="222"/>
      <c r="N268" s="223"/>
      <c r="O268" s="86"/>
      <c r="P268" s="86"/>
      <c r="Q268" s="86"/>
      <c r="R268" s="86"/>
      <c r="S268" s="86"/>
      <c r="T268" s="87"/>
      <c r="U268" s="40"/>
      <c r="V268" s="40"/>
      <c r="W268" s="40"/>
      <c r="X268" s="40"/>
      <c r="Y268" s="40"/>
      <c r="Z268" s="40"/>
      <c r="AA268" s="40"/>
      <c r="AB268" s="40"/>
      <c r="AC268" s="40"/>
      <c r="AD268" s="40"/>
      <c r="AE268" s="40"/>
      <c r="AT268" s="19" t="s">
        <v>142</v>
      </c>
      <c r="AU268" s="19" t="s">
        <v>84</v>
      </c>
    </row>
    <row r="269" spans="1:51" s="15" customFormat="1" ht="12">
      <c r="A269" s="15"/>
      <c r="B269" s="246"/>
      <c r="C269" s="247"/>
      <c r="D269" s="219" t="s">
        <v>156</v>
      </c>
      <c r="E269" s="248" t="s">
        <v>19</v>
      </c>
      <c r="F269" s="249" t="s">
        <v>1124</v>
      </c>
      <c r="G269" s="247"/>
      <c r="H269" s="248" t="s">
        <v>19</v>
      </c>
      <c r="I269" s="250"/>
      <c r="J269" s="247"/>
      <c r="K269" s="247"/>
      <c r="L269" s="251"/>
      <c r="M269" s="252"/>
      <c r="N269" s="253"/>
      <c r="O269" s="253"/>
      <c r="P269" s="253"/>
      <c r="Q269" s="253"/>
      <c r="R269" s="253"/>
      <c r="S269" s="253"/>
      <c r="T269" s="254"/>
      <c r="U269" s="15"/>
      <c r="V269" s="15"/>
      <c r="W269" s="15"/>
      <c r="X269" s="15"/>
      <c r="Y269" s="15"/>
      <c r="Z269" s="15"/>
      <c r="AA269" s="15"/>
      <c r="AB269" s="15"/>
      <c r="AC269" s="15"/>
      <c r="AD269" s="15"/>
      <c r="AE269" s="15"/>
      <c r="AT269" s="255" t="s">
        <v>156</v>
      </c>
      <c r="AU269" s="255" t="s">
        <v>84</v>
      </c>
      <c r="AV269" s="15" t="s">
        <v>82</v>
      </c>
      <c r="AW269" s="15" t="s">
        <v>35</v>
      </c>
      <c r="AX269" s="15" t="s">
        <v>74</v>
      </c>
      <c r="AY269" s="255" t="s">
        <v>133</v>
      </c>
    </row>
    <row r="270" spans="1:51" s="13" customFormat="1" ht="12">
      <c r="A270" s="13"/>
      <c r="B270" s="224"/>
      <c r="C270" s="225"/>
      <c r="D270" s="219" t="s">
        <v>156</v>
      </c>
      <c r="E270" s="226" t="s">
        <v>19</v>
      </c>
      <c r="F270" s="227" t="s">
        <v>1120</v>
      </c>
      <c r="G270" s="225"/>
      <c r="H270" s="228">
        <v>784.3</v>
      </c>
      <c r="I270" s="229"/>
      <c r="J270" s="225"/>
      <c r="K270" s="225"/>
      <c r="L270" s="230"/>
      <c r="M270" s="231"/>
      <c r="N270" s="232"/>
      <c r="O270" s="232"/>
      <c r="P270" s="232"/>
      <c r="Q270" s="232"/>
      <c r="R270" s="232"/>
      <c r="S270" s="232"/>
      <c r="T270" s="233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T270" s="234" t="s">
        <v>156</v>
      </c>
      <c r="AU270" s="234" t="s">
        <v>84</v>
      </c>
      <c r="AV270" s="13" t="s">
        <v>84</v>
      </c>
      <c r="AW270" s="13" t="s">
        <v>35</v>
      </c>
      <c r="AX270" s="13" t="s">
        <v>74</v>
      </c>
      <c r="AY270" s="234" t="s">
        <v>133</v>
      </c>
    </row>
    <row r="271" spans="1:51" s="14" customFormat="1" ht="12">
      <c r="A271" s="14"/>
      <c r="B271" s="235"/>
      <c r="C271" s="236"/>
      <c r="D271" s="219" t="s">
        <v>156</v>
      </c>
      <c r="E271" s="237" t="s">
        <v>19</v>
      </c>
      <c r="F271" s="238" t="s">
        <v>164</v>
      </c>
      <c r="G271" s="236"/>
      <c r="H271" s="239">
        <v>784.3</v>
      </c>
      <c r="I271" s="240"/>
      <c r="J271" s="236"/>
      <c r="K271" s="236"/>
      <c r="L271" s="241"/>
      <c r="M271" s="242"/>
      <c r="N271" s="243"/>
      <c r="O271" s="243"/>
      <c r="P271" s="243"/>
      <c r="Q271" s="243"/>
      <c r="R271" s="243"/>
      <c r="S271" s="243"/>
      <c r="T271" s="244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  <c r="AE271" s="14"/>
      <c r="AT271" s="245" t="s">
        <v>156</v>
      </c>
      <c r="AU271" s="245" t="s">
        <v>84</v>
      </c>
      <c r="AV271" s="14" t="s">
        <v>140</v>
      </c>
      <c r="AW271" s="14" t="s">
        <v>35</v>
      </c>
      <c r="AX271" s="14" t="s">
        <v>82</v>
      </c>
      <c r="AY271" s="245" t="s">
        <v>133</v>
      </c>
    </row>
    <row r="272" spans="1:65" s="2" customFormat="1" ht="16.5" customHeight="1">
      <c r="A272" s="40"/>
      <c r="B272" s="41"/>
      <c r="C272" s="206" t="s">
        <v>355</v>
      </c>
      <c r="D272" s="206" t="s">
        <v>135</v>
      </c>
      <c r="E272" s="207" t="s">
        <v>1125</v>
      </c>
      <c r="F272" s="208" t="s">
        <v>1126</v>
      </c>
      <c r="G272" s="209" t="s">
        <v>174</v>
      </c>
      <c r="H272" s="210">
        <v>128</v>
      </c>
      <c r="I272" s="211"/>
      <c r="J272" s="212">
        <f>ROUND(I272*H272,2)</f>
        <v>0</v>
      </c>
      <c r="K272" s="208" t="s">
        <v>139</v>
      </c>
      <c r="L272" s="46"/>
      <c r="M272" s="213" t="s">
        <v>19</v>
      </c>
      <c r="N272" s="214" t="s">
        <v>45</v>
      </c>
      <c r="O272" s="86"/>
      <c r="P272" s="215">
        <f>O272*H272</f>
        <v>0</v>
      </c>
      <c r="Q272" s="215">
        <v>0</v>
      </c>
      <c r="R272" s="215">
        <f>Q272*H272</f>
        <v>0</v>
      </c>
      <c r="S272" s="215">
        <v>0</v>
      </c>
      <c r="T272" s="216">
        <f>S272*H272</f>
        <v>0</v>
      </c>
      <c r="U272" s="40"/>
      <c r="V272" s="40"/>
      <c r="W272" s="40"/>
      <c r="X272" s="40"/>
      <c r="Y272" s="40"/>
      <c r="Z272" s="40"/>
      <c r="AA272" s="40"/>
      <c r="AB272" s="40"/>
      <c r="AC272" s="40"/>
      <c r="AD272" s="40"/>
      <c r="AE272" s="40"/>
      <c r="AR272" s="217" t="s">
        <v>525</v>
      </c>
      <c r="AT272" s="217" t="s">
        <v>135</v>
      </c>
      <c r="AU272" s="217" t="s">
        <v>84</v>
      </c>
      <c r="AY272" s="19" t="s">
        <v>133</v>
      </c>
      <c r="BE272" s="218">
        <f>IF(N272="základní",J272,0)</f>
        <v>0</v>
      </c>
      <c r="BF272" s="218">
        <f>IF(N272="snížená",J272,0)</f>
        <v>0</v>
      </c>
      <c r="BG272" s="218">
        <f>IF(N272="zákl. přenesená",J272,0)</f>
        <v>0</v>
      </c>
      <c r="BH272" s="218">
        <f>IF(N272="sníž. přenesená",J272,0)</f>
        <v>0</v>
      </c>
      <c r="BI272" s="218">
        <f>IF(N272="nulová",J272,0)</f>
        <v>0</v>
      </c>
      <c r="BJ272" s="19" t="s">
        <v>82</v>
      </c>
      <c r="BK272" s="218">
        <f>ROUND(I272*H272,2)</f>
        <v>0</v>
      </c>
      <c r="BL272" s="19" t="s">
        <v>525</v>
      </c>
      <c r="BM272" s="217" t="s">
        <v>1127</v>
      </c>
    </row>
    <row r="273" spans="1:47" s="2" customFormat="1" ht="12">
      <c r="A273" s="40"/>
      <c r="B273" s="41"/>
      <c r="C273" s="42"/>
      <c r="D273" s="219" t="s">
        <v>142</v>
      </c>
      <c r="E273" s="42"/>
      <c r="F273" s="220" t="s">
        <v>1128</v>
      </c>
      <c r="G273" s="42"/>
      <c r="H273" s="42"/>
      <c r="I273" s="221"/>
      <c r="J273" s="42"/>
      <c r="K273" s="42"/>
      <c r="L273" s="46"/>
      <c r="M273" s="222"/>
      <c r="N273" s="223"/>
      <c r="O273" s="86"/>
      <c r="P273" s="86"/>
      <c r="Q273" s="86"/>
      <c r="R273" s="86"/>
      <c r="S273" s="86"/>
      <c r="T273" s="87"/>
      <c r="U273" s="40"/>
      <c r="V273" s="40"/>
      <c r="W273" s="40"/>
      <c r="X273" s="40"/>
      <c r="Y273" s="40"/>
      <c r="Z273" s="40"/>
      <c r="AA273" s="40"/>
      <c r="AB273" s="40"/>
      <c r="AC273" s="40"/>
      <c r="AD273" s="40"/>
      <c r="AE273" s="40"/>
      <c r="AT273" s="19" t="s">
        <v>142</v>
      </c>
      <c r="AU273" s="19" t="s">
        <v>84</v>
      </c>
    </row>
    <row r="274" spans="1:51" s="15" customFormat="1" ht="12">
      <c r="A274" s="15"/>
      <c r="B274" s="246"/>
      <c r="C274" s="247"/>
      <c r="D274" s="219" t="s">
        <v>156</v>
      </c>
      <c r="E274" s="248" t="s">
        <v>19</v>
      </c>
      <c r="F274" s="249" t="s">
        <v>1128</v>
      </c>
      <c r="G274" s="247"/>
      <c r="H274" s="248" t="s">
        <v>19</v>
      </c>
      <c r="I274" s="250"/>
      <c r="J274" s="247"/>
      <c r="K274" s="247"/>
      <c r="L274" s="251"/>
      <c r="M274" s="252"/>
      <c r="N274" s="253"/>
      <c r="O274" s="253"/>
      <c r="P274" s="253"/>
      <c r="Q274" s="253"/>
      <c r="R274" s="253"/>
      <c r="S274" s="253"/>
      <c r="T274" s="254"/>
      <c r="U274" s="15"/>
      <c r="V274" s="15"/>
      <c r="W274" s="15"/>
      <c r="X274" s="15"/>
      <c r="Y274" s="15"/>
      <c r="Z274" s="15"/>
      <c r="AA274" s="15"/>
      <c r="AB274" s="15"/>
      <c r="AC274" s="15"/>
      <c r="AD274" s="15"/>
      <c r="AE274" s="15"/>
      <c r="AT274" s="255" t="s">
        <v>156</v>
      </c>
      <c r="AU274" s="255" t="s">
        <v>84</v>
      </c>
      <c r="AV274" s="15" t="s">
        <v>82</v>
      </c>
      <c r="AW274" s="15" t="s">
        <v>35</v>
      </c>
      <c r="AX274" s="15" t="s">
        <v>74</v>
      </c>
      <c r="AY274" s="255" t="s">
        <v>133</v>
      </c>
    </row>
    <row r="275" spans="1:51" s="15" customFormat="1" ht="12">
      <c r="A275" s="15"/>
      <c r="B275" s="246"/>
      <c r="C275" s="247"/>
      <c r="D275" s="219" t="s">
        <v>156</v>
      </c>
      <c r="E275" s="248" t="s">
        <v>19</v>
      </c>
      <c r="F275" s="249" t="s">
        <v>1129</v>
      </c>
      <c r="G275" s="247"/>
      <c r="H275" s="248" t="s">
        <v>19</v>
      </c>
      <c r="I275" s="250"/>
      <c r="J275" s="247"/>
      <c r="K275" s="247"/>
      <c r="L275" s="251"/>
      <c r="M275" s="252"/>
      <c r="N275" s="253"/>
      <c r="O275" s="253"/>
      <c r="P275" s="253"/>
      <c r="Q275" s="253"/>
      <c r="R275" s="253"/>
      <c r="S275" s="253"/>
      <c r="T275" s="254"/>
      <c r="U275" s="15"/>
      <c r="V275" s="15"/>
      <c r="W275" s="15"/>
      <c r="X275" s="15"/>
      <c r="Y275" s="15"/>
      <c r="Z275" s="15"/>
      <c r="AA275" s="15"/>
      <c r="AB275" s="15"/>
      <c r="AC275" s="15"/>
      <c r="AD275" s="15"/>
      <c r="AE275" s="15"/>
      <c r="AT275" s="255" t="s">
        <v>156</v>
      </c>
      <c r="AU275" s="255" t="s">
        <v>84</v>
      </c>
      <c r="AV275" s="15" t="s">
        <v>82</v>
      </c>
      <c r="AW275" s="15" t="s">
        <v>35</v>
      </c>
      <c r="AX275" s="15" t="s">
        <v>74</v>
      </c>
      <c r="AY275" s="255" t="s">
        <v>133</v>
      </c>
    </row>
    <row r="276" spans="1:51" s="13" customFormat="1" ht="12">
      <c r="A276" s="13"/>
      <c r="B276" s="224"/>
      <c r="C276" s="225"/>
      <c r="D276" s="219" t="s">
        <v>156</v>
      </c>
      <c r="E276" s="226" t="s">
        <v>19</v>
      </c>
      <c r="F276" s="227" t="s">
        <v>1103</v>
      </c>
      <c r="G276" s="225"/>
      <c r="H276" s="228">
        <v>128</v>
      </c>
      <c r="I276" s="229"/>
      <c r="J276" s="225"/>
      <c r="K276" s="225"/>
      <c r="L276" s="230"/>
      <c r="M276" s="231"/>
      <c r="N276" s="232"/>
      <c r="O276" s="232"/>
      <c r="P276" s="232"/>
      <c r="Q276" s="232"/>
      <c r="R276" s="232"/>
      <c r="S276" s="232"/>
      <c r="T276" s="233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T276" s="234" t="s">
        <v>156</v>
      </c>
      <c r="AU276" s="234" t="s">
        <v>84</v>
      </c>
      <c r="AV276" s="13" t="s">
        <v>84</v>
      </c>
      <c r="AW276" s="13" t="s">
        <v>35</v>
      </c>
      <c r="AX276" s="13" t="s">
        <v>74</v>
      </c>
      <c r="AY276" s="234" t="s">
        <v>133</v>
      </c>
    </row>
    <row r="277" spans="1:51" s="14" customFormat="1" ht="12">
      <c r="A277" s="14"/>
      <c r="B277" s="235"/>
      <c r="C277" s="236"/>
      <c r="D277" s="219" t="s">
        <v>156</v>
      </c>
      <c r="E277" s="237" t="s">
        <v>19</v>
      </c>
      <c r="F277" s="238" t="s">
        <v>164</v>
      </c>
      <c r="G277" s="236"/>
      <c r="H277" s="239">
        <v>128</v>
      </c>
      <c r="I277" s="240"/>
      <c r="J277" s="236"/>
      <c r="K277" s="236"/>
      <c r="L277" s="241"/>
      <c r="M277" s="242"/>
      <c r="N277" s="243"/>
      <c r="O277" s="243"/>
      <c r="P277" s="243"/>
      <c r="Q277" s="243"/>
      <c r="R277" s="243"/>
      <c r="S277" s="243"/>
      <c r="T277" s="244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  <c r="AE277" s="14"/>
      <c r="AT277" s="245" t="s">
        <v>156</v>
      </c>
      <c r="AU277" s="245" t="s">
        <v>84</v>
      </c>
      <c r="AV277" s="14" t="s">
        <v>140</v>
      </c>
      <c r="AW277" s="14" t="s">
        <v>35</v>
      </c>
      <c r="AX277" s="14" t="s">
        <v>82</v>
      </c>
      <c r="AY277" s="245" t="s">
        <v>133</v>
      </c>
    </row>
    <row r="278" spans="1:65" s="2" customFormat="1" ht="16.5" customHeight="1">
      <c r="A278" s="40"/>
      <c r="B278" s="41"/>
      <c r="C278" s="256" t="s">
        <v>359</v>
      </c>
      <c r="D278" s="256" t="s">
        <v>206</v>
      </c>
      <c r="E278" s="257" t="s">
        <v>1130</v>
      </c>
      <c r="F278" s="258" t="s">
        <v>1131</v>
      </c>
      <c r="G278" s="259" t="s">
        <v>174</v>
      </c>
      <c r="H278" s="260">
        <v>128</v>
      </c>
      <c r="I278" s="261"/>
      <c r="J278" s="262">
        <f>ROUND(I278*H278,2)</f>
        <v>0</v>
      </c>
      <c r="K278" s="258" t="s">
        <v>139</v>
      </c>
      <c r="L278" s="263"/>
      <c r="M278" s="264" t="s">
        <v>19</v>
      </c>
      <c r="N278" s="265" t="s">
        <v>45</v>
      </c>
      <c r="O278" s="86"/>
      <c r="P278" s="215">
        <f>O278*H278</f>
        <v>0</v>
      </c>
      <c r="Q278" s="215">
        <v>0.00069</v>
      </c>
      <c r="R278" s="215">
        <f>Q278*H278</f>
        <v>0.08832</v>
      </c>
      <c r="S278" s="215">
        <v>0</v>
      </c>
      <c r="T278" s="216">
        <f>S278*H278</f>
        <v>0</v>
      </c>
      <c r="U278" s="40"/>
      <c r="V278" s="40"/>
      <c r="W278" s="40"/>
      <c r="X278" s="40"/>
      <c r="Y278" s="40"/>
      <c r="Z278" s="40"/>
      <c r="AA278" s="40"/>
      <c r="AB278" s="40"/>
      <c r="AC278" s="40"/>
      <c r="AD278" s="40"/>
      <c r="AE278" s="40"/>
      <c r="AR278" s="217" t="s">
        <v>1069</v>
      </c>
      <c r="AT278" s="217" t="s">
        <v>206</v>
      </c>
      <c r="AU278" s="217" t="s">
        <v>84</v>
      </c>
      <c r="AY278" s="19" t="s">
        <v>133</v>
      </c>
      <c r="BE278" s="218">
        <f>IF(N278="základní",J278,0)</f>
        <v>0</v>
      </c>
      <c r="BF278" s="218">
        <f>IF(N278="snížená",J278,0)</f>
        <v>0</v>
      </c>
      <c r="BG278" s="218">
        <f>IF(N278="zákl. přenesená",J278,0)</f>
        <v>0</v>
      </c>
      <c r="BH278" s="218">
        <f>IF(N278="sníž. přenesená",J278,0)</f>
        <v>0</v>
      </c>
      <c r="BI278" s="218">
        <f>IF(N278="nulová",J278,0)</f>
        <v>0</v>
      </c>
      <c r="BJ278" s="19" t="s">
        <v>82</v>
      </c>
      <c r="BK278" s="218">
        <f>ROUND(I278*H278,2)</f>
        <v>0</v>
      </c>
      <c r="BL278" s="19" t="s">
        <v>525</v>
      </c>
      <c r="BM278" s="217" t="s">
        <v>1132</v>
      </c>
    </row>
    <row r="279" spans="1:47" s="2" customFormat="1" ht="12">
      <c r="A279" s="40"/>
      <c r="B279" s="41"/>
      <c r="C279" s="42"/>
      <c r="D279" s="219" t="s">
        <v>142</v>
      </c>
      <c r="E279" s="42"/>
      <c r="F279" s="220" t="s">
        <v>1131</v>
      </c>
      <c r="G279" s="42"/>
      <c r="H279" s="42"/>
      <c r="I279" s="221"/>
      <c r="J279" s="42"/>
      <c r="K279" s="42"/>
      <c r="L279" s="46"/>
      <c r="M279" s="222"/>
      <c r="N279" s="223"/>
      <c r="O279" s="86"/>
      <c r="P279" s="86"/>
      <c r="Q279" s="86"/>
      <c r="R279" s="86"/>
      <c r="S279" s="86"/>
      <c r="T279" s="87"/>
      <c r="U279" s="40"/>
      <c r="V279" s="40"/>
      <c r="W279" s="40"/>
      <c r="X279" s="40"/>
      <c r="Y279" s="40"/>
      <c r="Z279" s="40"/>
      <c r="AA279" s="40"/>
      <c r="AB279" s="40"/>
      <c r="AC279" s="40"/>
      <c r="AD279" s="40"/>
      <c r="AE279" s="40"/>
      <c r="AT279" s="19" t="s">
        <v>142</v>
      </c>
      <c r="AU279" s="19" t="s">
        <v>84</v>
      </c>
    </row>
    <row r="280" spans="1:51" s="15" customFormat="1" ht="12">
      <c r="A280" s="15"/>
      <c r="B280" s="246"/>
      <c r="C280" s="247"/>
      <c r="D280" s="219" t="s">
        <v>156</v>
      </c>
      <c r="E280" s="248" t="s">
        <v>19</v>
      </c>
      <c r="F280" s="249" t="s">
        <v>1133</v>
      </c>
      <c r="G280" s="247"/>
      <c r="H280" s="248" t="s">
        <v>19</v>
      </c>
      <c r="I280" s="250"/>
      <c r="J280" s="247"/>
      <c r="K280" s="247"/>
      <c r="L280" s="251"/>
      <c r="M280" s="252"/>
      <c r="N280" s="253"/>
      <c r="O280" s="253"/>
      <c r="P280" s="253"/>
      <c r="Q280" s="253"/>
      <c r="R280" s="253"/>
      <c r="S280" s="253"/>
      <c r="T280" s="254"/>
      <c r="U280" s="15"/>
      <c r="V280" s="15"/>
      <c r="W280" s="15"/>
      <c r="X280" s="15"/>
      <c r="Y280" s="15"/>
      <c r="Z280" s="15"/>
      <c r="AA280" s="15"/>
      <c r="AB280" s="15"/>
      <c r="AC280" s="15"/>
      <c r="AD280" s="15"/>
      <c r="AE280" s="15"/>
      <c r="AT280" s="255" t="s">
        <v>156</v>
      </c>
      <c r="AU280" s="255" t="s">
        <v>84</v>
      </c>
      <c r="AV280" s="15" t="s">
        <v>82</v>
      </c>
      <c r="AW280" s="15" t="s">
        <v>35</v>
      </c>
      <c r="AX280" s="15" t="s">
        <v>74</v>
      </c>
      <c r="AY280" s="255" t="s">
        <v>133</v>
      </c>
    </row>
    <row r="281" spans="1:51" s="15" customFormat="1" ht="12">
      <c r="A281" s="15"/>
      <c r="B281" s="246"/>
      <c r="C281" s="247"/>
      <c r="D281" s="219" t="s">
        <v>156</v>
      </c>
      <c r="E281" s="248" t="s">
        <v>19</v>
      </c>
      <c r="F281" s="249" t="s">
        <v>1134</v>
      </c>
      <c r="G281" s="247"/>
      <c r="H281" s="248" t="s">
        <v>19</v>
      </c>
      <c r="I281" s="250"/>
      <c r="J281" s="247"/>
      <c r="K281" s="247"/>
      <c r="L281" s="251"/>
      <c r="M281" s="252"/>
      <c r="N281" s="253"/>
      <c r="O281" s="253"/>
      <c r="P281" s="253"/>
      <c r="Q281" s="253"/>
      <c r="R281" s="253"/>
      <c r="S281" s="253"/>
      <c r="T281" s="254"/>
      <c r="U281" s="15"/>
      <c r="V281" s="15"/>
      <c r="W281" s="15"/>
      <c r="X281" s="15"/>
      <c r="Y281" s="15"/>
      <c r="Z281" s="15"/>
      <c r="AA281" s="15"/>
      <c r="AB281" s="15"/>
      <c r="AC281" s="15"/>
      <c r="AD281" s="15"/>
      <c r="AE281" s="15"/>
      <c r="AT281" s="255" t="s">
        <v>156</v>
      </c>
      <c r="AU281" s="255" t="s">
        <v>84</v>
      </c>
      <c r="AV281" s="15" t="s">
        <v>82</v>
      </c>
      <c r="AW281" s="15" t="s">
        <v>35</v>
      </c>
      <c r="AX281" s="15" t="s">
        <v>74</v>
      </c>
      <c r="AY281" s="255" t="s">
        <v>133</v>
      </c>
    </row>
    <row r="282" spans="1:51" s="13" customFormat="1" ht="12">
      <c r="A282" s="13"/>
      <c r="B282" s="224"/>
      <c r="C282" s="225"/>
      <c r="D282" s="219" t="s">
        <v>156</v>
      </c>
      <c r="E282" s="226" t="s">
        <v>19</v>
      </c>
      <c r="F282" s="227" t="s">
        <v>1103</v>
      </c>
      <c r="G282" s="225"/>
      <c r="H282" s="228">
        <v>128</v>
      </c>
      <c r="I282" s="229"/>
      <c r="J282" s="225"/>
      <c r="K282" s="225"/>
      <c r="L282" s="230"/>
      <c r="M282" s="231"/>
      <c r="N282" s="232"/>
      <c r="O282" s="232"/>
      <c r="P282" s="232"/>
      <c r="Q282" s="232"/>
      <c r="R282" s="232"/>
      <c r="S282" s="232"/>
      <c r="T282" s="233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T282" s="234" t="s">
        <v>156</v>
      </c>
      <c r="AU282" s="234" t="s">
        <v>84</v>
      </c>
      <c r="AV282" s="13" t="s">
        <v>84</v>
      </c>
      <c r="AW282" s="13" t="s">
        <v>35</v>
      </c>
      <c r="AX282" s="13" t="s">
        <v>74</v>
      </c>
      <c r="AY282" s="234" t="s">
        <v>133</v>
      </c>
    </row>
    <row r="283" spans="1:51" s="14" customFormat="1" ht="12">
      <c r="A283" s="14"/>
      <c r="B283" s="235"/>
      <c r="C283" s="236"/>
      <c r="D283" s="219" t="s">
        <v>156</v>
      </c>
      <c r="E283" s="237" t="s">
        <v>19</v>
      </c>
      <c r="F283" s="238" t="s">
        <v>164</v>
      </c>
      <c r="G283" s="236"/>
      <c r="H283" s="239">
        <v>128</v>
      </c>
      <c r="I283" s="240"/>
      <c r="J283" s="236"/>
      <c r="K283" s="236"/>
      <c r="L283" s="241"/>
      <c r="M283" s="242"/>
      <c r="N283" s="243"/>
      <c r="O283" s="243"/>
      <c r="P283" s="243"/>
      <c r="Q283" s="243"/>
      <c r="R283" s="243"/>
      <c r="S283" s="243"/>
      <c r="T283" s="244"/>
      <c r="U283" s="14"/>
      <c r="V283" s="14"/>
      <c r="W283" s="14"/>
      <c r="X283" s="14"/>
      <c r="Y283" s="14"/>
      <c r="Z283" s="14"/>
      <c r="AA283" s="14"/>
      <c r="AB283" s="14"/>
      <c r="AC283" s="14"/>
      <c r="AD283" s="14"/>
      <c r="AE283" s="14"/>
      <c r="AT283" s="245" t="s">
        <v>156</v>
      </c>
      <c r="AU283" s="245" t="s">
        <v>84</v>
      </c>
      <c r="AV283" s="14" t="s">
        <v>140</v>
      </c>
      <c r="AW283" s="14" t="s">
        <v>35</v>
      </c>
      <c r="AX283" s="14" t="s">
        <v>82</v>
      </c>
      <c r="AY283" s="245" t="s">
        <v>133</v>
      </c>
    </row>
    <row r="284" spans="1:65" s="2" customFormat="1" ht="16.5" customHeight="1">
      <c r="A284" s="40"/>
      <c r="B284" s="41"/>
      <c r="C284" s="206" t="s">
        <v>364</v>
      </c>
      <c r="D284" s="206" t="s">
        <v>135</v>
      </c>
      <c r="E284" s="207" t="s">
        <v>1135</v>
      </c>
      <c r="F284" s="208" t="s">
        <v>1136</v>
      </c>
      <c r="G284" s="209" t="s">
        <v>174</v>
      </c>
      <c r="H284" s="210">
        <v>389</v>
      </c>
      <c r="I284" s="211"/>
      <c r="J284" s="212">
        <f>ROUND(I284*H284,2)</f>
        <v>0</v>
      </c>
      <c r="K284" s="208" t="s">
        <v>139</v>
      </c>
      <c r="L284" s="46"/>
      <c r="M284" s="213" t="s">
        <v>19</v>
      </c>
      <c r="N284" s="214" t="s">
        <v>45</v>
      </c>
      <c r="O284" s="86"/>
      <c r="P284" s="215">
        <f>O284*H284</f>
        <v>0</v>
      </c>
      <c r="Q284" s="215">
        <v>0</v>
      </c>
      <c r="R284" s="215">
        <f>Q284*H284</f>
        <v>0</v>
      </c>
      <c r="S284" s="215">
        <v>0</v>
      </c>
      <c r="T284" s="216">
        <f>S284*H284</f>
        <v>0</v>
      </c>
      <c r="U284" s="40"/>
      <c r="V284" s="40"/>
      <c r="W284" s="40"/>
      <c r="X284" s="40"/>
      <c r="Y284" s="40"/>
      <c r="Z284" s="40"/>
      <c r="AA284" s="40"/>
      <c r="AB284" s="40"/>
      <c r="AC284" s="40"/>
      <c r="AD284" s="40"/>
      <c r="AE284" s="40"/>
      <c r="AR284" s="217" t="s">
        <v>525</v>
      </c>
      <c r="AT284" s="217" t="s">
        <v>135</v>
      </c>
      <c r="AU284" s="217" t="s">
        <v>84</v>
      </c>
      <c r="AY284" s="19" t="s">
        <v>133</v>
      </c>
      <c r="BE284" s="218">
        <f>IF(N284="základní",J284,0)</f>
        <v>0</v>
      </c>
      <c r="BF284" s="218">
        <f>IF(N284="snížená",J284,0)</f>
        <v>0</v>
      </c>
      <c r="BG284" s="218">
        <f>IF(N284="zákl. přenesená",J284,0)</f>
        <v>0</v>
      </c>
      <c r="BH284" s="218">
        <f>IF(N284="sníž. přenesená",J284,0)</f>
        <v>0</v>
      </c>
      <c r="BI284" s="218">
        <f>IF(N284="nulová",J284,0)</f>
        <v>0</v>
      </c>
      <c r="BJ284" s="19" t="s">
        <v>82</v>
      </c>
      <c r="BK284" s="218">
        <f>ROUND(I284*H284,2)</f>
        <v>0</v>
      </c>
      <c r="BL284" s="19" t="s">
        <v>525</v>
      </c>
      <c r="BM284" s="217" t="s">
        <v>1137</v>
      </c>
    </row>
    <row r="285" spans="1:47" s="2" customFormat="1" ht="12">
      <c r="A285" s="40"/>
      <c r="B285" s="41"/>
      <c r="C285" s="42"/>
      <c r="D285" s="219" t="s">
        <v>142</v>
      </c>
      <c r="E285" s="42"/>
      <c r="F285" s="220" t="s">
        <v>1138</v>
      </c>
      <c r="G285" s="42"/>
      <c r="H285" s="42"/>
      <c r="I285" s="221"/>
      <c r="J285" s="42"/>
      <c r="K285" s="42"/>
      <c r="L285" s="46"/>
      <c r="M285" s="222"/>
      <c r="N285" s="223"/>
      <c r="O285" s="86"/>
      <c r="P285" s="86"/>
      <c r="Q285" s="86"/>
      <c r="R285" s="86"/>
      <c r="S285" s="86"/>
      <c r="T285" s="87"/>
      <c r="U285" s="40"/>
      <c r="V285" s="40"/>
      <c r="W285" s="40"/>
      <c r="X285" s="40"/>
      <c r="Y285" s="40"/>
      <c r="Z285" s="40"/>
      <c r="AA285" s="40"/>
      <c r="AB285" s="40"/>
      <c r="AC285" s="40"/>
      <c r="AD285" s="40"/>
      <c r="AE285" s="40"/>
      <c r="AT285" s="19" t="s">
        <v>142</v>
      </c>
      <c r="AU285" s="19" t="s">
        <v>84</v>
      </c>
    </row>
    <row r="286" spans="1:51" s="15" customFormat="1" ht="12">
      <c r="A286" s="15"/>
      <c r="B286" s="246"/>
      <c r="C286" s="247"/>
      <c r="D286" s="219" t="s">
        <v>156</v>
      </c>
      <c r="E286" s="248" t="s">
        <v>19</v>
      </c>
      <c r="F286" s="249" t="s">
        <v>1090</v>
      </c>
      <c r="G286" s="247"/>
      <c r="H286" s="248" t="s">
        <v>19</v>
      </c>
      <c r="I286" s="250"/>
      <c r="J286" s="247"/>
      <c r="K286" s="247"/>
      <c r="L286" s="251"/>
      <c r="M286" s="252"/>
      <c r="N286" s="253"/>
      <c r="O286" s="253"/>
      <c r="P286" s="253"/>
      <c r="Q286" s="253"/>
      <c r="R286" s="253"/>
      <c r="S286" s="253"/>
      <c r="T286" s="254"/>
      <c r="U286" s="15"/>
      <c r="V286" s="15"/>
      <c r="W286" s="15"/>
      <c r="X286" s="15"/>
      <c r="Y286" s="15"/>
      <c r="Z286" s="15"/>
      <c r="AA286" s="15"/>
      <c r="AB286" s="15"/>
      <c r="AC286" s="15"/>
      <c r="AD286" s="15"/>
      <c r="AE286" s="15"/>
      <c r="AT286" s="255" t="s">
        <v>156</v>
      </c>
      <c r="AU286" s="255" t="s">
        <v>84</v>
      </c>
      <c r="AV286" s="15" t="s">
        <v>82</v>
      </c>
      <c r="AW286" s="15" t="s">
        <v>35</v>
      </c>
      <c r="AX286" s="15" t="s">
        <v>74</v>
      </c>
      <c r="AY286" s="255" t="s">
        <v>133</v>
      </c>
    </row>
    <row r="287" spans="1:51" s="13" customFormat="1" ht="12">
      <c r="A287" s="13"/>
      <c r="B287" s="224"/>
      <c r="C287" s="225"/>
      <c r="D287" s="219" t="s">
        <v>156</v>
      </c>
      <c r="E287" s="226" t="s">
        <v>19</v>
      </c>
      <c r="F287" s="227" t="s">
        <v>1091</v>
      </c>
      <c r="G287" s="225"/>
      <c r="H287" s="228">
        <v>389</v>
      </c>
      <c r="I287" s="229"/>
      <c r="J287" s="225"/>
      <c r="K287" s="225"/>
      <c r="L287" s="230"/>
      <c r="M287" s="231"/>
      <c r="N287" s="232"/>
      <c r="O287" s="232"/>
      <c r="P287" s="232"/>
      <c r="Q287" s="232"/>
      <c r="R287" s="232"/>
      <c r="S287" s="232"/>
      <c r="T287" s="233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T287" s="234" t="s">
        <v>156</v>
      </c>
      <c r="AU287" s="234" t="s">
        <v>84</v>
      </c>
      <c r="AV287" s="13" t="s">
        <v>84</v>
      </c>
      <c r="AW287" s="13" t="s">
        <v>35</v>
      </c>
      <c r="AX287" s="13" t="s">
        <v>74</v>
      </c>
      <c r="AY287" s="234" t="s">
        <v>133</v>
      </c>
    </row>
    <row r="288" spans="1:51" s="14" customFormat="1" ht="12">
      <c r="A288" s="14"/>
      <c r="B288" s="235"/>
      <c r="C288" s="236"/>
      <c r="D288" s="219" t="s">
        <v>156</v>
      </c>
      <c r="E288" s="237" t="s">
        <v>19</v>
      </c>
      <c r="F288" s="238" t="s">
        <v>164</v>
      </c>
      <c r="G288" s="236"/>
      <c r="H288" s="239">
        <v>389</v>
      </c>
      <c r="I288" s="240"/>
      <c r="J288" s="236"/>
      <c r="K288" s="236"/>
      <c r="L288" s="241"/>
      <c r="M288" s="242"/>
      <c r="N288" s="243"/>
      <c r="O288" s="243"/>
      <c r="P288" s="243"/>
      <c r="Q288" s="243"/>
      <c r="R288" s="243"/>
      <c r="S288" s="243"/>
      <c r="T288" s="244"/>
      <c r="U288" s="14"/>
      <c r="V288" s="14"/>
      <c r="W288" s="14"/>
      <c r="X288" s="14"/>
      <c r="Y288" s="14"/>
      <c r="Z288" s="14"/>
      <c r="AA288" s="14"/>
      <c r="AB288" s="14"/>
      <c r="AC288" s="14"/>
      <c r="AD288" s="14"/>
      <c r="AE288" s="14"/>
      <c r="AT288" s="245" t="s">
        <v>156</v>
      </c>
      <c r="AU288" s="245" t="s">
        <v>84</v>
      </c>
      <c r="AV288" s="14" t="s">
        <v>140</v>
      </c>
      <c r="AW288" s="14" t="s">
        <v>35</v>
      </c>
      <c r="AX288" s="14" t="s">
        <v>82</v>
      </c>
      <c r="AY288" s="245" t="s">
        <v>133</v>
      </c>
    </row>
    <row r="289" spans="1:65" s="2" customFormat="1" ht="16.5" customHeight="1">
      <c r="A289" s="40"/>
      <c r="B289" s="41"/>
      <c r="C289" s="206" t="s">
        <v>368</v>
      </c>
      <c r="D289" s="206" t="s">
        <v>135</v>
      </c>
      <c r="E289" s="207" t="s">
        <v>1139</v>
      </c>
      <c r="F289" s="208" t="s">
        <v>1140</v>
      </c>
      <c r="G289" s="209" t="s">
        <v>174</v>
      </c>
      <c r="H289" s="210">
        <v>163</v>
      </c>
      <c r="I289" s="211"/>
      <c r="J289" s="212">
        <f>ROUND(I289*H289,2)</f>
        <v>0</v>
      </c>
      <c r="K289" s="208" t="s">
        <v>139</v>
      </c>
      <c r="L289" s="46"/>
      <c r="M289" s="213" t="s">
        <v>19</v>
      </c>
      <c r="N289" s="214" t="s">
        <v>45</v>
      </c>
      <c r="O289" s="86"/>
      <c r="P289" s="215">
        <f>O289*H289</f>
        <v>0</v>
      </c>
      <c r="Q289" s="215">
        <v>0</v>
      </c>
      <c r="R289" s="215">
        <f>Q289*H289</f>
        <v>0</v>
      </c>
      <c r="S289" s="215">
        <v>0</v>
      </c>
      <c r="T289" s="216">
        <f>S289*H289</f>
        <v>0</v>
      </c>
      <c r="U289" s="40"/>
      <c r="V289" s="40"/>
      <c r="W289" s="40"/>
      <c r="X289" s="40"/>
      <c r="Y289" s="40"/>
      <c r="Z289" s="40"/>
      <c r="AA289" s="40"/>
      <c r="AB289" s="40"/>
      <c r="AC289" s="40"/>
      <c r="AD289" s="40"/>
      <c r="AE289" s="40"/>
      <c r="AR289" s="217" t="s">
        <v>525</v>
      </c>
      <c r="AT289" s="217" t="s">
        <v>135</v>
      </c>
      <c r="AU289" s="217" t="s">
        <v>84</v>
      </c>
      <c r="AY289" s="19" t="s">
        <v>133</v>
      </c>
      <c r="BE289" s="218">
        <f>IF(N289="základní",J289,0)</f>
        <v>0</v>
      </c>
      <c r="BF289" s="218">
        <f>IF(N289="snížená",J289,0)</f>
        <v>0</v>
      </c>
      <c r="BG289" s="218">
        <f>IF(N289="zákl. přenesená",J289,0)</f>
        <v>0</v>
      </c>
      <c r="BH289" s="218">
        <f>IF(N289="sníž. přenesená",J289,0)</f>
        <v>0</v>
      </c>
      <c r="BI289" s="218">
        <f>IF(N289="nulová",J289,0)</f>
        <v>0</v>
      </c>
      <c r="BJ289" s="19" t="s">
        <v>82</v>
      </c>
      <c r="BK289" s="218">
        <f>ROUND(I289*H289,2)</f>
        <v>0</v>
      </c>
      <c r="BL289" s="19" t="s">
        <v>525</v>
      </c>
      <c r="BM289" s="217" t="s">
        <v>1141</v>
      </c>
    </row>
    <row r="290" spans="1:47" s="2" customFormat="1" ht="12">
      <c r="A290" s="40"/>
      <c r="B290" s="41"/>
      <c r="C290" s="42"/>
      <c r="D290" s="219" t="s">
        <v>142</v>
      </c>
      <c r="E290" s="42"/>
      <c r="F290" s="220" t="s">
        <v>1142</v>
      </c>
      <c r="G290" s="42"/>
      <c r="H290" s="42"/>
      <c r="I290" s="221"/>
      <c r="J290" s="42"/>
      <c r="K290" s="42"/>
      <c r="L290" s="46"/>
      <c r="M290" s="222"/>
      <c r="N290" s="223"/>
      <c r="O290" s="86"/>
      <c r="P290" s="86"/>
      <c r="Q290" s="86"/>
      <c r="R290" s="86"/>
      <c r="S290" s="86"/>
      <c r="T290" s="87"/>
      <c r="U290" s="40"/>
      <c r="V290" s="40"/>
      <c r="W290" s="40"/>
      <c r="X290" s="40"/>
      <c r="Y290" s="40"/>
      <c r="Z290" s="40"/>
      <c r="AA290" s="40"/>
      <c r="AB290" s="40"/>
      <c r="AC290" s="40"/>
      <c r="AD290" s="40"/>
      <c r="AE290" s="40"/>
      <c r="AT290" s="19" t="s">
        <v>142</v>
      </c>
      <c r="AU290" s="19" t="s">
        <v>84</v>
      </c>
    </row>
    <row r="291" spans="1:51" s="15" customFormat="1" ht="12">
      <c r="A291" s="15"/>
      <c r="B291" s="246"/>
      <c r="C291" s="247"/>
      <c r="D291" s="219" t="s">
        <v>156</v>
      </c>
      <c r="E291" s="248" t="s">
        <v>19</v>
      </c>
      <c r="F291" s="249" t="s">
        <v>1143</v>
      </c>
      <c r="G291" s="247"/>
      <c r="H291" s="248" t="s">
        <v>19</v>
      </c>
      <c r="I291" s="250"/>
      <c r="J291" s="247"/>
      <c r="K291" s="247"/>
      <c r="L291" s="251"/>
      <c r="M291" s="252"/>
      <c r="N291" s="253"/>
      <c r="O291" s="253"/>
      <c r="P291" s="253"/>
      <c r="Q291" s="253"/>
      <c r="R291" s="253"/>
      <c r="S291" s="253"/>
      <c r="T291" s="254"/>
      <c r="U291" s="15"/>
      <c r="V291" s="15"/>
      <c r="W291" s="15"/>
      <c r="X291" s="15"/>
      <c r="Y291" s="15"/>
      <c r="Z291" s="15"/>
      <c r="AA291" s="15"/>
      <c r="AB291" s="15"/>
      <c r="AC291" s="15"/>
      <c r="AD291" s="15"/>
      <c r="AE291" s="15"/>
      <c r="AT291" s="255" t="s">
        <v>156</v>
      </c>
      <c r="AU291" s="255" t="s">
        <v>84</v>
      </c>
      <c r="AV291" s="15" t="s">
        <v>82</v>
      </c>
      <c r="AW291" s="15" t="s">
        <v>35</v>
      </c>
      <c r="AX291" s="15" t="s">
        <v>74</v>
      </c>
      <c r="AY291" s="255" t="s">
        <v>133</v>
      </c>
    </row>
    <row r="292" spans="1:51" s="13" customFormat="1" ht="12">
      <c r="A292" s="13"/>
      <c r="B292" s="224"/>
      <c r="C292" s="225"/>
      <c r="D292" s="219" t="s">
        <v>156</v>
      </c>
      <c r="E292" s="226" t="s">
        <v>19</v>
      </c>
      <c r="F292" s="227" t="s">
        <v>1097</v>
      </c>
      <c r="G292" s="225"/>
      <c r="H292" s="228">
        <v>163</v>
      </c>
      <c r="I292" s="229"/>
      <c r="J292" s="225"/>
      <c r="K292" s="225"/>
      <c r="L292" s="230"/>
      <c r="M292" s="231"/>
      <c r="N292" s="232"/>
      <c r="O292" s="232"/>
      <c r="P292" s="232"/>
      <c r="Q292" s="232"/>
      <c r="R292" s="232"/>
      <c r="S292" s="232"/>
      <c r="T292" s="233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T292" s="234" t="s">
        <v>156</v>
      </c>
      <c r="AU292" s="234" t="s">
        <v>84</v>
      </c>
      <c r="AV292" s="13" t="s">
        <v>84</v>
      </c>
      <c r="AW292" s="13" t="s">
        <v>35</v>
      </c>
      <c r="AX292" s="13" t="s">
        <v>74</v>
      </c>
      <c r="AY292" s="234" t="s">
        <v>133</v>
      </c>
    </row>
    <row r="293" spans="1:51" s="14" customFormat="1" ht="12">
      <c r="A293" s="14"/>
      <c r="B293" s="235"/>
      <c r="C293" s="236"/>
      <c r="D293" s="219" t="s">
        <v>156</v>
      </c>
      <c r="E293" s="237" t="s">
        <v>19</v>
      </c>
      <c r="F293" s="238" t="s">
        <v>164</v>
      </c>
      <c r="G293" s="236"/>
      <c r="H293" s="239">
        <v>163</v>
      </c>
      <c r="I293" s="240"/>
      <c r="J293" s="236"/>
      <c r="K293" s="236"/>
      <c r="L293" s="241"/>
      <c r="M293" s="242"/>
      <c r="N293" s="243"/>
      <c r="O293" s="243"/>
      <c r="P293" s="243"/>
      <c r="Q293" s="243"/>
      <c r="R293" s="243"/>
      <c r="S293" s="243"/>
      <c r="T293" s="244"/>
      <c r="U293" s="14"/>
      <c r="V293" s="14"/>
      <c r="W293" s="14"/>
      <c r="X293" s="14"/>
      <c r="Y293" s="14"/>
      <c r="Z293" s="14"/>
      <c r="AA293" s="14"/>
      <c r="AB293" s="14"/>
      <c r="AC293" s="14"/>
      <c r="AD293" s="14"/>
      <c r="AE293" s="14"/>
      <c r="AT293" s="245" t="s">
        <v>156</v>
      </c>
      <c r="AU293" s="245" t="s">
        <v>84</v>
      </c>
      <c r="AV293" s="14" t="s">
        <v>140</v>
      </c>
      <c r="AW293" s="14" t="s">
        <v>35</v>
      </c>
      <c r="AX293" s="14" t="s">
        <v>82</v>
      </c>
      <c r="AY293" s="245" t="s">
        <v>133</v>
      </c>
    </row>
    <row r="294" spans="1:65" s="2" customFormat="1" ht="16.5" customHeight="1">
      <c r="A294" s="40"/>
      <c r="B294" s="41"/>
      <c r="C294" s="206" t="s">
        <v>373</v>
      </c>
      <c r="D294" s="206" t="s">
        <v>135</v>
      </c>
      <c r="E294" s="207" t="s">
        <v>1144</v>
      </c>
      <c r="F294" s="208" t="s">
        <v>1145</v>
      </c>
      <c r="G294" s="209" t="s">
        <v>174</v>
      </c>
      <c r="H294" s="210">
        <v>128</v>
      </c>
      <c r="I294" s="211"/>
      <c r="J294" s="212">
        <f>ROUND(I294*H294,2)</f>
        <v>0</v>
      </c>
      <c r="K294" s="208" t="s">
        <v>139</v>
      </c>
      <c r="L294" s="46"/>
      <c r="M294" s="213" t="s">
        <v>19</v>
      </c>
      <c r="N294" s="214" t="s">
        <v>45</v>
      </c>
      <c r="O294" s="86"/>
      <c r="P294" s="215">
        <f>O294*H294</f>
        <v>0</v>
      </c>
      <c r="Q294" s="215">
        <v>0</v>
      </c>
      <c r="R294" s="215">
        <f>Q294*H294</f>
        <v>0</v>
      </c>
      <c r="S294" s="215">
        <v>0</v>
      </c>
      <c r="T294" s="216">
        <f>S294*H294</f>
        <v>0</v>
      </c>
      <c r="U294" s="40"/>
      <c r="V294" s="40"/>
      <c r="W294" s="40"/>
      <c r="X294" s="40"/>
      <c r="Y294" s="40"/>
      <c r="Z294" s="40"/>
      <c r="AA294" s="40"/>
      <c r="AB294" s="40"/>
      <c r="AC294" s="40"/>
      <c r="AD294" s="40"/>
      <c r="AE294" s="40"/>
      <c r="AR294" s="217" t="s">
        <v>525</v>
      </c>
      <c r="AT294" s="217" t="s">
        <v>135</v>
      </c>
      <c r="AU294" s="217" t="s">
        <v>84</v>
      </c>
      <c r="AY294" s="19" t="s">
        <v>133</v>
      </c>
      <c r="BE294" s="218">
        <f>IF(N294="základní",J294,0)</f>
        <v>0</v>
      </c>
      <c r="BF294" s="218">
        <f>IF(N294="snížená",J294,0)</f>
        <v>0</v>
      </c>
      <c r="BG294" s="218">
        <f>IF(N294="zákl. přenesená",J294,0)</f>
        <v>0</v>
      </c>
      <c r="BH294" s="218">
        <f>IF(N294="sníž. přenesená",J294,0)</f>
        <v>0</v>
      </c>
      <c r="BI294" s="218">
        <f>IF(N294="nulová",J294,0)</f>
        <v>0</v>
      </c>
      <c r="BJ294" s="19" t="s">
        <v>82</v>
      </c>
      <c r="BK294" s="218">
        <f>ROUND(I294*H294,2)</f>
        <v>0</v>
      </c>
      <c r="BL294" s="19" t="s">
        <v>525</v>
      </c>
      <c r="BM294" s="217" t="s">
        <v>1146</v>
      </c>
    </row>
    <row r="295" spans="1:47" s="2" customFormat="1" ht="12">
      <c r="A295" s="40"/>
      <c r="B295" s="41"/>
      <c r="C295" s="42"/>
      <c r="D295" s="219" t="s">
        <v>142</v>
      </c>
      <c r="E295" s="42"/>
      <c r="F295" s="220" t="s">
        <v>1147</v>
      </c>
      <c r="G295" s="42"/>
      <c r="H295" s="42"/>
      <c r="I295" s="221"/>
      <c r="J295" s="42"/>
      <c r="K295" s="42"/>
      <c r="L295" s="46"/>
      <c r="M295" s="222"/>
      <c r="N295" s="223"/>
      <c r="O295" s="86"/>
      <c r="P295" s="86"/>
      <c r="Q295" s="86"/>
      <c r="R295" s="86"/>
      <c r="S295" s="86"/>
      <c r="T295" s="87"/>
      <c r="U295" s="40"/>
      <c r="V295" s="40"/>
      <c r="W295" s="40"/>
      <c r="X295" s="40"/>
      <c r="Y295" s="40"/>
      <c r="Z295" s="40"/>
      <c r="AA295" s="40"/>
      <c r="AB295" s="40"/>
      <c r="AC295" s="40"/>
      <c r="AD295" s="40"/>
      <c r="AE295" s="40"/>
      <c r="AT295" s="19" t="s">
        <v>142</v>
      </c>
      <c r="AU295" s="19" t="s">
        <v>84</v>
      </c>
    </row>
    <row r="296" spans="1:51" s="15" customFormat="1" ht="12">
      <c r="A296" s="15"/>
      <c r="B296" s="246"/>
      <c r="C296" s="247"/>
      <c r="D296" s="219" t="s">
        <v>156</v>
      </c>
      <c r="E296" s="248" t="s">
        <v>19</v>
      </c>
      <c r="F296" s="249" t="s">
        <v>1102</v>
      </c>
      <c r="G296" s="247"/>
      <c r="H296" s="248" t="s">
        <v>19</v>
      </c>
      <c r="I296" s="250"/>
      <c r="J296" s="247"/>
      <c r="K296" s="247"/>
      <c r="L296" s="251"/>
      <c r="M296" s="252"/>
      <c r="N296" s="253"/>
      <c r="O296" s="253"/>
      <c r="P296" s="253"/>
      <c r="Q296" s="253"/>
      <c r="R296" s="253"/>
      <c r="S296" s="253"/>
      <c r="T296" s="254"/>
      <c r="U296" s="15"/>
      <c r="V296" s="15"/>
      <c r="W296" s="15"/>
      <c r="X296" s="15"/>
      <c r="Y296" s="15"/>
      <c r="Z296" s="15"/>
      <c r="AA296" s="15"/>
      <c r="AB296" s="15"/>
      <c r="AC296" s="15"/>
      <c r="AD296" s="15"/>
      <c r="AE296" s="15"/>
      <c r="AT296" s="255" t="s">
        <v>156</v>
      </c>
      <c r="AU296" s="255" t="s">
        <v>84</v>
      </c>
      <c r="AV296" s="15" t="s">
        <v>82</v>
      </c>
      <c r="AW296" s="15" t="s">
        <v>35</v>
      </c>
      <c r="AX296" s="15" t="s">
        <v>74</v>
      </c>
      <c r="AY296" s="255" t="s">
        <v>133</v>
      </c>
    </row>
    <row r="297" spans="1:51" s="13" customFormat="1" ht="12">
      <c r="A297" s="13"/>
      <c r="B297" s="224"/>
      <c r="C297" s="225"/>
      <c r="D297" s="219" t="s">
        <v>156</v>
      </c>
      <c r="E297" s="226" t="s">
        <v>19</v>
      </c>
      <c r="F297" s="227" t="s">
        <v>1103</v>
      </c>
      <c r="G297" s="225"/>
      <c r="H297" s="228">
        <v>128</v>
      </c>
      <c r="I297" s="229"/>
      <c r="J297" s="225"/>
      <c r="K297" s="225"/>
      <c r="L297" s="230"/>
      <c r="M297" s="231"/>
      <c r="N297" s="232"/>
      <c r="O297" s="232"/>
      <c r="P297" s="232"/>
      <c r="Q297" s="232"/>
      <c r="R297" s="232"/>
      <c r="S297" s="232"/>
      <c r="T297" s="233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T297" s="234" t="s">
        <v>156</v>
      </c>
      <c r="AU297" s="234" t="s">
        <v>84</v>
      </c>
      <c r="AV297" s="13" t="s">
        <v>84</v>
      </c>
      <c r="AW297" s="13" t="s">
        <v>35</v>
      </c>
      <c r="AX297" s="13" t="s">
        <v>74</v>
      </c>
      <c r="AY297" s="234" t="s">
        <v>133</v>
      </c>
    </row>
    <row r="298" spans="1:51" s="14" customFormat="1" ht="12">
      <c r="A298" s="14"/>
      <c r="B298" s="235"/>
      <c r="C298" s="236"/>
      <c r="D298" s="219" t="s">
        <v>156</v>
      </c>
      <c r="E298" s="237" t="s">
        <v>19</v>
      </c>
      <c r="F298" s="238" t="s">
        <v>164</v>
      </c>
      <c r="G298" s="236"/>
      <c r="H298" s="239">
        <v>128</v>
      </c>
      <c r="I298" s="240"/>
      <c r="J298" s="236"/>
      <c r="K298" s="236"/>
      <c r="L298" s="241"/>
      <c r="M298" s="242"/>
      <c r="N298" s="243"/>
      <c r="O298" s="243"/>
      <c r="P298" s="243"/>
      <c r="Q298" s="243"/>
      <c r="R298" s="243"/>
      <c r="S298" s="243"/>
      <c r="T298" s="244"/>
      <c r="U298" s="14"/>
      <c r="V298" s="14"/>
      <c r="W298" s="14"/>
      <c r="X298" s="14"/>
      <c r="Y298" s="14"/>
      <c r="Z298" s="14"/>
      <c r="AA298" s="14"/>
      <c r="AB298" s="14"/>
      <c r="AC298" s="14"/>
      <c r="AD298" s="14"/>
      <c r="AE298" s="14"/>
      <c r="AT298" s="245" t="s">
        <v>156</v>
      </c>
      <c r="AU298" s="245" t="s">
        <v>84</v>
      </c>
      <c r="AV298" s="14" t="s">
        <v>140</v>
      </c>
      <c r="AW298" s="14" t="s">
        <v>35</v>
      </c>
      <c r="AX298" s="14" t="s">
        <v>82</v>
      </c>
      <c r="AY298" s="245" t="s">
        <v>133</v>
      </c>
    </row>
    <row r="299" spans="1:63" s="12" customFormat="1" ht="25.9" customHeight="1">
      <c r="A299" s="12"/>
      <c r="B299" s="190"/>
      <c r="C299" s="191"/>
      <c r="D299" s="192" t="s">
        <v>73</v>
      </c>
      <c r="E299" s="193" t="s">
        <v>1148</v>
      </c>
      <c r="F299" s="193" t="s">
        <v>101</v>
      </c>
      <c r="G299" s="191"/>
      <c r="H299" s="191"/>
      <c r="I299" s="194"/>
      <c r="J299" s="195">
        <f>BK299</f>
        <v>0</v>
      </c>
      <c r="K299" s="191"/>
      <c r="L299" s="196"/>
      <c r="M299" s="197"/>
      <c r="N299" s="198"/>
      <c r="O299" s="198"/>
      <c r="P299" s="199">
        <f>SUM(P300:P323)</f>
        <v>0</v>
      </c>
      <c r="Q299" s="198"/>
      <c r="R299" s="199">
        <f>SUM(R300:R323)</f>
        <v>0</v>
      </c>
      <c r="S299" s="198"/>
      <c r="T299" s="200">
        <f>SUM(T300:T323)</f>
        <v>0</v>
      </c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R299" s="201" t="s">
        <v>171</v>
      </c>
      <c r="AT299" s="202" t="s">
        <v>73</v>
      </c>
      <c r="AU299" s="202" t="s">
        <v>74</v>
      </c>
      <c r="AY299" s="201" t="s">
        <v>133</v>
      </c>
      <c r="BK299" s="203">
        <f>SUM(BK300:BK323)</f>
        <v>0</v>
      </c>
    </row>
    <row r="300" spans="1:65" s="2" customFormat="1" ht="16.5" customHeight="1">
      <c r="A300" s="40"/>
      <c r="B300" s="41"/>
      <c r="C300" s="206" t="s">
        <v>409</v>
      </c>
      <c r="D300" s="206" t="s">
        <v>135</v>
      </c>
      <c r="E300" s="207" t="s">
        <v>1149</v>
      </c>
      <c r="F300" s="208" t="s">
        <v>1150</v>
      </c>
      <c r="G300" s="209" t="s">
        <v>518</v>
      </c>
      <c r="H300" s="210">
        <v>1</v>
      </c>
      <c r="I300" s="211"/>
      <c r="J300" s="212">
        <f>ROUND(I300*H300,2)</f>
        <v>0</v>
      </c>
      <c r="K300" s="208" t="s">
        <v>19</v>
      </c>
      <c r="L300" s="46"/>
      <c r="M300" s="213" t="s">
        <v>19</v>
      </c>
      <c r="N300" s="214" t="s">
        <v>45</v>
      </c>
      <c r="O300" s="86"/>
      <c r="P300" s="215">
        <f>O300*H300</f>
        <v>0</v>
      </c>
      <c r="Q300" s="215">
        <v>0</v>
      </c>
      <c r="R300" s="215">
        <f>Q300*H300</f>
        <v>0</v>
      </c>
      <c r="S300" s="215">
        <v>0</v>
      </c>
      <c r="T300" s="216">
        <f>S300*H300</f>
        <v>0</v>
      </c>
      <c r="U300" s="40"/>
      <c r="V300" s="40"/>
      <c r="W300" s="40"/>
      <c r="X300" s="40"/>
      <c r="Y300" s="40"/>
      <c r="Z300" s="40"/>
      <c r="AA300" s="40"/>
      <c r="AB300" s="40"/>
      <c r="AC300" s="40"/>
      <c r="AD300" s="40"/>
      <c r="AE300" s="40"/>
      <c r="AR300" s="217" t="s">
        <v>140</v>
      </c>
      <c r="AT300" s="217" t="s">
        <v>135</v>
      </c>
      <c r="AU300" s="217" t="s">
        <v>82</v>
      </c>
      <c r="AY300" s="19" t="s">
        <v>133</v>
      </c>
      <c r="BE300" s="218">
        <f>IF(N300="základní",J300,0)</f>
        <v>0</v>
      </c>
      <c r="BF300" s="218">
        <f>IF(N300="snížená",J300,0)</f>
        <v>0</v>
      </c>
      <c r="BG300" s="218">
        <f>IF(N300="zákl. přenesená",J300,0)</f>
        <v>0</v>
      </c>
      <c r="BH300" s="218">
        <f>IF(N300="sníž. přenesená",J300,0)</f>
        <v>0</v>
      </c>
      <c r="BI300" s="218">
        <f>IF(N300="nulová",J300,0)</f>
        <v>0</v>
      </c>
      <c r="BJ300" s="19" t="s">
        <v>82</v>
      </c>
      <c r="BK300" s="218">
        <f>ROUND(I300*H300,2)</f>
        <v>0</v>
      </c>
      <c r="BL300" s="19" t="s">
        <v>140</v>
      </c>
      <c r="BM300" s="217" t="s">
        <v>1151</v>
      </c>
    </row>
    <row r="301" spans="1:47" s="2" customFormat="1" ht="12">
      <c r="A301" s="40"/>
      <c r="B301" s="41"/>
      <c r="C301" s="42"/>
      <c r="D301" s="219" t="s">
        <v>142</v>
      </c>
      <c r="E301" s="42"/>
      <c r="F301" s="220" t="s">
        <v>1150</v>
      </c>
      <c r="G301" s="42"/>
      <c r="H301" s="42"/>
      <c r="I301" s="221"/>
      <c r="J301" s="42"/>
      <c r="K301" s="42"/>
      <c r="L301" s="46"/>
      <c r="M301" s="222"/>
      <c r="N301" s="223"/>
      <c r="O301" s="86"/>
      <c r="P301" s="86"/>
      <c r="Q301" s="86"/>
      <c r="R301" s="86"/>
      <c r="S301" s="86"/>
      <c r="T301" s="87"/>
      <c r="U301" s="40"/>
      <c r="V301" s="40"/>
      <c r="W301" s="40"/>
      <c r="X301" s="40"/>
      <c r="Y301" s="40"/>
      <c r="Z301" s="40"/>
      <c r="AA301" s="40"/>
      <c r="AB301" s="40"/>
      <c r="AC301" s="40"/>
      <c r="AD301" s="40"/>
      <c r="AE301" s="40"/>
      <c r="AT301" s="19" t="s">
        <v>142</v>
      </c>
      <c r="AU301" s="19" t="s">
        <v>82</v>
      </c>
    </row>
    <row r="302" spans="1:51" s="13" customFormat="1" ht="12">
      <c r="A302" s="13"/>
      <c r="B302" s="224"/>
      <c r="C302" s="225"/>
      <c r="D302" s="219" t="s">
        <v>156</v>
      </c>
      <c r="E302" s="226" t="s">
        <v>19</v>
      </c>
      <c r="F302" s="227" t="s">
        <v>82</v>
      </c>
      <c r="G302" s="225"/>
      <c r="H302" s="228">
        <v>1</v>
      </c>
      <c r="I302" s="229"/>
      <c r="J302" s="225"/>
      <c r="K302" s="225"/>
      <c r="L302" s="230"/>
      <c r="M302" s="231"/>
      <c r="N302" s="232"/>
      <c r="O302" s="232"/>
      <c r="P302" s="232"/>
      <c r="Q302" s="232"/>
      <c r="R302" s="232"/>
      <c r="S302" s="232"/>
      <c r="T302" s="233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T302" s="234" t="s">
        <v>156</v>
      </c>
      <c r="AU302" s="234" t="s">
        <v>82</v>
      </c>
      <c r="AV302" s="13" t="s">
        <v>84</v>
      </c>
      <c r="AW302" s="13" t="s">
        <v>35</v>
      </c>
      <c r="AX302" s="13" t="s">
        <v>74</v>
      </c>
      <c r="AY302" s="234" t="s">
        <v>133</v>
      </c>
    </row>
    <row r="303" spans="1:51" s="14" customFormat="1" ht="12">
      <c r="A303" s="14"/>
      <c r="B303" s="235"/>
      <c r="C303" s="236"/>
      <c r="D303" s="219" t="s">
        <v>156</v>
      </c>
      <c r="E303" s="237" t="s">
        <v>19</v>
      </c>
      <c r="F303" s="238" t="s">
        <v>164</v>
      </c>
      <c r="G303" s="236"/>
      <c r="H303" s="239">
        <v>1</v>
      </c>
      <c r="I303" s="240"/>
      <c r="J303" s="236"/>
      <c r="K303" s="236"/>
      <c r="L303" s="241"/>
      <c r="M303" s="242"/>
      <c r="N303" s="243"/>
      <c r="O303" s="243"/>
      <c r="P303" s="243"/>
      <c r="Q303" s="243"/>
      <c r="R303" s="243"/>
      <c r="S303" s="243"/>
      <c r="T303" s="244"/>
      <c r="U303" s="14"/>
      <c r="V303" s="14"/>
      <c r="W303" s="14"/>
      <c r="X303" s="14"/>
      <c r="Y303" s="14"/>
      <c r="Z303" s="14"/>
      <c r="AA303" s="14"/>
      <c r="AB303" s="14"/>
      <c r="AC303" s="14"/>
      <c r="AD303" s="14"/>
      <c r="AE303" s="14"/>
      <c r="AT303" s="245" t="s">
        <v>156</v>
      </c>
      <c r="AU303" s="245" t="s">
        <v>82</v>
      </c>
      <c r="AV303" s="14" t="s">
        <v>140</v>
      </c>
      <c r="AW303" s="14" t="s">
        <v>35</v>
      </c>
      <c r="AX303" s="14" t="s">
        <v>82</v>
      </c>
      <c r="AY303" s="245" t="s">
        <v>133</v>
      </c>
    </row>
    <row r="304" spans="1:65" s="2" customFormat="1" ht="16.5" customHeight="1">
      <c r="A304" s="40"/>
      <c r="B304" s="41"/>
      <c r="C304" s="206" t="s">
        <v>415</v>
      </c>
      <c r="D304" s="206" t="s">
        <v>135</v>
      </c>
      <c r="E304" s="207" t="s">
        <v>1152</v>
      </c>
      <c r="F304" s="208" t="s">
        <v>1153</v>
      </c>
      <c r="G304" s="209" t="s">
        <v>518</v>
      </c>
      <c r="H304" s="210">
        <v>1</v>
      </c>
      <c r="I304" s="211"/>
      <c r="J304" s="212">
        <f>ROUND(I304*H304,2)</f>
        <v>0</v>
      </c>
      <c r="K304" s="208" t="s">
        <v>139</v>
      </c>
      <c r="L304" s="46"/>
      <c r="M304" s="213" t="s">
        <v>19</v>
      </c>
      <c r="N304" s="214" t="s">
        <v>45</v>
      </c>
      <c r="O304" s="86"/>
      <c r="P304" s="215">
        <f>O304*H304</f>
        <v>0</v>
      </c>
      <c r="Q304" s="215">
        <v>0</v>
      </c>
      <c r="R304" s="215">
        <f>Q304*H304</f>
        <v>0</v>
      </c>
      <c r="S304" s="215">
        <v>0</v>
      </c>
      <c r="T304" s="216">
        <f>S304*H304</f>
        <v>0</v>
      </c>
      <c r="U304" s="40"/>
      <c r="V304" s="40"/>
      <c r="W304" s="40"/>
      <c r="X304" s="40"/>
      <c r="Y304" s="40"/>
      <c r="Z304" s="40"/>
      <c r="AA304" s="40"/>
      <c r="AB304" s="40"/>
      <c r="AC304" s="40"/>
      <c r="AD304" s="40"/>
      <c r="AE304" s="40"/>
      <c r="AR304" s="217" t="s">
        <v>140</v>
      </c>
      <c r="AT304" s="217" t="s">
        <v>135</v>
      </c>
      <c r="AU304" s="217" t="s">
        <v>82</v>
      </c>
      <c r="AY304" s="19" t="s">
        <v>133</v>
      </c>
      <c r="BE304" s="218">
        <f>IF(N304="základní",J304,0)</f>
        <v>0</v>
      </c>
      <c r="BF304" s="218">
        <f>IF(N304="snížená",J304,0)</f>
        <v>0</v>
      </c>
      <c r="BG304" s="218">
        <f>IF(N304="zákl. přenesená",J304,0)</f>
        <v>0</v>
      </c>
      <c r="BH304" s="218">
        <f>IF(N304="sníž. přenesená",J304,0)</f>
        <v>0</v>
      </c>
      <c r="BI304" s="218">
        <f>IF(N304="nulová",J304,0)</f>
        <v>0</v>
      </c>
      <c r="BJ304" s="19" t="s">
        <v>82</v>
      </c>
      <c r="BK304" s="218">
        <f>ROUND(I304*H304,2)</f>
        <v>0</v>
      </c>
      <c r="BL304" s="19" t="s">
        <v>140</v>
      </c>
      <c r="BM304" s="217" t="s">
        <v>1154</v>
      </c>
    </row>
    <row r="305" spans="1:47" s="2" customFormat="1" ht="12">
      <c r="A305" s="40"/>
      <c r="B305" s="41"/>
      <c r="C305" s="42"/>
      <c r="D305" s="219" t="s">
        <v>142</v>
      </c>
      <c r="E305" s="42"/>
      <c r="F305" s="220" t="s">
        <v>1153</v>
      </c>
      <c r="G305" s="42"/>
      <c r="H305" s="42"/>
      <c r="I305" s="221"/>
      <c r="J305" s="42"/>
      <c r="K305" s="42"/>
      <c r="L305" s="46"/>
      <c r="M305" s="222"/>
      <c r="N305" s="223"/>
      <c r="O305" s="86"/>
      <c r="P305" s="86"/>
      <c r="Q305" s="86"/>
      <c r="R305" s="86"/>
      <c r="S305" s="86"/>
      <c r="T305" s="87"/>
      <c r="U305" s="40"/>
      <c r="V305" s="40"/>
      <c r="W305" s="40"/>
      <c r="X305" s="40"/>
      <c r="Y305" s="40"/>
      <c r="Z305" s="40"/>
      <c r="AA305" s="40"/>
      <c r="AB305" s="40"/>
      <c r="AC305" s="40"/>
      <c r="AD305" s="40"/>
      <c r="AE305" s="40"/>
      <c r="AT305" s="19" t="s">
        <v>142</v>
      </c>
      <c r="AU305" s="19" t="s">
        <v>82</v>
      </c>
    </row>
    <row r="306" spans="1:51" s="15" customFormat="1" ht="12">
      <c r="A306" s="15"/>
      <c r="B306" s="246"/>
      <c r="C306" s="247"/>
      <c r="D306" s="219" t="s">
        <v>156</v>
      </c>
      <c r="E306" s="248" t="s">
        <v>19</v>
      </c>
      <c r="F306" s="249" t="s">
        <v>1155</v>
      </c>
      <c r="G306" s="247"/>
      <c r="H306" s="248" t="s">
        <v>19</v>
      </c>
      <c r="I306" s="250"/>
      <c r="J306" s="247"/>
      <c r="K306" s="247"/>
      <c r="L306" s="251"/>
      <c r="M306" s="252"/>
      <c r="N306" s="253"/>
      <c r="O306" s="253"/>
      <c r="P306" s="253"/>
      <c r="Q306" s="253"/>
      <c r="R306" s="253"/>
      <c r="S306" s="253"/>
      <c r="T306" s="254"/>
      <c r="U306" s="15"/>
      <c r="V306" s="15"/>
      <c r="W306" s="15"/>
      <c r="X306" s="15"/>
      <c r="Y306" s="15"/>
      <c r="Z306" s="15"/>
      <c r="AA306" s="15"/>
      <c r="AB306" s="15"/>
      <c r="AC306" s="15"/>
      <c r="AD306" s="15"/>
      <c r="AE306" s="15"/>
      <c r="AT306" s="255" t="s">
        <v>156</v>
      </c>
      <c r="AU306" s="255" t="s">
        <v>82</v>
      </c>
      <c r="AV306" s="15" t="s">
        <v>82</v>
      </c>
      <c r="AW306" s="15" t="s">
        <v>35</v>
      </c>
      <c r="AX306" s="15" t="s">
        <v>74</v>
      </c>
      <c r="AY306" s="255" t="s">
        <v>133</v>
      </c>
    </row>
    <row r="307" spans="1:51" s="13" customFormat="1" ht="12">
      <c r="A307" s="13"/>
      <c r="B307" s="224"/>
      <c r="C307" s="225"/>
      <c r="D307" s="219" t="s">
        <v>156</v>
      </c>
      <c r="E307" s="226" t="s">
        <v>19</v>
      </c>
      <c r="F307" s="227" t="s">
        <v>82</v>
      </c>
      <c r="G307" s="225"/>
      <c r="H307" s="228">
        <v>1</v>
      </c>
      <c r="I307" s="229"/>
      <c r="J307" s="225"/>
      <c r="K307" s="225"/>
      <c r="L307" s="230"/>
      <c r="M307" s="231"/>
      <c r="N307" s="232"/>
      <c r="O307" s="232"/>
      <c r="P307" s="232"/>
      <c r="Q307" s="232"/>
      <c r="R307" s="232"/>
      <c r="S307" s="232"/>
      <c r="T307" s="233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T307" s="234" t="s">
        <v>156</v>
      </c>
      <c r="AU307" s="234" t="s">
        <v>82</v>
      </c>
      <c r="AV307" s="13" t="s">
        <v>84</v>
      </c>
      <c r="AW307" s="13" t="s">
        <v>35</v>
      </c>
      <c r="AX307" s="13" t="s">
        <v>74</v>
      </c>
      <c r="AY307" s="234" t="s">
        <v>133</v>
      </c>
    </row>
    <row r="308" spans="1:51" s="14" customFormat="1" ht="12">
      <c r="A308" s="14"/>
      <c r="B308" s="235"/>
      <c r="C308" s="236"/>
      <c r="D308" s="219" t="s">
        <v>156</v>
      </c>
      <c r="E308" s="237" t="s">
        <v>19</v>
      </c>
      <c r="F308" s="238" t="s">
        <v>164</v>
      </c>
      <c r="G308" s="236"/>
      <c r="H308" s="239">
        <v>1</v>
      </c>
      <c r="I308" s="240"/>
      <c r="J308" s="236"/>
      <c r="K308" s="236"/>
      <c r="L308" s="241"/>
      <c r="M308" s="242"/>
      <c r="N308" s="243"/>
      <c r="O308" s="243"/>
      <c r="P308" s="243"/>
      <c r="Q308" s="243"/>
      <c r="R308" s="243"/>
      <c r="S308" s="243"/>
      <c r="T308" s="244"/>
      <c r="U308" s="14"/>
      <c r="V308" s="14"/>
      <c r="W308" s="14"/>
      <c r="X308" s="14"/>
      <c r="Y308" s="14"/>
      <c r="Z308" s="14"/>
      <c r="AA308" s="14"/>
      <c r="AB308" s="14"/>
      <c r="AC308" s="14"/>
      <c r="AD308" s="14"/>
      <c r="AE308" s="14"/>
      <c r="AT308" s="245" t="s">
        <v>156</v>
      </c>
      <c r="AU308" s="245" t="s">
        <v>82</v>
      </c>
      <c r="AV308" s="14" t="s">
        <v>140</v>
      </c>
      <c r="AW308" s="14" t="s">
        <v>35</v>
      </c>
      <c r="AX308" s="14" t="s">
        <v>82</v>
      </c>
      <c r="AY308" s="245" t="s">
        <v>133</v>
      </c>
    </row>
    <row r="309" spans="1:65" s="2" customFormat="1" ht="16.5" customHeight="1">
      <c r="A309" s="40"/>
      <c r="B309" s="41"/>
      <c r="C309" s="206" t="s">
        <v>421</v>
      </c>
      <c r="D309" s="206" t="s">
        <v>135</v>
      </c>
      <c r="E309" s="207" t="s">
        <v>1156</v>
      </c>
      <c r="F309" s="208" t="s">
        <v>1157</v>
      </c>
      <c r="G309" s="209" t="s">
        <v>518</v>
      </c>
      <c r="H309" s="210">
        <v>1</v>
      </c>
      <c r="I309" s="211"/>
      <c r="J309" s="212">
        <f>ROUND(I309*H309,2)</f>
        <v>0</v>
      </c>
      <c r="K309" s="208" t="s">
        <v>139</v>
      </c>
      <c r="L309" s="46"/>
      <c r="M309" s="213" t="s">
        <v>19</v>
      </c>
      <c r="N309" s="214" t="s">
        <v>45</v>
      </c>
      <c r="O309" s="86"/>
      <c r="P309" s="215">
        <f>O309*H309</f>
        <v>0</v>
      </c>
      <c r="Q309" s="215">
        <v>0</v>
      </c>
      <c r="R309" s="215">
        <f>Q309*H309</f>
        <v>0</v>
      </c>
      <c r="S309" s="215">
        <v>0</v>
      </c>
      <c r="T309" s="216">
        <f>S309*H309</f>
        <v>0</v>
      </c>
      <c r="U309" s="40"/>
      <c r="V309" s="40"/>
      <c r="W309" s="40"/>
      <c r="X309" s="40"/>
      <c r="Y309" s="40"/>
      <c r="Z309" s="40"/>
      <c r="AA309" s="40"/>
      <c r="AB309" s="40"/>
      <c r="AC309" s="40"/>
      <c r="AD309" s="40"/>
      <c r="AE309" s="40"/>
      <c r="AR309" s="217" t="s">
        <v>140</v>
      </c>
      <c r="AT309" s="217" t="s">
        <v>135</v>
      </c>
      <c r="AU309" s="217" t="s">
        <v>82</v>
      </c>
      <c r="AY309" s="19" t="s">
        <v>133</v>
      </c>
      <c r="BE309" s="218">
        <f>IF(N309="základní",J309,0)</f>
        <v>0</v>
      </c>
      <c r="BF309" s="218">
        <f>IF(N309="snížená",J309,0)</f>
        <v>0</v>
      </c>
      <c r="BG309" s="218">
        <f>IF(N309="zákl. přenesená",J309,0)</f>
        <v>0</v>
      </c>
      <c r="BH309" s="218">
        <f>IF(N309="sníž. přenesená",J309,0)</f>
        <v>0</v>
      </c>
      <c r="BI309" s="218">
        <f>IF(N309="nulová",J309,0)</f>
        <v>0</v>
      </c>
      <c r="BJ309" s="19" t="s">
        <v>82</v>
      </c>
      <c r="BK309" s="218">
        <f>ROUND(I309*H309,2)</f>
        <v>0</v>
      </c>
      <c r="BL309" s="19" t="s">
        <v>140</v>
      </c>
      <c r="BM309" s="217" t="s">
        <v>1158</v>
      </c>
    </row>
    <row r="310" spans="1:47" s="2" customFormat="1" ht="12">
      <c r="A310" s="40"/>
      <c r="B310" s="41"/>
      <c r="C310" s="42"/>
      <c r="D310" s="219" t="s">
        <v>142</v>
      </c>
      <c r="E310" s="42"/>
      <c r="F310" s="220" t="s">
        <v>1157</v>
      </c>
      <c r="G310" s="42"/>
      <c r="H310" s="42"/>
      <c r="I310" s="221"/>
      <c r="J310" s="42"/>
      <c r="K310" s="42"/>
      <c r="L310" s="46"/>
      <c r="M310" s="222"/>
      <c r="N310" s="223"/>
      <c r="O310" s="86"/>
      <c r="P310" s="86"/>
      <c r="Q310" s="86"/>
      <c r="R310" s="86"/>
      <c r="S310" s="86"/>
      <c r="T310" s="87"/>
      <c r="U310" s="40"/>
      <c r="V310" s="40"/>
      <c r="W310" s="40"/>
      <c r="X310" s="40"/>
      <c r="Y310" s="40"/>
      <c r="Z310" s="40"/>
      <c r="AA310" s="40"/>
      <c r="AB310" s="40"/>
      <c r="AC310" s="40"/>
      <c r="AD310" s="40"/>
      <c r="AE310" s="40"/>
      <c r="AT310" s="19" t="s">
        <v>142</v>
      </c>
      <c r="AU310" s="19" t="s">
        <v>82</v>
      </c>
    </row>
    <row r="311" spans="1:51" s="15" customFormat="1" ht="12">
      <c r="A311" s="15"/>
      <c r="B311" s="246"/>
      <c r="C311" s="247"/>
      <c r="D311" s="219" t="s">
        <v>156</v>
      </c>
      <c r="E311" s="248" t="s">
        <v>19</v>
      </c>
      <c r="F311" s="249" t="s">
        <v>1159</v>
      </c>
      <c r="G311" s="247"/>
      <c r="H311" s="248" t="s">
        <v>19</v>
      </c>
      <c r="I311" s="250"/>
      <c r="J311" s="247"/>
      <c r="K311" s="247"/>
      <c r="L311" s="251"/>
      <c r="M311" s="252"/>
      <c r="N311" s="253"/>
      <c r="O311" s="253"/>
      <c r="P311" s="253"/>
      <c r="Q311" s="253"/>
      <c r="R311" s="253"/>
      <c r="S311" s="253"/>
      <c r="T311" s="254"/>
      <c r="U311" s="15"/>
      <c r="V311" s="15"/>
      <c r="W311" s="15"/>
      <c r="X311" s="15"/>
      <c r="Y311" s="15"/>
      <c r="Z311" s="15"/>
      <c r="AA311" s="15"/>
      <c r="AB311" s="15"/>
      <c r="AC311" s="15"/>
      <c r="AD311" s="15"/>
      <c r="AE311" s="15"/>
      <c r="AT311" s="255" t="s">
        <v>156</v>
      </c>
      <c r="AU311" s="255" t="s">
        <v>82</v>
      </c>
      <c r="AV311" s="15" t="s">
        <v>82</v>
      </c>
      <c r="AW311" s="15" t="s">
        <v>35</v>
      </c>
      <c r="AX311" s="15" t="s">
        <v>74</v>
      </c>
      <c r="AY311" s="255" t="s">
        <v>133</v>
      </c>
    </row>
    <row r="312" spans="1:51" s="13" customFormat="1" ht="12">
      <c r="A312" s="13"/>
      <c r="B312" s="224"/>
      <c r="C312" s="225"/>
      <c r="D312" s="219" t="s">
        <v>156</v>
      </c>
      <c r="E312" s="226" t="s">
        <v>19</v>
      </c>
      <c r="F312" s="227" t="s">
        <v>82</v>
      </c>
      <c r="G312" s="225"/>
      <c r="H312" s="228">
        <v>1</v>
      </c>
      <c r="I312" s="229"/>
      <c r="J312" s="225"/>
      <c r="K312" s="225"/>
      <c r="L312" s="230"/>
      <c r="M312" s="231"/>
      <c r="N312" s="232"/>
      <c r="O312" s="232"/>
      <c r="P312" s="232"/>
      <c r="Q312" s="232"/>
      <c r="R312" s="232"/>
      <c r="S312" s="232"/>
      <c r="T312" s="233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T312" s="234" t="s">
        <v>156</v>
      </c>
      <c r="AU312" s="234" t="s">
        <v>82</v>
      </c>
      <c r="AV312" s="13" t="s">
        <v>84</v>
      </c>
      <c r="AW312" s="13" t="s">
        <v>35</v>
      </c>
      <c r="AX312" s="13" t="s">
        <v>74</v>
      </c>
      <c r="AY312" s="234" t="s">
        <v>133</v>
      </c>
    </row>
    <row r="313" spans="1:51" s="14" customFormat="1" ht="12">
      <c r="A313" s="14"/>
      <c r="B313" s="235"/>
      <c r="C313" s="236"/>
      <c r="D313" s="219" t="s">
        <v>156</v>
      </c>
      <c r="E313" s="237" t="s">
        <v>19</v>
      </c>
      <c r="F313" s="238" t="s">
        <v>164</v>
      </c>
      <c r="G313" s="236"/>
      <c r="H313" s="239">
        <v>1</v>
      </c>
      <c r="I313" s="240"/>
      <c r="J313" s="236"/>
      <c r="K313" s="236"/>
      <c r="L313" s="241"/>
      <c r="M313" s="242"/>
      <c r="N313" s="243"/>
      <c r="O313" s="243"/>
      <c r="P313" s="243"/>
      <c r="Q313" s="243"/>
      <c r="R313" s="243"/>
      <c r="S313" s="243"/>
      <c r="T313" s="244"/>
      <c r="U313" s="14"/>
      <c r="V313" s="14"/>
      <c r="W313" s="14"/>
      <c r="X313" s="14"/>
      <c r="Y313" s="14"/>
      <c r="Z313" s="14"/>
      <c r="AA313" s="14"/>
      <c r="AB313" s="14"/>
      <c r="AC313" s="14"/>
      <c r="AD313" s="14"/>
      <c r="AE313" s="14"/>
      <c r="AT313" s="245" t="s">
        <v>156</v>
      </c>
      <c r="AU313" s="245" t="s">
        <v>82</v>
      </c>
      <c r="AV313" s="14" t="s">
        <v>140</v>
      </c>
      <c r="AW313" s="14" t="s">
        <v>35</v>
      </c>
      <c r="AX313" s="14" t="s">
        <v>82</v>
      </c>
      <c r="AY313" s="245" t="s">
        <v>133</v>
      </c>
    </row>
    <row r="314" spans="1:65" s="2" customFormat="1" ht="16.5" customHeight="1">
      <c r="A314" s="40"/>
      <c r="B314" s="41"/>
      <c r="C314" s="206" t="s">
        <v>427</v>
      </c>
      <c r="D314" s="206" t="s">
        <v>135</v>
      </c>
      <c r="E314" s="207" t="s">
        <v>1160</v>
      </c>
      <c r="F314" s="208" t="s">
        <v>1161</v>
      </c>
      <c r="G314" s="209" t="s">
        <v>518</v>
      </c>
      <c r="H314" s="210">
        <v>1</v>
      </c>
      <c r="I314" s="211"/>
      <c r="J314" s="212">
        <f>ROUND(I314*H314,2)</f>
        <v>0</v>
      </c>
      <c r="K314" s="208" t="s">
        <v>332</v>
      </c>
      <c r="L314" s="46"/>
      <c r="M314" s="213" t="s">
        <v>19</v>
      </c>
      <c r="N314" s="214" t="s">
        <v>45</v>
      </c>
      <c r="O314" s="86"/>
      <c r="P314" s="215">
        <f>O314*H314</f>
        <v>0</v>
      </c>
      <c r="Q314" s="215">
        <v>0</v>
      </c>
      <c r="R314" s="215">
        <f>Q314*H314</f>
        <v>0</v>
      </c>
      <c r="S314" s="215">
        <v>0</v>
      </c>
      <c r="T314" s="216">
        <f>S314*H314</f>
        <v>0</v>
      </c>
      <c r="U314" s="40"/>
      <c r="V314" s="40"/>
      <c r="W314" s="40"/>
      <c r="X314" s="40"/>
      <c r="Y314" s="40"/>
      <c r="Z314" s="40"/>
      <c r="AA314" s="40"/>
      <c r="AB314" s="40"/>
      <c r="AC314" s="40"/>
      <c r="AD314" s="40"/>
      <c r="AE314" s="40"/>
      <c r="AR314" s="217" t="s">
        <v>140</v>
      </c>
      <c r="AT314" s="217" t="s">
        <v>135</v>
      </c>
      <c r="AU314" s="217" t="s">
        <v>82</v>
      </c>
      <c r="AY314" s="19" t="s">
        <v>133</v>
      </c>
      <c r="BE314" s="218">
        <f>IF(N314="základní",J314,0)</f>
        <v>0</v>
      </c>
      <c r="BF314" s="218">
        <f>IF(N314="snížená",J314,0)</f>
        <v>0</v>
      </c>
      <c r="BG314" s="218">
        <f>IF(N314="zákl. přenesená",J314,0)</f>
        <v>0</v>
      </c>
      <c r="BH314" s="218">
        <f>IF(N314="sníž. přenesená",J314,0)</f>
        <v>0</v>
      </c>
      <c r="BI314" s="218">
        <f>IF(N314="nulová",J314,0)</f>
        <v>0</v>
      </c>
      <c r="BJ314" s="19" t="s">
        <v>82</v>
      </c>
      <c r="BK314" s="218">
        <f>ROUND(I314*H314,2)</f>
        <v>0</v>
      </c>
      <c r="BL314" s="19" t="s">
        <v>140</v>
      </c>
      <c r="BM314" s="217" t="s">
        <v>1162</v>
      </c>
    </row>
    <row r="315" spans="1:47" s="2" customFormat="1" ht="12">
      <c r="A315" s="40"/>
      <c r="B315" s="41"/>
      <c r="C315" s="42"/>
      <c r="D315" s="219" t="s">
        <v>142</v>
      </c>
      <c r="E315" s="42"/>
      <c r="F315" s="220" t="s">
        <v>1161</v>
      </c>
      <c r="G315" s="42"/>
      <c r="H315" s="42"/>
      <c r="I315" s="221"/>
      <c r="J315" s="42"/>
      <c r="K315" s="42"/>
      <c r="L315" s="46"/>
      <c r="M315" s="222"/>
      <c r="N315" s="223"/>
      <c r="O315" s="86"/>
      <c r="P315" s="86"/>
      <c r="Q315" s="86"/>
      <c r="R315" s="86"/>
      <c r="S315" s="86"/>
      <c r="T315" s="87"/>
      <c r="U315" s="40"/>
      <c r="V315" s="40"/>
      <c r="W315" s="40"/>
      <c r="X315" s="40"/>
      <c r="Y315" s="40"/>
      <c r="Z315" s="40"/>
      <c r="AA315" s="40"/>
      <c r="AB315" s="40"/>
      <c r="AC315" s="40"/>
      <c r="AD315" s="40"/>
      <c r="AE315" s="40"/>
      <c r="AT315" s="19" t="s">
        <v>142</v>
      </c>
      <c r="AU315" s="19" t="s">
        <v>82</v>
      </c>
    </row>
    <row r="316" spans="1:51" s="15" customFormat="1" ht="12">
      <c r="A316" s="15"/>
      <c r="B316" s="246"/>
      <c r="C316" s="247"/>
      <c r="D316" s="219" t="s">
        <v>156</v>
      </c>
      <c r="E316" s="248" t="s">
        <v>19</v>
      </c>
      <c r="F316" s="249" t="s">
        <v>1163</v>
      </c>
      <c r="G316" s="247"/>
      <c r="H316" s="248" t="s">
        <v>19</v>
      </c>
      <c r="I316" s="250"/>
      <c r="J316" s="247"/>
      <c r="K316" s="247"/>
      <c r="L316" s="251"/>
      <c r="M316" s="252"/>
      <c r="N316" s="253"/>
      <c r="O316" s="253"/>
      <c r="P316" s="253"/>
      <c r="Q316" s="253"/>
      <c r="R316" s="253"/>
      <c r="S316" s="253"/>
      <c r="T316" s="254"/>
      <c r="U316" s="15"/>
      <c r="V316" s="15"/>
      <c r="W316" s="15"/>
      <c r="X316" s="15"/>
      <c r="Y316" s="15"/>
      <c r="Z316" s="15"/>
      <c r="AA316" s="15"/>
      <c r="AB316" s="15"/>
      <c r="AC316" s="15"/>
      <c r="AD316" s="15"/>
      <c r="AE316" s="15"/>
      <c r="AT316" s="255" t="s">
        <v>156</v>
      </c>
      <c r="AU316" s="255" t="s">
        <v>82</v>
      </c>
      <c r="AV316" s="15" t="s">
        <v>82</v>
      </c>
      <c r="AW316" s="15" t="s">
        <v>35</v>
      </c>
      <c r="AX316" s="15" t="s">
        <v>74</v>
      </c>
      <c r="AY316" s="255" t="s">
        <v>133</v>
      </c>
    </row>
    <row r="317" spans="1:51" s="13" customFormat="1" ht="12">
      <c r="A317" s="13"/>
      <c r="B317" s="224"/>
      <c r="C317" s="225"/>
      <c r="D317" s="219" t="s">
        <v>156</v>
      </c>
      <c r="E317" s="226" t="s">
        <v>19</v>
      </c>
      <c r="F317" s="227" t="s">
        <v>82</v>
      </c>
      <c r="G317" s="225"/>
      <c r="H317" s="228">
        <v>1</v>
      </c>
      <c r="I317" s="229"/>
      <c r="J317" s="225"/>
      <c r="K317" s="225"/>
      <c r="L317" s="230"/>
      <c r="M317" s="231"/>
      <c r="N317" s="232"/>
      <c r="O317" s="232"/>
      <c r="P317" s="232"/>
      <c r="Q317" s="232"/>
      <c r="R317" s="232"/>
      <c r="S317" s="232"/>
      <c r="T317" s="233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T317" s="234" t="s">
        <v>156</v>
      </c>
      <c r="AU317" s="234" t="s">
        <v>82</v>
      </c>
      <c r="AV317" s="13" t="s">
        <v>84</v>
      </c>
      <c r="AW317" s="13" t="s">
        <v>35</v>
      </c>
      <c r="AX317" s="13" t="s">
        <v>74</v>
      </c>
      <c r="AY317" s="234" t="s">
        <v>133</v>
      </c>
    </row>
    <row r="318" spans="1:51" s="14" customFormat="1" ht="12">
      <c r="A318" s="14"/>
      <c r="B318" s="235"/>
      <c r="C318" s="236"/>
      <c r="D318" s="219" t="s">
        <v>156</v>
      </c>
      <c r="E318" s="237" t="s">
        <v>19</v>
      </c>
      <c r="F318" s="238" t="s">
        <v>164</v>
      </c>
      <c r="G318" s="236"/>
      <c r="H318" s="239">
        <v>1</v>
      </c>
      <c r="I318" s="240"/>
      <c r="J318" s="236"/>
      <c r="K318" s="236"/>
      <c r="L318" s="241"/>
      <c r="M318" s="242"/>
      <c r="N318" s="243"/>
      <c r="O318" s="243"/>
      <c r="P318" s="243"/>
      <c r="Q318" s="243"/>
      <c r="R318" s="243"/>
      <c r="S318" s="243"/>
      <c r="T318" s="244"/>
      <c r="U318" s="14"/>
      <c r="V318" s="14"/>
      <c r="W318" s="14"/>
      <c r="X318" s="14"/>
      <c r="Y318" s="14"/>
      <c r="Z318" s="14"/>
      <c r="AA318" s="14"/>
      <c r="AB318" s="14"/>
      <c r="AC318" s="14"/>
      <c r="AD318" s="14"/>
      <c r="AE318" s="14"/>
      <c r="AT318" s="245" t="s">
        <v>156</v>
      </c>
      <c r="AU318" s="245" t="s">
        <v>82</v>
      </c>
      <c r="AV318" s="14" t="s">
        <v>140</v>
      </c>
      <c r="AW318" s="14" t="s">
        <v>35</v>
      </c>
      <c r="AX318" s="14" t="s">
        <v>82</v>
      </c>
      <c r="AY318" s="245" t="s">
        <v>133</v>
      </c>
    </row>
    <row r="319" spans="1:65" s="2" customFormat="1" ht="16.5" customHeight="1">
      <c r="A319" s="40"/>
      <c r="B319" s="41"/>
      <c r="C319" s="206" t="s">
        <v>431</v>
      </c>
      <c r="D319" s="206" t="s">
        <v>135</v>
      </c>
      <c r="E319" s="207" t="s">
        <v>1164</v>
      </c>
      <c r="F319" s="208" t="s">
        <v>1165</v>
      </c>
      <c r="G319" s="209" t="s">
        <v>1166</v>
      </c>
      <c r="H319" s="210">
        <v>30</v>
      </c>
      <c r="I319" s="211"/>
      <c r="J319" s="212">
        <f>ROUND(I319*H319,2)</f>
        <v>0</v>
      </c>
      <c r="K319" s="208" t="s">
        <v>139</v>
      </c>
      <c r="L319" s="46"/>
      <c r="M319" s="213" t="s">
        <v>19</v>
      </c>
      <c r="N319" s="214" t="s">
        <v>45</v>
      </c>
      <c r="O319" s="86"/>
      <c r="P319" s="215">
        <f>O319*H319</f>
        <v>0</v>
      </c>
      <c r="Q319" s="215">
        <v>0</v>
      </c>
      <c r="R319" s="215">
        <f>Q319*H319</f>
        <v>0</v>
      </c>
      <c r="S319" s="215">
        <v>0</v>
      </c>
      <c r="T319" s="216">
        <f>S319*H319</f>
        <v>0</v>
      </c>
      <c r="U319" s="40"/>
      <c r="V319" s="40"/>
      <c r="W319" s="40"/>
      <c r="X319" s="40"/>
      <c r="Y319" s="40"/>
      <c r="Z319" s="40"/>
      <c r="AA319" s="40"/>
      <c r="AB319" s="40"/>
      <c r="AC319" s="40"/>
      <c r="AD319" s="40"/>
      <c r="AE319" s="40"/>
      <c r="AR319" s="217" t="s">
        <v>140</v>
      </c>
      <c r="AT319" s="217" t="s">
        <v>135</v>
      </c>
      <c r="AU319" s="217" t="s">
        <v>82</v>
      </c>
      <c r="AY319" s="19" t="s">
        <v>133</v>
      </c>
      <c r="BE319" s="218">
        <f>IF(N319="základní",J319,0)</f>
        <v>0</v>
      </c>
      <c r="BF319" s="218">
        <f>IF(N319="snížená",J319,0)</f>
        <v>0</v>
      </c>
      <c r="BG319" s="218">
        <f>IF(N319="zákl. přenesená",J319,0)</f>
        <v>0</v>
      </c>
      <c r="BH319" s="218">
        <f>IF(N319="sníž. přenesená",J319,0)</f>
        <v>0</v>
      </c>
      <c r="BI319" s="218">
        <f>IF(N319="nulová",J319,0)</f>
        <v>0</v>
      </c>
      <c r="BJ319" s="19" t="s">
        <v>82</v>
      </c>
      <c r="BK319" s="218">
        <f>ROUND(I319*H319,2)</f>
        <v>0</v>
      </c>
      <c r="BL319" s="19" t="s">
        <v>140</v>
      </c>
      <c r="BM319" s="217" t="s">
        <v>1167</v>
      </c>
    </row>
    <row r="320" spans="1:47" s="2" customFormat="1" ht="12">
      <c r="A320" s="40"/>
      <c r="B320" s="41"/>
      <c r="C320" s="42"/>
      <c r="D320" s="219" t="s">
        <v>142</v>
      </c>
      <c r="E320" s="42"/>
      <c r="F320" s="220" t="s">
        <v>1168</v>
      </c>
      <c r="G320" s="42"/>
      <c r="H320" s="42"/>
      <c r="I320" s="221"/>
      <c r="J320" s="42"/>
      <c r="K320" s="42"/>
      <c r="L320" s="46"/>
      <c r="M320" s="222"/>
      <c r="N320" s="223"/>
      <c r="O320" s="86"/>
      <c r="P320" s="86"/>
      <c r="Q320" s="86"/>
      <c r="R320" s="86"/>
      <c r="S320" s="86"/>
      <c r="T320" s="87"/>
      <c r="U320" s="40"/>
      <c r="V320" s="40"/>
      <c r="W320" s="40"/>
      <c r="X320" s="40"/>
      <c r="Y320" s="40"/>
      <c r="Z320" s="40"/>
      <c r="AA320" s="40"/>
      <c r="AB320" s="40"/>
      <c r="AC320" s="40"/>
      <c r="AD320" s="40"/>
      <c r="AE320" s="40"/>
      <c r="AT320" s="19" t="s">
        <v>142</v>
      </c>
      <c r="AU320" s="19" t="s">
        <v>82</v>
      </c>
    </row>
    <row r="321" spans="1:51" s="15" customFormat="1" ht="12">
      <c r="A321" s="15"/>
      <c r="B321" s="246"/>
      <c r="C321" s="247"/>
      <c r="D321" s="219" t="s">
        <v>156</v>
      </c>
      <c r="E321" s="248" t="s">
        <v>19</v>
      </c>
      <c r="F321" s="249" t="s">
        <v>1165</v>
      </c>
      <c r="G321" s="247"/>
      <c r="H321" s="248" t="s">
        <v>19</v>
      </c>
      <c r="I321" s="250"/>
      <c r="J321" s="247"/>
      <c r="K321" s="247"/>
      <c r="L321" s="251"/>
      <c r="M321" s="252"/>
      <c r="N321" s="253"/>
      <c r="O321" s="253"/>
      <c r="P321" s="253"/>
      <c r="Q321" s="253"/>
      <c r="R321" s="253"/>
      <c r="S321" s="253"/>
      <c r="T321" s="254"/>
      <c r="U321" s="15"/>
      <c r="V321" s="15"/>
      <c r="W321" s="15"/>
      <c r="X321" s="15"/>
      <c r="Y321" s="15"/>
      <c r="Z321" s="15"/>
      <c r="AA321" s="15"/>
      <c r="AB321" s="15"/>
      <c r="AC321" s="15"/>
      <c r="AD321" s="15"/>
      <c r="AE321" s="15"/>
      <c r="AT321" s="255" t="s">
        <v>156</v>
      </c>
      <c r="AU321" s="255" t="s">
        <v>82</v>
      </c>
      <c r="AV321" s="15" t="s">
        <v>82</v>
      </c>
      <c r="AW321" s="15" t="s">
        <v>35</v>
      </c>
      <c r="AX321" s="15" t="s">
        <v>74</v>
      </c>
      <c r="AY321" s="255" t="s">
        <v>133</v>
      </c>
    </row>
    <row r="322" spans="1:51" s="13" customFormat="1" ht="12">
      <c r="A322" s="13"/>
      <c r="B322" s="224"/>
      <c r="C322" s="225"/>
      <c r="D322" s="219" t="s">
        <v>156</v>
      </c>
      <c r="E322" s="226" t="s">
        <v>19</v>
      </c>
      <c r="F322" s="227" t="s">
        <v>349</v>
      </c>
      <c r="G322" s="225"/>
      <c r="H322" s="228">
        <v>30</v>
      </c>
      <c r="I322" s="229"/>
      <c r="J322" s="225"/>
      <c r="K322" s="225"/>
      <c r="L322" s="230"/>
      <c r="M322" s="231"/>
      <c r="N322" s="232"/>
      <c r="O322" s="232"/>
      <c r="P322" s="232"/>
      <c r="Q322" s="232"/>
      <c r="R322" s="232"/>
      <c r="S322" s="232"/>
      <c r="T322" s="233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T322" s="234" t="s">
        <v>156</v>
      </c>
      <c r="AU322" s="234" t="s">
        <v>82</v>
      </c>
      <c r="AV322" s="13" t="s">
        <v>84</v>
      </c>
      <c r="AW322" s="13" t="s">
        <v>35</v>
      </c>
      <c r="AX322" s="13" t="s">
        <v>74</v>
      </c>
      <c r="AY322" s="234" t="s">
        <v>133</v>
      </c>
    </row>
    <row r="323" spans="1:51" s="14" customFormat="1" ht="12">
      <c r="A323" s="14"/>
      <c r="B323" s="235"/>
      <c r="C323" s="236"/>
      <c r="D323" s="219" t="s">
        <v>156</v>
      </c>
      <c r="E323" s="237" t="s">
        <v>19</v>
      </c>
      <c r="F323" s="238" t="s">
        <v>164</v>
      </c>
      <c r="G323" s="236"/>
      <c r="H323" s="239">
        <v>30</v>
      </c>
      <c r="I323" s="240"/>
      <c r="J323" s="236"/>
      <c r="K323" s="236"/>
      <c r="L323" s="241"/>
      <c r="M323" s="282"/>
      <c r="N323" s="283"/>
      <c r="O323" s="283"/>
      <c r="P323" s="283"/>
      <c r="Q323" s="283"/>
      <c r="R323" s="283"/>
      <c r="S323" s="283"/>
      <c r="T323" s="284"/>
      <c r="U323" s="14"/>
      <c r="V323" s="14"/>
      <c r="W323" s="14"/>
      <c r="X323" s="14"/>
      <c r="Y323" s="14"/>
      <c r="Z323" s="14"/>
      <c r="AA323" s="14"/>
      <c r="AB323" s="14"/>
      <c r="AC323" s="14"/>
      <c r="AD323" s="14"/>
      <c r="AE323" s="14"/>
      <c r="AT323" s="245" t="s">
        <v>156</v>
      </c>
      <c r="AU323" s="245" t="s">
        <v>82</v>
      </c>
      <c r="AV323" s="14" t="s">
        <v>140</v>
      </c>
      <c r="AW323" s="14" t="s">
        <v>35</v>
      </c>
      <c r="AX323" s="14" t="s">
        <v>82</v>
      </c>
      <c r="AY323" s="245" t="s">
        <v>133</v>
      </c>
    </row>
    <row r="324" spans="1:31" s="2" customFormat="1" ht="6.95" customHeight="1">
      <c r="A324" s="40"/>
      <c r="B324" s="61"/>
      <c r="C324" s="62"/>
      <c r="D324" s="62"/>
      <c r="E324" s="62"/>
      <c r="F324" s="62"/>
      <c r="G324" s="62"/>
      <c r="H324" s="62"/>
      <c r="I324" s="62"/>
      <c r="J324" s="62"/>
      <c r="K324" s="62"/>
      <c r="L324" s="46"/>
      <c r="M324" s="40"/>
      <c r="O324" s="40"/>
      <c r="P324" s="40"/>
      <c r="Q324" s="40"/>
      <c r="R324" s="40"/>
      <c r="S324" s="40"/>
      <c r="T324" s="40"/>
      <c r="U324" s="40"/>
      <c r="V324" s="40"/>
      <c r="W324" s="40"/>
      <c r="X324" s="40"/>
      <c r="Y324" s="40"/>
      <c r="Z324" s="40"/>
      <c r="AA324" s="40"/>
      <c r="AB324" s="40"/>
      <c r="AC324" s="40"/>
      <c r="AD324" s="40"/>
      <c r="AE324" s="40"/>
    </row>
  </sheetData>
  <sheetProtection password="CC35" sheet="1" objects="1" scenarios="1" formatColumns="0" formatRows="0" autoFilter="0"/>
  <autoFilter ref="C86:K323"/>
  <mergeCells count="9">
    <mergeCell ref="E7:H7"/>
    <mergeCell ref="E9:H9"/>
    <mergeCell ref="E18:H18"/>
    <mergeCell ref="E27:H27"/>
    <mergeCell ref="E48:H48"/>
    <mergeCell ref="E50:H50"/>
    <mergeCell ref="E77:H77"/>
    <mergeCell ref="E79:H7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3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99</v>
      </c>
    </row>
    <row r="3" spans="2:46" s="1" customFormat="1" ht="6.95" customHeight="1">
      <c r="B3" s="130"/>
      <c r="C3" s="131"/>
      <c r="D3" s="131"/>
      <c r="E3" s="131"/>
      <c r="F3" s="131"/>
      <c r="G3" s="131"/>
      <c r="H3" s="131"/>
      <c r="I3" s="131"/>
      <c r="J3" s="131"/>
      <c r="K3" s="131"/>
      <c r="L3" s="22"/>
      <c r="AT3" s="19" t="s">
        <v>84</v>
      </c>
    </row>
    <row r="4" spans="2:46" s="1" customFormat="1" ht="24.95" customHeight="1">
      <c r="B4" s="22"/>
      <c r="D4" s="132" t="s">
        <v>103</v>
      </c>
      <c r="L4" s="22"/>
      <c r="M4" s="133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34" t="s">
        <v>16</v>
      </c>
      <c r="L6" s="22"/>
    </row>
    <row r="7" spans="2:12" s="1" customFormat="1" ht="16.5" customHeight="1">
      <c r="B7" s="22"/>
      <c r="E7" s="135" t="str">
        <f>'Rekapitulace stavby'!K6</f>
        <v>Stavební úpravy MK Libušina a Tyršova v Třeboni</v>
      </c>
      <c r="F7" s="134"/>
      <c r="G7" s="134"/>
      <c r="H7" s="134"/>
      <c r="L7" s="22"/>
    </row>
    <row r="8" spans="1:31" s="2" customFormat="1" ht="12" customHeight="1">
      <c r="A8" s="40"/>
      <c r="B8" s="46"/>
      <c r="C8" s="40"/>
      <c r="D8" s="134" t="s">
        <v>104</v>
      </c>
      <c r="E8" s="40"/>
      <c r="F8" s="40"/>
      <c r="G8" s="40"/>
      <c r="H8" s="40"/>
      <c r="I8" s="40"/>
      <c r="J8" s="40"/>
      <c r="K8" s="40"/>
      <c r="L8" s="136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37" t="s">
        <v>1169</v>
      </c>
      <c r="F9" s="40"/>
      <c r="G9" s="40"/>
      <c r="H9" s="40"/>
      <c r="I9" s="40"/>
      <c r="J9" s="40"/>
      <c r="K9" s="40"/>
      <c r="L9" s="13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3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34" t="s">
        <v>18</v>
      </c>
      <c r="E11" s="40"/>
      <c r="F11" s="138" t="s">
        <v>19</v>
      </c>
      <c r="G11" s="40"/>
      <c r="H11" s="40"/>
      <c r="I11" s="134" t="s">
        <v>20</v>
      </c>
      <c r="J11" s="138" t="s">
        <v>19</v>
      </c>
      <c r="K11" s="40"/>
      <c r="L11" s="13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34" t="s">
        <v>21</v>
      </c>
      <c r="E12" s="40"/>
      <c r="F12" s="138" t="s">
        <v>22</v>
      </c>
      <c r="G12" s="40"/>
      <c r="H12" s="40"/>
      <c r="I12" s="134" t="s">
        <v>23</v>
      </c>
      <c r="J12" s="139" t="str">
        <f>'Rekapitulace stavby'!AN8</f>
        <v>7. 12. 2020</v>
      </c>
      <c r="K12" s="40"/>
      <c r="L12" s="13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3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34" t="s">
        <v>25</v>
      </c>
      <c r="E14" s="40"/>
      <c r="F14" s="40"/>
      <c r="G14" s="40"/>
      <c r="H14" s="40"/>
      <c r="I14" s="134" t="s">
        <v>26</v>
      </c>
      <c r="J14" s="138" t="s">
        <v>19</v>
      </c>
      <c r="K14" s="40"/>
      <c r="L14" s="13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38" t="s">
        <v>27</v>
      </c>
      <c r="F15" s="40"/>
      <c r="G15" s="40"/>
      <c r="H15" s="40"/>
      <c r="I15" s="134" t="s">
        <v>28</v>
      </c>
      <c r="J15" s="138" t="s">
        <v>19</v>
      </c>
      <c r="K15" s="40"/>
      <c r="L15" s="13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3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34" t="s">
        <v>29</v>
      </c>
      <c r="E17" s="40"/>
      <c r="F17" s="40"/>
      <c r="G17" s="40"/>
      <c r="H17" s="40"/>
      <c r="I17" s="134" t="s">
        <v>26</v>
      </c>
      <c r="J17" s="35" t="str">
        <f>'Rekapitulace stavby'!AN13</f>
        <v>Vyplň údaj</v>
      </c>
      <c r="K17" s="40"/>
      <c r="L17" s="13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8"/>
      <c r="G18" s="138"/>
      <c r="H18" s="138"/>
      <c r="I18" s="134" t="s">
        <v>28</v>
      </c>
      <c r="J18" s="35" t="str">
        <f>'Rekapitulace stavby'!AN14</f>
        <v>Vyplň údaj</v>
      </c>
      <c r="K18" s="40"/>
      <c r="L18" s="13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3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34" t="s">
        <v>31</v>
      </c>
      <c r="E20" s="40"/>
      <c r="F20" s="40"/>
      <c r="G20" s="40"/>
      <c r="H20" s="40"/>
      <c r="I20" s="134" t="s">
        <v>26</v>
      </c>
      <c r="J20" s="138" t="s">
        <v>32</v>
      </c>
      <c r="K20" s="40"/>
      <c r="L20" s="13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38" t="s">
        <v>33</v>
      </c>
      <c r="F21" s="40"/>
      <c r="G21" s="40"/>
      <c r="H21" s="40"/>
      <c r="I21" s="134" t="s">
        <v>28</v>
      </c>
      <c r="J21" s="138" t="s">
        <v>34</v>
      </c>
      <c r="K21" s="40"/>
      <c r="L21" s="13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3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34" t="s">
        <v>36</v>
      </c>
      <c r="E23" s="40"/>
      <c r="F23" s="40"/>
      <c r="G23" s="40"/>
      <c r="H23" s="40"/>
      <c r="I23" s="134" t="s">
        <v>26</v>
      </c>
      <c r="J23" s="138" t="s">
        <v>19</v>
      </c>
      <c r="K23" s="40"/>
      <c r="L23" s="13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38" t="s">
        <v>37</v>
      </c>
      <c r="F24" s="40"/>
      <c r="G24" s="40"/>
      <c r="H24" s="40"/>
      <c r="I24" s="134" t="s">
        <v>28</v>
      </c>
      <c r="J24" s="138" t="s">
        <v>19</v>
      </c>
      <c r="K24" s="40"/>
      <c r="L24" s="13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3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34" t="s">
        <v>38</v>
      </c>
      <c r="E26" s="40"/>
      <c r="F26" s="40"/>
      <c r="G26" s="40"/>
      <c r="H26" s="40"/>
      <c r="I26" s="40"/>
      <c r="J26" s="40"/>
      <c r="K26" s="40"/>
      <c r="L26" s="13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59.25" customHeight="1">
      <c r="A27" s="140"/>
      <c r="B27" s="141"/>
      <c r="C27" s="140"/>
      <c r="D27" s="140"/>
      <c r="E27" s="142" t="s">
        <v>106</v>
      </c>
      <c r="F27" s="142"/>
      <c r="G27" s="142"/>
      <c r="H27" s="142"/>
      <c r="I27" s="140"/>
      <c r="J27" s="140"/>
      <c r="K27" s="140"/>
      <c r="L27" s="143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3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44"/>
      <c r="E29" s="144"/>
      <c r="F29" s="144"/>
      <c r="G29" s="144"/>
      <c r="H29" s="144"/>
      <c r="I29" s="144"/>
      <c r="J29" s="144"/>
      <c r="K29" s="144"/>
      <c r="L29" s="136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45" t="s">
        <v>40</v>
      </c>
      <c r="E30" s="40"/>
      <c r="F30" s="40"/>
      <c r="G30" s="40"/>
      <c r="H30" s="40"/>
      <c r="I30" s="40"/>
      <c r="J30" s="146">
        <f>ROUND(J86,2)</f>
        <v>0</v>
      </c>
      <c r="K30" s="40"/>
      <c r="L30" s="13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44"/>
      <c r="E31" s="144"/>
      <c r="F31" s="144"/>
      <c r="G31" s="144"/>
      <c r="H31" s="144"/>
      <c r="I31" s="144"/>
      <c r="J31" s="144"/>
      <c r="K31" s="144"/>
      <c r="L31" s="13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47" t="s">
        <v>42</v>
      </c>
      <c r="G32" s="40"/>
      <c r="H32" s="40"/>
      <c r="I32" s="147" t="s">
        <v>41</v>
      </c>
      <c r="J32" s="147" t="s">
        <v>43</v>
      </c>
      <c r="K32" s="40"/>
      <c r="L32" s="13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48" t="s">
        <v>44</v>
      </c>
      <c r="E33" s="134" t="s">
        <v>45</v>
      </c>
      <c r="F33" s="149">
        <f>ROUND((SUM(BE86:BE230)),2)</f>
        <v>0</v>
      </c>
      <c r="G33" s="40"/>
      <c r="H33" s="40"/>
      <c r="I33" s="150">
        <v>0.21</v>
      </c>
      <c r="J33" s="149">
        <f>ROUND(((SUM(BE86:BE230))*I33),2)</f>
        <v>0</v>
      </c>
      <c r="K33" s="40"/>
      <c r="L33" s="13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34" t="s">
        <v>46</v>
      </c>
      <c r="F34" s="149">
        <f>ROUND((SUM(BF86:BF230)),2)</f>
        <v>0</v>
      </c>
      <c r="G34" s="40"/>
      <c r="H34" s="40"/>
      <c r="I34" s="150">
        <v>0.15</v>
      </c>
      <c r="J34" s="149">
        <f>ROUND(((SUM(BF86:BF230))*I34),2)</f>
        <v>0</v>
      </c>
      <c r="K34" s="40"/>
      <c r="L34" s="13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34" t="s">
        <v>47</v>
      </c>
      <c r="F35" s="149">
        <f>ROUND((SUM(BG86:BG230)),2)</f>
        <v>0</v>
      </c>
      <c r="G35" s="40"/>
      <c r="H35" s="40"/>
      <c r="I35" s="150">
        <v>0.21</v>
      </c>
      <c r="J35" s="149">
        <f>0</f>
        <v>0</v>
      </c>
      <c r="K35" s="40"/>
      <c r="L35" s="13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34" t="s">
        <v>48</v>
      </c>
      <c r="F36" s="149">
        <f>ROUND((SUM(BH86:BH230)),2)</f>
        <v>0</v>
      </c>
      <c r="G36" s="40"/>
      <c r="H36" s="40"/>
      <c r="I36" s="150">
        <v>0.15</v>
      </c>
      <c r="J36" s="149">
        <f>0</f>
        <v>0</v>
      </c>
      <c r="K36" s="40"/>
      <c r="L36" s="13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34" t="s">
        <v>49</v>
      </c>
      <c r="F37" s="149">
        <f>ROUND((SUM(BI86:BI230)),2)</f>
        <v>0</v>
      </c>
      <c r="G37" s="40"/>
      <c r="H37" s="40"/>
      <c r="I37" s="150">
        <v>0</v>
      </c>
      <c r="J37" s="149">
        <f>0</f>
        <v>0</v>
      </c>
      <c r="K37" s="40"/>
      <c r="L37" s="13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3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51"/>
      <c r="D39" s="152" t="s">
        <v>50</v>
      </c>
      <c r="E39" s="153"/>
      <c r="F39" s="153"/>
      <c r="G39" s="154" t="s">
        <v>51</v>
      </c>
      <c r="H39" s="155" t="s">
        <v>52</v>
      </c>
      <c r="I39" s="153"/>
      <c r="J39" s="156">
        <f>SUM(J30:J37)</f>
        <v>0</v>
      </c>
      <c r="K39" s="157"/>
      <c r="L39" s="13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58"/>
      <c r="C40" s="159"/>
      <c r="D40" s="159"/>
      <c r="E40" s="159"/>
      <c r="F40" s="159"/>
      <c r="G40" s="159"/>
      <c r="H40" s="159"/>
      <c r="I40" s="159"/>
      <c r="J40" s="159"/>
      <c r="K40" s="159"/>
      <c r="L40" s="13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60"/>
      <c r="C44" s="161"/>
      <c r="D44" s="161"/>
      <c r="E44" s="161"/>
      <c r="F44" s="161"/>
      <c r="G44" s="161"/>
      <c r="H44" s="161"/>
      <c r="I44" s="161"/>
      <c r="J44" s="161"/>
      <c r="K44" s="161"/>
      <c r="L44" s="136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107</v>
      </c>
      <c r="D45" s="42"/>
      <c r="E45" s="42"/>
      <c r="F45" s="42"/>
      <c r="G45" s="42"/>
      <c r="H45" s="42"/>
      <c r="I45" s="42"/>
      <c r="J45" s="42"/>
      <c r="K45" s="42"/>
      <c r="L45" s="136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3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42"/>
      <c r="J47" s="42"/>
      <c r="K47" s="42"/>
      <c r="L47" s="13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6.5" customHeight="1">
      <c r="A48" s="40"/>
      <c r="B48" s="41"/>
      <c r="C48" s="42"/>
      <c r="D48" s="42"/>
      <c r="E48" s="162" t="str">
        <f>E7</f>
        <v>Stavební úpravy MK Libušina a Tyršova v Třeboni</v>
      </c>
      <c r="F48" s="34"/>
      <c r="G48" s="34"/>
      <c r="H48" s="34"/>
      <c r="I48" s="42"/>
      <c r="J48" s="42"/>
      <c r="K48" s="42"/>
      <c r="L48" s="13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104</v>
      </c>
      <c r="D49" s="42"/>
      <c r="E49" s="42"/>
      <c r="F49" s="42"/>
      <c r="G49" s="42"/>
      <c r="H49" s="42"/>
      <c r="I49" s="42"/>
      <c r="J49" s="42"/>
      <c r="K49" s="42"/>
      <c r="L49" s="13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>SO 501 - Výsadba a povýsadbová péče</v>
      </c>
      <c r="F50" s="42"/>
      <c r="G50" s="42"/>
      <c r="H50" s="42"/>
      <c r="I50" s="42"/>
      <c r="J50" s="42"/>
      <c r="K50" s="42"/>
      <c r="L50" s="13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36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21</v>
      </c>
      <c r="D52" s="42"/>
      <c r="E52" s="42"/>
      <c r="F52" s="29" t="str">
        <f>F12</f>
        <v>Třeboň</v>
      </c>
      <c r="G52" s="42"/>
      <c r="H52" s="42"/>
      <c r="I52" s="34" t="s">
        <v>23</v>
      </c>
      <c r="J52" s="74" t="str">
        <f>IF(J12="","",J12)</f>
        <v>7. 12. 2020</v>
      </c>
      <c r="K52" s="42"/>
      <c r="L52" s="13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3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15.15" customHeight="1">
      <c r="A54" s="40"/>
      <c r="B54" s="41"/>
      <c r="C54" s="34" t="s">
        <v>25</v>
      </c>
      <c r="D54" s="42"/>
      <c r="E54" s="42"/>
      <c r="F54" s="29" t="str">
        <f>E15</f>
        <v xml:space="preserve"> Město Třeboň, Palackého nám. 46/II, 379 01 Třeboň</v>
      </c>
      <c r="G54" s="42"/>
      <c r="H54" s="42"/>
      <c r="I54" s="34" t="s">
        <v>31</v>
      </c>
      <c r="J54" s="38" t="str">
        <f>E21</f>
        <v>INVENTE, s.r.o.</v>
      </c>
      <c r="K54" s="42"/>
      <c r="L54" s="13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15" customHeight="1">
      <c r="A55" s="40"/>
      <c r="B55" s="41"/>
      <c r="C55" s="34" t="s">
        <v>29</v>
      </c>
      <c r="D55" s="42"/>
      <c r="E55" s="42"/>
      <c r="F55" s="29" t="str">
        <f>IF(E18="","",E18)</f>
        <v>Vyplň údaj</v>
      </c>
      <c r="G55" s="42"/>
      <c r="H55" s="42"/>
      <c r="I55" s="34" t="s">
        <v>36</v>
      </c>
      <c r="J55" s="38" t="str">
        <f>E24</f>
        <v xml:space="preserve"> </v>
      </c>
      <c r="K55" s="42"/>
      <c r="L55" s="13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3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63" t="s">
        <v>108</v>
      </c>
      <c r="D57" s="164"/>
      <c r="E57" s="164"/>
      <c r="F57" s="164"/>
      <c r="G57" s="164"/>
      <c r="H57" s="164"/>
      <c r="I57" s="164"/>
      <c r="J57" s="165" t="s">
        <v>109</v>
      </c>
      <c r="K57" s="164"/>
      <c r="L57" s="13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3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66" t="s">
        <v>72</v>
      </c>
      <c r="D59" s="42"/>
      <c r="E59" s="42"/>
      <c r="F59" s="42"/>
      <c r="G59" s="42"/>
      <c r="H59" s="42"/>
      <c r="I59" s="42"/>
      <c r="J59" s="104">
        <f>J86</f>
        <v>0</v>
      </c>
      <c r="K59" s="42"/>
      <c r="L59" s="13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110</v>
      </c>
    </row>
    <row r="60" spans="1:31" s="9" customFormat="1" ht="24.95" customHeight="1">
      <c r="A60" s="9"/>
      <c r="B60" s="167"/>
      <c r="C60" s="168"/>
      <c r="D60" s="169" t="s">
        <v>1170</v>
      </c>
      <c r="E60" s="170"/>
      <c r="F60" s="170"/>
      <c r="G60" s="170"/>
      <c r="H60" s="170"/>
      <c r="I60" s="170"/>
      <c r="J60" s="171">
        <f>J87</f>
        <v>0</v>
      </c>
      <c r="K60" s="168"/>
      <c r="L60" s="172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3"/>
      <c r="C61" s="174"/>
      <c r="D61" s="175" t="s">
        <v>1171</v>
      </c>
      <c r="E61" s="176"/>
      <c r="F61" s="176"/>
      <c r="G61" s="176"/>
      <c r="H61" s="176"/>
      <c r="I61" s="176"/>
      <c r="J61" s="177">
        <f>J88</f>
        <v>0</v>
      </c>
      <c r="K61" s="174"/>
      <c r="L61" s="178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3"/>
      <c r="C62" s="174"/>
      <c r="D62" s="175" t="s">
        <v>1172</v>
      </c>
      <c r="E62" s="176"/>
      <c r="F62" s="176"/>
      <c r="G62" s="176"/>
      <c r="H62" s="176"/>
      <c r="I62" s="176"/>
      <c r="J62" s="177">
        <f>J111</f>
        <v>0</v>
      </c>
      <c r="K62" s="174"/>
      <c r="L62" s="178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3"/>
      <c r="C63" s="174"/>
      <c r="D63" s="175" t="s">
        <v>1173</v>
      </c>
      <c r="E63" s="176"/>
      <c r="F63" s="176"/>
      <c r="G63" s="176"/>
      <c r="H63" s="176"/>
      <c r="I63" s="176"/>
      <c r="J63" s="177">
        <f>J138</f>
        <v>0</v>
      </c>
      <c r="K63" s="174"/>
      <c r="L63" s="178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3"/>
      <c r="C64" s="174"/>
      <c r="D64" s="175" t="s">
        <v>1174</v>
      </c>
      <c r="E64" s="176"/>
      <c r="F64" s="176"/>
      <c r="G64" s="176"/>
      <c r="H64" s="176"/>
      <c r="I64" s="176"/>
      <c r="J64" s="177">
        <f>J165</f>
        <v>0</v>
      </c>
      <c r="K64" s="174"/>
      <c r="L64" s="178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73"/>
      <c r="C65" s="174"/>
      <c r="D65" s="175" t="s">
        <v>1175</v>
      </c>
      <c r="E65" s="176"/>
      <c r="F65" s="176"/>
      <c r="G65" s="176"/>
      <c r="H65" s="176"/>
      <c r="I65" s="176"/>
      <c r="J65" s="177">
        <f>J192</f>
        <v>0</v>
      </c>
      <c r="K65" s="174"/>
      <c r="L65" s="178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73"/>
      <c r="C66" s="174"/>
      <c r="D66" s="175" t="s">
        <v>1176</v>
      </c>
      <c r="E66" s="176"/>
      <c r="F66" s="176"/>
      <c r="G66" s="176"/>
      <c r="H66" s="176"/>
      <c r="I66" s="176"/>
      <c r="J66" s="177">
        <f>J219</f>
        <v>0</v>
      </c>
      <c r="K66" s="174"/>
      <c r="L66" s="178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2" customFormat="1" ht="21.8" customHeight="1">
      <c r="A67" s="40"/>
      <c r="B67" s="41"/>
      <c r="C67" s="42"/>
      <c r="D67" s="42"/>
      <c r="E67" s="42"/>
      <c r="F67" s="42"/>
      <c r="G67" s="42"/>
      <c r="H67" s="42"/>
      <c r="I67" s="42"/>
      <c r="J67" s="42"/>
      <c r="K67" s="42"/>
      <c r="L67" s="136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</row>
    <row r="68" spans="1:31" s="2" customFormat="1" ht="6.95" customHeight="1">
      <c r="A68" s="40"/>
      <c r="B68" s="61"/>
      <c r="C68" s="62"/>
      <c r="D68" s="62"/>
      <c r="E68" s="62"/>
      <c r="F68" s="62"/>
      <c r="G68" s="62"/>
      <c r="H68" s="62"/>
      <c r="I68" s="62"/>
      <c r="J68" s="62"/>
      <c r="K68" s="62"/>
      <c r="L68" s="136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</row>
    <row r="72" spans="1:31" s="2" customFormat="1" ht="6.95" customHeight="1">
      <c r="A72" s="40"/>
      <c r="B72" s="63"/>
      <c r="C72" s="64"/>
      <c r="D72" s="64"/>
      <c r="E72" s="64"/>
      <c r="F72" s="64"/>
      <c r="G72" s="64"/>
      <c r="H72" s="64"/>
      <c r="I72" s="64"/>
      <c r="J72" s="64"/>
      <c r="K72" s="64"/>
      <c r="L72" s="136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pans="1:31" s="2" customFormat="1" ht="24.95" customHeight="1">
      <c r="A73" s="40"/>
      <c r="B73" s="41"/>
      <c r="C73" s="25" t="s">
        <v>118</v>
      </c>
      <c r="D73" s="42"/>
      <c r="E73" s="42"/>
      <c r="F73" s="42"/>
      <c r="G73" s="42"/>
      <c r="H73" s="42"/>
      <c r="I73" s="42"/>
      <c r="J73" s="42"/>
      <c r="K73" s="42"/>
      <c r="L73" s="136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6.95" customHeight="1">
      <c r="A74" s="40"/>
      <c r="B74" s="41"/>
      <c r="C74" s="42"/>
      <c r="D74" s="42"/>
      <c r="E74" s="42"/>
      <c r="F74" s="42"/>
      <c r="G74" s="42"/>
      <c r="H74" s="42"/>
      <c r="I74" s="42"/>
      <c r="J74" s="42"/>
      <c r="K74" s="42"/>
      <c r="L74" s="136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12" customHeight="1">
      <c r="A75" s="40"/>
      <c r="B75" s="41"/>
      <c r="C75" s="34" t="s">
        <v>16</v>
      </c>
      <c r="D75" s="42"/>
      <c r="E75" s="42"/>
      <c r="F75" s="42"/>
      <c r="G75" s="42"/>
      <c r="H75" s="42"/>
      <c r="I75" s="42"/>
      <c r="J75" s="42"/>
      <c r="K75" s="42"/>
      <c r="L75" s="136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16.5" customHeight="1">
      <c r="A76" s="40"/>
      <c r="B76" s="41"/>
      <c r="C76" s="42"/>
      <c r="D76" s="42"/>
      <c r="E76" s="162" t="str">
        <f>E7</f>
        <v>Stavební úpravy MK Libušina a Tyršova v Třeboni</v>
      </c>
      <c r="F76" s="34"/>
      <c r="G76" s="34"/>
      <c r="H76" s="34"/>
      <c r="I76" s="42"/>
      <c r="J76" s="42"/>
      <c r="K76" s="42"/>
      <c r="L76" s="136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12" customHeight="1">
      <c r="A77" s="40"/>
      <c r="B77" s="41"/>
      <c r="C77" s="34" t="s">
        <v>104</v>
      </c>
      <c r="D77" s="42"/>
      <c r="E77" s="42"/>
      <c r="F77" s="42"/>
      <c r="G77" s="42"/>
      <c r="H77" s="42"/>
      <c r="I77" s="42"/>
      <c r="J77" s="42"/>
      <c r="K77" s="42"/>
      <c r="L77" s="136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16.5" customHeight="1">
      <c r="A78" s="40"/>
      <c r="B78" s="41"/>
      <c r="C78" s="42"/>
      <c r="D78" s="42"/>
      <c r="E78" s="71" t="str">
        <f>E9</f>
        <v>SO 501 - Výsadba a povýsadbová péče</v>
      </c>
      <c r="F78" s="42"/>
      <c r="G78" s="42"/>
      <c r="H78" s="42"/>
      <c r="I78" s="42"/>
      <c r="J78" s="42"/>
      <c r="K78" s="42"/>
      <c r="L78" s="136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6.95" customHeight="1">
      <c r="A79" s="40"/>
      <c r="B79" s="41"/>
      <c r="C79" s="42"/>
      <c r="D79" s="42"/>
      <c r="E79" s="42"/>
      <c r="F79" s="42"/>
      <c r="G79" s="42"/>
      <c r="H79" s="42"/>
      <c r="I79" s="42"/>
      <c r="J79" s="42"/>
      <c r="K79" s="42"/>
      <c r="L79" s="136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12" customHeight="1">
      <c r="A80" s="40"/>
      <c r="B80" s="41"/>
      <c r="C80" s="34" t="s">
        <v>21</v>
      </c>
      <c r="D80" s="42"/>
      <c r="E80" s="42"/>
      <c r="F80" s="29" t="str">
        <f>F12</f>
        <v>Třeboň</v>
      </c>
      <c r="G80" s="42"/>
      <c r="H80" s="42"/>
      <c r="I80" s="34" t="s">
        <v>23</v>
      </c>
      <c r="J80" s="74" t="str">
        <f>IF(J12="","",J12)</f>
        <v>7. 12. 2020</v>
      </c>
      <c r="K80" s="42"/>
      <c r="L80" s="136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6.95" customHeight="1">
      <c r="A81" s="40"/>
      <c r="B81" s="41"/>
      <c r="C81" s="42"/>
      <c r="D81" s="42"/>
      <c r="E81" s="42"/>
      <c r="F81" s="42"/>
      <c r="G81" s="42"/>
      <c r="H81" s="42"/>
      <c r="I81" s="42"/>
      <c r="J81" s="42"/>
      <c r="K81" s="42"/>
      <c r="L81" s="136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15.15" customHeight="1">
      <c r="A82" s="40"/>
      <c r="B82" s="41"/>
      <c r="C82" s="34" t="s">
        <v>25</v>
      </c>
      <c r="D82" s="42"/>
      <c r="E82" s="42"/>
      <c r="F82" s="29" t="str">
        <f>E15</f>
        <v xml:space="preserve"> Město Třeboň, Palackého nám. 46/II, 379 01 Třeboň</v>
      </c>
      <c r="G82" s="42"/>
      <c r="H82" s="42"/>
      <c r="I82" s="34" t="s">
        <v>31</v>
      </c>
      <c r="J82" s="38" t="str">
        <f>E21</f>
        <v>INVENTE, s.r.o.</v>
      </c>
      <c r="K82" s="42"/>
      <c r="L82" s="136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15.15" customHeight="1">
      <c r="A83" s="40"/>
      <c r="B83" s="41"/>
      <c r="C83" s="34" t="s">
        <v>29</v>
      </c>
      <c r="D83" s="42"/>
      <c r="E83" s="42"/>
      <c r="F83" s="29" t="str">
        <f>IF(E18="","",E18)</f>
        <v>Vyplň údaj</v>
      </c>
      <c r="G83" s="42"/>
      <c r="H83" s="42"/>
      <c r="I83" s="34" t="s">
        <v>36</v>
      </c>
      <c r="J83" s="38" t="str">
        <f>E24</f>
        <v xml:space="preserve"> </v>
      </c>
      <c r="K83" s="42"/>
      <c r="L83" s="136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10.3" customHeight="1">
      <c r="A84" s="40"/>
      <c r="B84" s="41"/>
      <c r="C84" s="42"/>
      <c r="D84" s="42"/>
      <c r="E84" s="42"/>
      <c r="F84" s="42"/>
      <c r="G84" s="42"/>
      <c r="H84" s="42"/>
      <c r="I84" s="42"/>
      <c r="J84" s="42"/>
      <c r="K84" s="42"/>
      <c r="L84" s="136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11" customFormat="1" ht="29.25" customHeight="1">
      <c r="A85" s="179"/>
      <c r="B85" s="180"/>
      <c r="C85" s="181" t="s">
        <v>119</v>
      </c>
      <c r="D85" s="182" t="s">
        <v>59</v>
      </c>
      <c r="E85" s="182" t="s">
        <v>55</v>
      </c>
      <c r="F85" s="182" t="s">
        <v>56</v>
      </c>
      <c r="G85" s="182" t="s">
        <v>120</v>
      </c>
      <c r="H85" s="182" t="s">
        <v>121</v>
      </c>
      <c r="I85" s="182" t="s">
        <v>122</v>
      </c>
      <c r="J85" s="182" t="s">
        <v>109</v>
      </c>
      <c r="K85" s="183" t="s">
        <v>123</v>
      </c>
      <c r="L85" s="184"/>
      <c r="M85" s="94" t="s">
        <v>19</v>
      </c>
      <c r="N85" s="95" t="s">
        <v>44</v>
      </c>
      <c r="O85" s="95" t="s">
        <v>124</v>
      </c>
      <c r="P85" s="95" t="s">
        <v>125</v>
      </c>
      <c r="Q85" s="95" t="s">
        <v>126</v>
      </c>
      <c r="R85" s="95" t="s">
        <v>127</v>
      </c>
      <c r="S85" s="95" t="s">
        <v>128</v>
      </c>
      <c r="T85" s="96" t="s">
        <v>129</v>
      </c>
      <c r="U85" s="179"/>
      <c r="V85" s="179"/>
      <c r="W85" s="179"/>
      <c r="X85" s="179"/>
      <c r="Y85" s="179"/>
      <c r="Z85" s="179"/>
      <c r="AA85" s="179"/>
      <c r="AB85" s="179"/>
      <c r="AC85" s="179"/>
      <c r="AD85" s="179"/>
      <c r="AE85" s="179"/>
    </row>
    <row r="86" spans="1:63" s="2" customFormat="1" ht="22.8" customHeight="1">
      <c r="A86" s="40"/>
      <c r="B86" s="41"/>
      <c r="C86" s="101" t="s">
        <v>130</v>
      </c>
      <c r="D86" s="42"/>
      <c r="E86" s="42"/>
      <c r="F86" s="42"/>
      <c r="G86" s="42"/>
      <c r="H86" s="42"/>
      <c r="I86" s="42"/>
      <c r="J86" s="185">
        <f>BK86</f>
        <v>0</v>
      </c>
      <c r="K86" s="42"/>
      <c r="L86" s="46"/>
      <c r="M86" s="97"/>
      <c r="N86" s="186"/>
      <c r="O86" s="98"/>
      <c r="P86" s="187">
        <f>P87</f>
        <v>0</v>
      </c>
      <c r="Q86" s="98"/>
      <c r="R86" s="187">
        <f>R87</f>
        <v>0.7991700000000002</v>
      </c>
      <c r="S86" s="98"/>
      <c r="T86" s="188">
        <f>T87</f>
        <v>0</v>
      </c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T86" s="19" t="s">
        <v>73</v>
      </c>
      <c r="AU86" s="19" t="s">
        <v>110</v>
      </c>
      <c r="BK86" s="189">
        <f>BK87</f>
        <v>0</v>
      </c>
    </row>
    <row r="87" spans="1:63" s="12" customFormat="1" ht="25.9" customHeight="1">
      <c r="A87" s="12"/>
      <c r="B87" s="190"/>
      <c r="C87" s="191"/>
      <c r="D87" s="192" t="s">
        <v>73</v>
      </c>
      <c r="E87" s="193" t="s">
        <v>131</v>
      </c>
      <c r="F87" s="193" t="s">
        <v>131</v>
      </c>
      <c r="G87" s="191"/>
      <c r="H87" s="191"/>
      <c r="I87" s="194"/>
      <c r="J87" s="195">
        <f>BK87</f>
        <v>0</v>
      </c>
      <c r="K87" s="191"/>
      <c r="L87" s="196"/>
      <c r="M87" s="197"/>
      <c r="N87" s="198"/>
      <c r="O87" s="198"/>
      <c r="P87" s="199">
        <f>P88+P111+P138+P165+P192+P219</f>
        <v>0</v>
      </c>
      <c r="Q87" s="198"/>
      <c r="R87" s="199">
        <f>R88+R111+R138+R165+R192+R219</f>
        <v>0.7991700000000002</v>
      </c>
      <c r="S87" s="198"/>
      <c r="T87" s="200">
        <f>T88+T111+T138+T165+T192+T219</f>
        <v>0</v>
      </c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R87" s="201" t="s">
        <v>82</v>
      </c>
      <c r="AT87" s="202" t="s">
        <v>73</v>
      </c>
      <c r="AU87" s="202" t="s">
        <v>74</v>
      </c>
      <c r="AY87" s="201" t="s">
        <v>133</v>
      </c>
      <c r="BK87" s="203">
        <f>BK88+BK111+BK138+BK165+BK192+BK219</f>
        <v>0</v>
      </c>
    </row>
    <row r="88" spans="1:63" s="12" customFormat="1" ht="22.8" customHeight="1">
      <c r="A88" s="12"/>
      <c r="B88" s="190"/>
      <c r="C88" s="191"/>
      <c r="D88" s="192" t="s">
        <v>73</v>
      </c>
      <c r="E88" s="204" t="s">
        <v>1177</v>
      </c>
      <c r="F88" s="204" t="s">
        <v>1178</v>
      </c>
      <c r="G88" s="191"/>
      <c r="H88" s="191"/>
      <c r="I88" s="194"/>
      <c r="J88" s="205">
        <f>BK88</f>
        <v>0</v>
      </c>
      <c r="K88" s="191"/>
      <c r="L88" s="196"/>
      <c r="M88" s="197"/>
      <c r="N88" s="198"/>
      <c r="O88" s="198"/>
      <c r="P88" s="199">
        <f>SUM(P89:P110)</f>
        <v>0</v>
      </c>
      <c r="Q88" s="198"/>
      <c r="R88" s="199">
        <f>SUM(R89:R110)</f>
        <v>0.5438500000000001</v>
      </c>
      <c r="S88" s="198"/>
      <c r="T88" s="200">
        <f>SUM(T89:T110)</f>
        <v>0</v>
      </c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R88" s="201" t="s">
        <v>82</v>
      </c>
      <c r="AT88" s="202" t="s">
        <v>73</v>
      </c>
      <c r="AU88" s="202" t="s">
        <v>82</v>
      </c>
      <c r="AY88" s="201" t="s">
        <v>133</v>
      </c>
      <c r="BK88" s="203">
        <f>SUM(BK89:BK110)</f>
        <v>0</v>
      </c>
    </row>
    <row r="89" spans="1:65" s="2" customFormat="1" ht="12">
      <c r="A89" s="40"/>
      <c r="B89" s="41"/>
      <c r="C89" s="206" t="s">
        <v>82</v>
      </c>
      <c r="D89" s="206" t="s">
        <v>135</v>
      </c>
      <c r="E89" s="207" t="s">
        <v>1179</v>
      </c>
      <c r="F89" s="208" t="s">
        <v>1180</v>
      </c>
      <c r="G89" s="209" t="s">
        <v>138</v>
      </c>
      <c r="H89" s="210">
        <v>25</v>
      </c>
      <c r="I89" s="211"/>
      <c r="J89" s="212">
        <f>ROUND(I89*H89,2)</f>
        <v>0</v>
      </c>
      <c r="K89" s="208" t="s">
        <v>139</v>
      </c>
      <c r="L89" s="46"/>
      <c r="M89" s="213" t="s">
        <v>19</v>
      </c>
      <c r="N89" s="214" t="s">
        <v>45</v>
      </c>
      <c r="O89" s="86"/>
      <c r="P89" s="215">
        <f>O89*H89</f>
        <v>0</v>
      </c>
      <c r="Q89" s="215">
        <v>0</v>
      </c>
      <c r="R89" s="215">
        <f>Q89*H89</f>
        <v>0</v>
      </c>
      <c r="S89" s="215">
        <v>0</v>
      </c>
      <c r="T89" s="216">
        <f>S89*H89</f>
        <v>0</v>
      </c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R89" s="217" t="s">
        <v>140</v>
      </c>
      <c r="AT89" s="217" t="s">
        <v>135</v>
      </c>
      <c r="AU89" s="217" t="s">
        <v>84</v>
      </c>
      <c r="AY89" s="19" t="s">
        <v>133</v>
      </c>
      <c r="BE89" s="218">
        <f>IF(N89="základní",J89,0)</f>
        <v>0</v>
      </c>
      <c r="BF89" s="218">
        <f>IF(N89="snížená",J89,0)</f>
        <v>0</v>
      </c>
      <c r="BG89" s="218">
        <f>IF(N89="zákl. přenesená",J89,0)</f>
        <v>0</v>
      </c>
      <c r="BH89" s="218">
        <f>IF(N89="sníž. přenesená",J89,0)</f>
        <v>0</v>
      </c>
      <c r="BI89" s="218">
        <f>IF(N89="nulová",J89,0)</f>
        <v>0</v>
      </c>
      <c r="BJ89" s="19" t="s">
        <v>82</v>
      </c>
      <c r="BK89" s="218">
        <f>ROUND(I89*H89,2)</f>
        <v>0</v>
      </c>
      <c r="BL89" s="19" t="s">
        <v>140</v>
      </c>
      <c r="BM89" s="217" t="s">
        <v>1181</v>
      </c>
    </row>
    <row r="90" spans="1:47" s="2" customFormat="1" ht="12">
      <c r="A90" s="40"/>
      <c r="B90" s="41"/>
      <c r="C90" s="42"/>
      <c r="D90" s="219" t="s">
        <v>142</v>
      </c>
      <c r="E90" s="42"/>
      <c r="F90" s="220" t="s">
        <v>1180</v>
      </c>
      <c r="G90" s="42"/>
      <c r="H90" s="42"/>
      <c r="I90" s="221"/>
      <c r="J90" s="42"/>
      <c r="K90" s="42"/>
      <c r="L90" s="46"/>
      <c r="M90" s="222"/>
      <c r="N90" s="223"/>
      <c r="O90" s="86"/>
      <c r="P90" s="86"/>
      <c r="Q90" s="86"/>
      <c r="R90" s="86"/>
      <c r="S90" s="86"/>
      <c r="T90" s="87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T90" s="19" t="s">
        <v>142</v>
      </c>
      <c r="AU90" s="19" t="s">
        <v>84</v>
      </c>
    </row>
    <row r="91" spans="1:65" s="2" customFormat="1" ht="12">
      <c r="A91" s="40"/>
      <c r="B91" s="41"/>
      <c r="C91" s="206" t="s">
        <v>84</v>
      </c>
      <c r="D91" s="206" t="s">
        <v>135</v>
      </c>
      <c r="E91" s="207" t="s">
        <v>1182</v>
      </c>
      <c r="F91" s="208" t="s">
        <v>1183</v>
      </c>
      <c r="G91" s="209" t="s">
        <v>138</v>
      </c>
      <c r="H91" s="210">
        <v>25</v>
      </c>
      <c r="I91" s="211"/>
      <c r="J91" s="212">
        <f>ROUND(I91*H91,2)</f>
        <v>0</v>
      </c>
      <c r="K91" s="208" t="s">
        <v>139</v>
      </c>
      <c r="L91" s="46"/>
      <c r="M91" s="213" t="s">
        <v>19</v>
      </c>
      <c r="N91" s="214" t="s">
        <v>45</v>
      </c>
      <c r="O91" s="86"/>
      <c r="P91" s="215">
        <f>O91*H91</f>
        <v>0</v>
      </c>
      <c r="Q91" s="215">
        <v>0</v>
      </c>
      <c r="R91" s="215">
        <f>Q91*H91</f>
        <v>0</v>
      </c>
      <c r="S91" s="215">
        <v>0</v>
      </c>
      <c r="T91" s="216">
        <f>S91*H91</f>
        <v>0</v>
      </c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R91" s="217" t="s">
        <v>140</v>
      </c>
      <c r="AT91" s="217" t="s">
        <v>135</v>
      </c>
      <c r="AU91" s="217" t="s">
        <v>84</v>
      </c>
      <c r="AY91" s="19" t="s">
        <v>133</v>
      </c>
      <c r="BE91" s="218">
        <f>IF(N91="základní",J91,0)</f>
        <v>0</v>
      </c>
      <c r="BF91" s="218">
        <f>IF(N91="snížená",J91,0)</f>
        <v>0</v>
      </c>
      <c r="BG91" s="218">
        <f>IF(N91="zákl. přenesená",J91,0)</f>
        <v>0</v>
      </c>
      <c r="BH91" s="218">
        <f>IF(N91="sníž. přenesená",J91,0)</f>
        <v>0</v>
      </c>
      <c r="BI91" s="218">
        <f>IF(N91="nulová",J91,0)</f>
        <v>0</v>
      </c>
      <c r="BJ91" s="19" t="s">
        <v>82</v>
      </c>
      <c r="BK91" s="218">
        <f>ROUND(I91*H91,2)</f>
        <v>0</v>
      </c>
      <c r="BL91" s="19" t="s">
        <v>140</v>
      </c>
      <c r="BM91" s="217" t="s">
        <v>1184</v>
      </c>
    </row>
    <row r="92" spans="1:47" s="2" customFormat="1" ht="12">
      <c r="A92" s="40"/>
      <c r="B92" s="41"/>
      <c r="C92" s="42"/>
      <c r="D92" s="219" t="s">
        <v>142</v>
      </c>
      <c r="E92" s="42"/>
      <c r="F92" s="220" t="s">
        <v>1183</v>
      </c>
      <c r="G92" s="42"/>
      <c r="H92" s="42"/>
      <c r="I92" s="221"/>
      <c r="J92" s="42"/>
      <c r="K92" s="42"/>
      <c r="L92" s="46"/>
      <c r="M92" s="222"/>
      <c r="N92" s="223"/>
      <c r="O92" s="86"/>
      <c r="P92" s="86"/>
      <c r="Q92" s="86"/>
      <c r="R92" s="86"/>
      <c r="S92" s="86"/>
      <c r="T92" s="87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T92" s="19" t="s">
        <v>142</v>
      </c>
      <c r="AU92" s="19" t="s">
        <v>84</v>
      </c>
    </row>
    <row r="93" spans="1:65" s="2" customFormat="1" ht="16.5" customHeight="1">
      <c r="A93" s="40"/>
      <c r="B93" s="41"/>
      <c r="C93" s="256" t="s">
        <v>146</v>
      </c>
      <c r="D93" s="256" t="s">
        <v>206</v>
      </c>
      <c r="E93" s="257" t="s">
        <v>1185</v>
      </c>
      <c r="F93" s="258" t="s">
        <v>1186</v>
      </c>
      <c r="G93" s="259" t="s">
        <v>138</v>
      </c>
      <c r="H93" s="260">
        <v>20</v>
      </c>
      <c r="I93" s="261"/>
      <c r="J93" s="262">
        <f>ROUND(I93*H93,2)</f>
        <v>0</v>
      </c>
      <c r="K93" s="258" t="s">
        <v>332</v>
      </c>
      <c r="L93" s="263"/>
      <c r="M93" s="264" t="s">
        <v>19</v>
      </c>
      <c r="N93" s="265" t="s">
        <v>45</v>
      </c>
      <c r="O93" s="86"/>
      <c r="P93" s="215">
        <f>O93*H93</f>
        <v>0</v>
      </c>
      <c r="Q93" s="215">
        <v>0.005</v>
      </c>
      <c r="R93" s="215">
        <f>Q93*H93</f>
        <v>0.1</v>
      </c>
      <c r="S93" s="215">
        <v>0</v>
      </c>
      <c r="T93" s="216">
        <f>S93*H93</f>
        <v>0</v>
      </c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R93" s="217" t="s">
        <v>187</v>
      </c>
      <c r="AT93" s="217" t="s">
        <v>206</v>
      </c>
      <c r="AU93" s="217" t="s">
        <v>84</v>
      </c>
      <c r="AY93" s="19" t="s">
        <v>133</v>
      </c>
      <c r="BE93" s="218">
        <f>IF(N93="základní",J93,0)</f>
        <v>0</v>
      </c>
      <c r="BF93" s="218">
        <f>IF(N93="snížená",J93,0)</f>
        <v>0</v>
      </c>
      <c r="BG93" s="218">
        <f>IF(N93="zákl. přenesená",J93,0)</f>
        <v>0</v>
      </c>
      <c r="BH93" s="218">
        <f>IF(N93="sníž. přenesená",J93,0)</f>
        <v>0</v>
      </c>
      <c r="BI93" s="218">
        <f>IF(N93="nulová",J93,0)</f>
        <v>0</v>
      </c>
      <c r="BJ93" s="19" t="s">
        <v>82</v>
      </c>
      <c r="BK93" s="218">
        <f>ROUND(I93*H93,2)</f>
        <v>0</v>
      </c>
      <c r="BL93" s="19" t="s">
        <v>140</v>
      </c>
      <c r="BM93" s="217" t="s">
        <v>1187</v>
      </c>
    </row>
    <row r="94" spans="1:47" s="2" customFormat="1" ht="12">
      <c r="A94" s="40"/>
      <c r="B94" s="41"/>
      <c r="C94" s="42"/>
      <c r="D94" s="219" t="s">
        <v>142</v>
      </c>
      <c r="E94" s="42"/>
      <c r="F94" s="220" t="s">
        <v>1186</v>
      </c>
      <c r="G94" s="42"/>
      <c r="H94" s="42"/>
      <c r="I94" s="221"/>
      <c r="J94" s="42"/>
      <c r="K94" s="42"/>
      <c r="L94" s="46"/>
      <c r="M94" s="222"/>
      <c r="N94" s="223"/>
      <c r="O94" s="86"/>
      <c r="P94" s="86"/>
      <c r="Q94" s="86"/>
      <c r="R94" s="86"/>
      <c r="S94" s="86"/>
      <c r="T94" s="87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T94" s="19" t="s">
        <v>142</v>
      </c>
      <c r="AU94" s="19" t="s">
        <v>84</v>
      </c>
    </row>
    <row r="95" spans="1:65" s="2" customFormat="1" ht="16.5" customHeight="1">
      <c r="A95" s="40"/>
      <c r="B95" s="41"/>
      <c r="C95" s="256" t="s">
        <v>140</v>
      </c>
      <c r="D95" s="256" t="s">
        <v>206</v>
      </c>
      <c r="E95" s="257" t="s">
        <v>1188</v>
      </c>
      <c r="F95" s="258" t="s">
        <v>1189</v>
      </c>
      <c r="G95" s="259" t="s">
        <v>138</v>
      </c>
      <c r="H95" s="260">
        <v>2</v>
      </c>
      <c r="I95" s="261"/>
      <c r="J95" s="262">
        <f>ROUND(I95*H95,2)</f>
        <v>0</v>
      </c>
      <c r="K95" s="258" t="s">
        <v>332</v>
      </c>
      <c r="L95" s="263"/>
      <c r="M95" s="264" t="s">
        <v>19</v>
      </c>
      <c r="N95" s="265" t="s">
        <v>45</v>
      </c>
      <c r="O95" s="86"/>
      <c r="P95" s="215">
        <f>O95*H95</f>
        <v>0</v>
      </c>
      <c r="Q95" s="215">
        <v>0.005</v>
      </c>
      <c r="R95" s="215">
        <f>Q95*H95</f>
        <v>0.01</v>
      </c>
      <c r="S95" s="215">
        <v>0</v>
      </c>
      <c r="T95" s="216">
        <f>S95*H95</f>
        <v>0</v>
      </c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R95" s="217" t="s">
        <v>187</v>
      </c>
      <c r="AT95" s="217" t="s">
        <v>206</v>
      </c>
      <c r="AU95" s="217" t="s">
        <v>84</v>
      </c>
      <c r="AY95" s="19" t="s">
        <v>133</v>
      </c>
      <c r="BE95" s="218">
        <f>IF(N95="základní",J95,0)</f>
        <v>0</v>
      </c>
      <c r="BF95" s="218">
        <f>IF(N95="snížená",J95,0)</f>
        <v>0</v>
      </c>
      <c r="BG95" s="218">
        <f>IF(N95="zákl. přenesená",J95,0)</f>
        <v>0</v>
      </c>
      <c r="BH95" s="218">
        <f>IF(N95="sníž. přenesená",J95,0)</f>
        <v>0</v>
      </c>
      <c r="BI95" s="218">
        <f>IF(N95="nulová",J95,0)</f>
        <v>0</v>
      </c>
      <c r="BJ95" s="19" t="s">
        <v>82</v>
      </c>
      <c r="BK95" s="218">
        <f>ROUND(I95*H95,2)</f>
        <v>0</v>
      </c>
      <c r="BL95" s="19" t="s">
        <v>140</v>
      </c>
      <c r="BM95" s="217" t="s">
        <v>1190</v>
      </c>
    </row>
    <row r="96" spans="1:47" s="2" customFormat="1" ht="12">
      <c r="A96" s="40"/>
      <c r="B96" s="41"/>
      <c r="C96" s="42"/>
      <c r="D96" s="219" t="s">
        <v>142</v>
      </c>
      <c r="E96" s="42"/>
      <c r="F96" s="220" t="s">
        <v>1189</v>
      </c>
      <c r="G96" s="42"/>
      <c r="H96" s="42"/>
      <c r="I96" s="221"/>
      <c r="J96" s="42"/>
      <c r="K96" s="42"/>
      <c r="L96" s="46"/>
      <c r="M96" s="222"/>
      <c r="N96" s="223"/>
      <c r="O96" s="86"/>
      <c r="P96" s="86"/>
      <c r="Q96" s="86"/>
      <c r="R96" s="86"/>
      <c r="S96" s="86"/>
      <c r="T96" s="87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T96" s="19" t="s">
        <v>142</v>
      </c>
      <c r="AU96" s="19" t="s">
        <v>84</v>
      </c>
    </row>
    <row r="97" spans="1:65" s="2" customFormat="1" ht="16.5" customHeight="1">
      <c r="A97" s="40"/>
      <c r="B97" s="41"/>
      <c r="C97" s="256" t="s">
        <v>171</v>
      </c>
      <c r="D97" s="256" t="s">
        <v>206</v>
      </c>
      <c r="E97" s="257" t="s">
        <v>1191</v>
      </c>
      <c r="F97" s="258" t="s">
        <v>1192</v>
      </c>
      <c r="G97" s="259" t="s">
        <v>138</v>
      </c>
      <c r="H97" s="260">
        <v>3</v>
      </c>
      <c r="I97" s="261"/>
      <c r="J97" s="262">
        <f>ROUND(I97*H97,2)</f>
        <v>0</v>
      </c>
      <c r="K97" s="258" t="s">
        <v>332</v>
      </c>
      <c r="L97" s="263"/>
      <c r="M97" s="264" t="s">
        <v>19</v>
      </c>
      <c r="N97" s="265" t="s">
        <v>45</v>
      </c>
      <c r="O97" s="86"/>
      <c r="P97" s="215">
        <f>O97*H97</f>
        <v>0</v>
      </c>
      <c r="Q97" s="215">
        <v>0.009</v>
      </c>
      <c r="R97" s="215">
        <f>Q97*H97</f>
        <v>0.026999999999999996</v>
      </c>
      <c r="S97" s="215">
        <v>0</v>
      </c>
      <c r="T97" s="216">
        <f>S97*H97</f>
        <v>0</v>
      </c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R97" s="217" t="s">
        <v>187</v>
      </c>
      <c r="AT97" s="217" t="s">
        <v>206</v>
      </c>
      <c r="AU97" s="217" t="s">
        <v>84</v>
      </c>
      <c r="AY97" s="19" t="s">
        <v>133</v>
      </c>
      <c r="BE97" s="218">
        <f>IF(N97="základní",J97,0)</f>
        <v>0</v>
      </c>
      <c r="BF97" s="218">
        <f>IF(N97="snížená",J97,0)</f>
        <v>0</v>
      </c>
      <c r="BG97" s="218">
        <f>IF(N97="zákl. přenesená",J97,0)</f>
        <v>0</v>
      </c>
      <c r="BH97" s="218">
        <f>IF(N97="sníž. přenesená",J97,0)</f>
        <v>0</v>
      </c>
      <c r="BI97" s="218">
        <f>IF(N97="nulová",J97,0)</f>
        <v>0</v>
      </c>
      <c r="BJ97" s="19" t="s">
        <v>82</v>
      </c>
      <c r="BK97" s="218">
        <f>ROUND(I97*H97,2)</f>
        <v>0</v>
      </c>
      <c r="BL97" s="19" t="s">
        <v>140</v>
      </c>
      <c r="BM97" s="217" t="s">
        <v>1193</v>
      </c>
    </row>
    <row r="98" spans="1:47" s="2" customFormat="1" ht="12">
      <c r="A98" s="40"/>
      <c r="B98" s="41"/>
      <c r="C98" s="42"/>
      <c r="D98" s="219" t="s">
        <v>142</v>
      </c>
      <c r="E98" s="42"/>
      <c r="F98" s="220" t="s">
        <v>1192</v>
      </c>
      <c r="G98" s="42"/>
      <c r="H98" s="42"/>
      <c r="I98" s="221"/>
      <c r="J98" s="42"/>
      <c r="K98" s="42"/>
      <c r="L98" s="46"/>
      <c r="M98" s="222"/>
      <c r="N98" s="223"/>
      <c r="O98" s="86"/>
      <c r="P98" s="86"/>
      <c r="Q98" s="86"/>
      <c r="R98" s="86"/>
      <c r="S98" s="86"/>
      <c r="T98" s="87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T98" s="19" t="s">
        <v>142</v>
      </c>
      <c r="AU98" s="19" t="s">
        <v>84</v>
      </c>
    </row>
    <row r="99" spans="1:65" s="2" customFormat="1" ht="16.5" customHeight="1">
      <c r="A99" s="40"/>
      <c r="B99" s="41"/>
      <c r="C99" s="206" t="s">
        <v>176</v>
      </c>
      <c r="D99" s="206" t="s">
        <v>135</v>
      </c>
      <c r="E99" s="207" t="s">
        <v>1194</v>
      </c>
      <c r="F99" s="208" t="s">
        <v>1195</v>
      </c>
      <c r="G99" s="209" t="s">
        <v>138</v>
      </c>
      <c r="H99" s="210">
        <v>25</v>
      </c>
      <c r="I99" s="211"/>
      <c r="J99" s="212">
        <f>ROUND(I99*H99,2)</f>
        <v>0</v>
      </c>
      <c r="K99" s="208" t="s">
        <v>139</v>
      </c>
      <c r="L99" s="46"/>
      <c r="M99" s="213" t="s">
        <v>19</v>
      </c>
      <c r="N99" s="214" t="s">
        <v>45</v>
      </c>
      <c r="O99" s="86"/>
      <c r="P99" s="215">
        <f>O99*H99</f>
        <v>0</v>
      </c>
      <c r="Q99" s="215">
        <v>5E-05</v>
      </c>
      <c r="R99" s="215">
        <f>Q99*H99</f>
        <v>0.00125</v>
      </c>
      <c r="S99" s="215">
        <v>0</v>
      </c>
      <c r="T99" s="216">
        <f>S99*H99</f>
        <v>0</v>
      </c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R99" s="217" t="s">
        <v>140</v>
      </c>
      <c r="AT99" s="217" t="s">
        <v>135</v>
      </c>
      <c r="AU99" s="217" t="s">
        <v>84</v>
      </c>
      <c r="AY99" s="19" t="s">
        <v>133</v>
      </c>
      <c r="BE99" s="218">
        <f>IF(N99="základní",J99,0)</f>
        <v>0</v>
      </c>
      <c r="BF99" s="218">
        <f>IF(N99="snížená",J99,0)</f>
        <v>0</v>
      </c>
      <c r="BG99" s="218">
        <f>IF(N99="zákl. přenesená",J99,0)</f>
        <v>0</v>
      </c>
      <c r="BH99" s="218">
        <f>IF(N99="sníž. přenesená",J99,0)</f>
        <v>0</v>
      </c>
      <c r="BI99" s="218">
        <f>IF(N99="nulová",J99,0)</f>
        <v>0</v>
      </c>
      <c r="BJ99" s="19" t="s">
        <v>82</v>
      </c>
      <c r="BK99" s="218">
        <f>ROUND(I99*H99,2)</f>
        <v>0</v>
      </c>
      <c r="BL99" s="19" t="s">
        <v>140</v>
      </c>
      <c r="BM99" s="217" t="s">
        <v>1196</v>
      </c>
    </row>
    <row r="100" spans="1:47" s="2" customFormat="1" ht="12">
      <c r="A100" s="40"/>
      <c r="B100" s="41"/>
      <c r="C100" s="42"/>
      <c r="D100" s="219" t="s">
        <v>142</v>
      </c>
      <c r="E100" s="42"/>
      <c r="F100" s="220" t="s">
        <v>1195</v>
      </c>
      <c r="G100" s="42"/>
      <c r="H100" s="42"/>
      <c r="I100" s="221"/>
      <c r="J100" s="42"/>
      <c r="K100" s="42"/>
      <c r="L100" s="46"/>
      <c r="M100" s="222"/>
      <c r="N100" s="223"/>
      <c r="O100" s="86"/>
      <c r="P100" s="86"/>
      <c r="Q100" s="86"/>
      <c r="R100" s="86"/>
      <c r="S100" s="86"/>
      <c r="T100" s="87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T100" s="19" t="s">
        <v>142</v>
      </c>
      <c r="AU100" s="19" t="s">
        <v>84</v>
      </c>
    </row>
    <row r="101" spans="1:65" s="2" customFormat="1" ht="16.5" customHeight="1">
      <c r="A101" s="40"/>
      <c r="B101" s="41"/>
      <c r="C101" s="256" t="s">
        <v>182</v>
      </c>
      <c r="D101" s="256" t="s">
        <v>206</v>
      </c>
      <c r="E101" s="257" t="s">
        <v>1197</v>
      </c>
      <c r="F101" s="258" t="s">
        <v>1198</v>
      </c>
      <c r="G101" s="259" t="s">
        <v>138</v>
      </c>
      <c r="H101" s="260">
        <v>75</v>
      </c>
      <c r="I101" s="261"/>
      <c r="J101" s="262">
        <f>ROUND(I101*H101,2)</f>
        <v>0</v>
      </c>
      <c r="K101" s="258" t="s">
        <v>139</v>
      </c>
      <c r="L101" s="263"/>
      <c r="M101" s="264" t="s">
        <v>19</v>
      </c>
      <c r="N101" s="265" t="s">
        <v>45</v>
      </c>
      <c r="O101" s="86"/>
      <c r="P101" s="215">
        <f>O101*H101</f>
        <v>0</v>
      </c>
      <c r="Q101" s="215">
        <v>0.00472</v>
      </c>
      <c r="R101" s="215">
        <f>Q101*H101</f>
        <v>0.35400000000000004</v>
      </c>
      <c r="S101" s="215">
        <v>0</v>
      </c>
      <c r="T101" s="216">
        <f>S101*H101</f>
        <v>0</v>
      </c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R101" s="217" t="s">
        <v>187</v>
      </c>
      <c r="AT101" s="217" t="s">
        <v>206</v>
      </c>
      <c r="AU101" s="217" t="s">
        <v>84</v>
      </c>
      <c r="AY101" s="19" t="s">
        <v>133</v>
      </c>
      <c r="BE101" s="218">
        <f>IF(N101="základní",J101,0)</f>
        <v>0</v>
      </c>
      <c r="BF101" s="218">
        <f>IF(N101="snížená",J101,0)</f>
        <v>0</v>
      </c>
      <c r="BG101" s="218">
        <f>IF(N101="zákl. přenesená",J101,0)</f>
        <v>0</v>
      </c>
      <c r="BH101" s="218">
        <f>IF(N101="sníž. přenesená",J101,0)</f>
        <v>0</v>
      </c>
      <c r="BI101" s="218">
        <f>IF(N101="nulová",J101,0)</f>
        <v>0</v>
      </c>
      <c r="BJ101" s="19" t="s">
        <v>82</v>
      </c>
      <c r="BK101" s="218">
        <f>ROUND(I101*H101,2)</f>
        <v>0</v>
      </c>
      <c r="BL101" s="19" t="s">
        <v>140</v>
      </c>
      <c r="BM101" s="217" t="s">
        <v>1199</v>
      </c>
    </row>
    <row r="102" spans="1:47" s="2" customFormat="1" ht="12">
      <c r="A102" s="40"/>
      <c r="B102" s="41"/>
      <c r="C102" s="42"/>
      <c r="D102" s="219" t="s">
        <v>142</v>
      </c>
      <c r="E102" s="42"/>
      <c r="F102" s="220" t="s">
        <v>1198</v>
      </c>
      <c r="G102" s="42"/>
      <c r="H102" s="42"/>
      <c r="I102" s="221"/>
      <c r="J102" s="42"/>
      <c r="K102" s="42"/>
      <c r="L102" s="46"/>
      <c r="M102" s="222"/>
      <c r="N102" s="223"/>
      <c r="O102" s="86"/>
      <c r="P102" s="86"/>
      <c r="Q102" s="86"/>
      <c r="R102" s="86"/>
      <c r="S102" s="86"/>
      <c r="T102" s="87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T102" s="19" t="s">
        <v>142</v>
      </c>
      <c r="AU102" s="19" t="s">
        <v>84</v>
      </c>
    </row>
    <row r="103" spans="1:65" s="2" customFormat="1" ht="16.5" customHeight="1">
      <c r="A103" s="40"/>
      <c r="B103" s="41"/>
      <c r="C103" s="206" t="s">
        <v>187</v>
      </c>
      <c r="D103" s="206" t="s">
        <v>135</v>
      </c>
      <c r="E103" s="207" t="s">
        <v>1200</v>
      </c>
      <c r="F103" s="208" t="s">
        <v>1201</v>
      </c>
      <c r="G103" s="209" t="s">
        <v>149</v>
      </c>
      <c r="H103" s="210">
        <v>25</v>
      </c>
      <c r="I103" s="211"/>
      <c r="J103" s="212">
        <f>ROUND(I103*H103,2)</f>
        <v>0</v>
      </c>
      <c r="K103" s="208" t="s">
        <v>139</v>
      </c>
      <c r="L103" s="46"/>
      <c r="M103" s="213" t="s">
        <v>19</v>
      </c>
      <c r="N103" s="214" t="s">
        <v>45</v>
      </c>
      <c r="O103" s="86"/>
      <c r="P103" s="215">
        <f>O103*H103</f>
        <v>0</v>
      </c>
      <c r="Q103" s="215">
        <v>0</v>
      </c>
      <c r="R103" s="215">
        <f>Q103*H103</f>
        <v>0</v>
      </c>
      <c r="S103" s="215">
        <v>0</v>
      </c>
      <c r="T103" s="216">
        <f>S103*H103</f>
        <v>0</v>
      </c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R103" s="217" t="s">
        <v>140</v>
      </c>
      <c r="AT103" s="217" t="s">
        <v>135</v>
      </c>
      <c r="AU103" s="217" t="s">
        <v>84</v>
      </c>
      <c r="AY103" s="19" t="s">
        <v>133</v>
      </c>
      <c r="BE103" s="218">
        <f>IF(N103="základní",J103,0)</f>
        <v>0</v>
      </c>
      <c r="BF103" s="218">
        <f>IF(N103="snížená",J103,0)</f>
        <v>0</v>
      </c>
      <c r="BG103" s="218">
        <f>IF(N103="zákl. přenesená",J103,0)</f>
        <v>0</v>
      </c>
      <c r="BH103" s="218">
        <f>IF(N103="sníž. přenesená",J103,0)</f>
        <v>0</v>
      </c>
      <c r="BI103" s="218">
        <f>IF(N103="nulová",J103,0)</f>
        <v>0</v>
      </c>
      <c r="BJ103" s="19" t="s">
        <v>82</v>
      </c>
      <c r="BK103" s="218">
        <f>ROUND(I103*H103,2)</f>
        <v>0</v>
      </c>
      <c r="BL103" s="19" t="s">
        <v>140</v>
      </c>
      <c r="BM103" s="217" t="s">
        <v>1202</v>
      </c>
    </row>
    <row r="104" spans="1:47" s="2" customFormat="1" ht="12">
      <c r="A104" s="40"/>
      <c r="B104" s="41"/>
      <c r="C104" s="42"/>
      <c r="D104" s="219" t="s">
        <v>142</v>
      </c>
      <c r="E104" s="42"/>
      <c r="F104" s="220" t="s">
        <v>1201</v>
      </c>
      <c r="G104" s="42"/>
      <c r="H104" s="42"/>
      <c r="I104" s="221"/>
      <c r="J104" s="42"/>
      <c r="K104" s="42"/>
      <c r="L104" s="46"/>
      <c r="M104" s="222"/>
      <c r="N104" s="223"/>
      <c r="O104" s="86"/>
      <c r="P104" s="86"/>
      <c r="Q104" s="86"/>
      <c r="R104" s="86"/>
      <c r="S104" s="86"/>
      <c r="T104" s="87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T104" s="19" t="s">
        <v>142</v>
      </c>
      <c r="AU104" s="19" t="s">
        <v>84</v>
      </c>
    </row>
    <row r="105" spans="1:65" s="2" customFormat="1" ht="16.5" customHeight="1">
      <c r="A105" s="40"/>
      <c r="B105" s="41"/>
      <c r="C105" s="256" t="s">
        <v>195</v>
      </c>
      <c r="D105" s="256" t="s">
        <v>206</v>
      </c>
      <c r="E105" s="257" t="s">
        <v>1203</v>
      </c>
      <c r="F105" s="258" t="s">
        <v>1204</v>
      </c>
      <c r="G105" s="259" t="s">
        <v>190</v>
      </c>
      <c r="H105" s="260">
        <v>0.258</v>
      </c>
      <c r="I105" s="261"/>
      <c r="J105" s="262">
        <f>ROUND(I105*H105,2)</f>
        <v>0</v>
      </c>
      <c r="K105" s="258" t="s">
        <v>139</v>
      </c>
      <c r="L105" s="263"/>
      <c r="M105" s="264" t="s">
        <v>19</v>
      </c>
      <c r="N105" s="265" t="s">
        <v>45</v>
      </c>
      <c r="O105" s="86"/>
      <c r="P105" s="215">
        <f>O105*H105</f>
        <v>0</v>
      </c>
      <c r="Q105" s="215">
        <v>0.2</v>
      </c>
      <c r="R105" s="215">
        <f>Q105*H105</f>
        <v>0.05160000000000001</v>
      </c>
      <c r="S105" s="215">
        <v>0</v>
      </c>
      <c r="T105" s="216">
        <f>S105*H105</f>
        <v>0</v>
      </c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R105" s="217" t="s">
        <v>187</v>
      </c>
      <c r="AT105" s="217" t="s">
        <v>206</v>
      </c>
      <c r="AU105" s="217" t="s">
        <v>84</v>
      </c>
      <c r="AY105" s="19" t="s">
        <v>133</v>
      </c>
      <c r="BE105" s="218">
        <f>IF(N105="základní",J105,0)</f>
        <v>0</v>
      </c>
      <c r="BF105" s="218">
        <f>IF(N105="snížená",J105,0)</f>
        <v>0</v>
      </c>
      <c r="BG105" s="218">
        <f>IF(N105="zákl. přenesená",J105,0)</f>
        <v>0</v>
      </c>
      <c r="BH105" s="218">
        <f>IF(N105="sníž. přenesená",J105,0)</f>
        <v>0</v>
      </c>
      <c r="BI105" s="218">
        <f>IF(N105="nulová",J105,0)</f>
        <v>0</v>
      </c>
      <c r="BJ105" s="19" t="s">
        <v>82</v>
      </c>
      <c r="BK105" s="218">
        <f>ROUND(I105*H105,2)</f>
        <v>0</v>
      </c>
      <c r="BL105" s="19" t="s">
        <v>140</v>
      </c>
      <c r="BM105" s="217" t="s">
        <v>1205</v>
      </c>
    </row>
    <row r="106" spans="1:47" s="2" customFormat="1" ht="12">
      <c r="A106" s="40"/>
      <c r="B106" s="41"/>
      <c r="C106" s="42"/>
      <c r="D106" s="219" t="s">
        <v>142</v>
      </c>
      <c r="E106" s="42"/>
      <c r="F106" s="220" t="s">
        <v>1204</v>
      </c>
      <c r="G106" s="42"/>
      <c r="H106" s="42"/>
      <c r="I106" s="221"/>
      <c r="J106" s="42"/>
      <c r="K106" s="42"/>
      <c r="L106" s="46"/>
      <c r="M106" s="222"/>
      <c r="N106" s="223"/>
      <c r="O106" s="86"/>
      <c r="P106" s="86"/>
      <c r="Q106" s="86"/>
      <c r="R106" s="86"/>
      <c r="S106" s="86"/>
      <c r="T106" s="87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T106" s="19" t="s">
        <v>142</v>
      </c>
      <c r="AU106" s="19" t="s">
        <v>84</v>
      </c>
    </row>
    <row r="107" spans="1:51" s="13" customFormat="1" ht="12">
      <c r="A107" s="13"/>
      <c r="B107" s="224"/>
      <c r="C107" s="225"/>
      <c r="D107" s="219" t="s">
        <v>156</v>
      </c>
      <c r="E107" s="226" t="s">
        <v>19</v>
      </c>
      <c r="F107" s="227" t="s">
        <v>1206</v>
      </c>
      <c r="G107" s="225"/>
      <c r="H107" s="228">
        <v>2.5</v>
      </c>
      <c r="I107" s="229"/>
      <c r="J107" s="225"/>
      <c r="K107" s="225"/>
      <c r="L107" s="230"/>
      <c r="M107" s="231"/>
      <c r="N107" s="232"/>
      <c r="O107" s="232"/>
      <c r="P107" s="232"/>
      <c r="Q107" s="232"/>
      <c r="R107" s="232"/>
      <c r="S107" s="232"/>
      <c r="T107" s="23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T107" s="234" t="s">
        <v>156</v>
      </c>
      <c r="AU107" s="234" t="s">
        <v>84</v>
      </c>
      <c r="AV107" s="13" t="s">
        <v>84</v>
      </c>
      <c r="AW107" s="13" t="s">
        <v>35</v>
      </c>
      <c r="AX107" s="13" t="s">
        <v>74</v>
      </c>
      <c r="AY107" s="234" t="s">
        <v>133</v>
      </c>
    </row>
    <row r="108" spans="1:51" s="13" customFormat="1" ht="12">
      <c r="A108" s="13"/>
      <c r="B108" s="224"/>
      <c r="C108" s="225"/>
      <c r="D108" s="219" t="s">
        <v>156</v>
      </c>
      <c r="E108" s="226" t="s">
        <v>19</v>
      </c>
      <c r="F108" s="227" t="s">
        <v>1207</v>
      </c>
      <c r="G108" s="225"/>
      <c r="H108" s="228">
        <v>0.258</v>
      </c>
      <c r="I108" s="229"/>
      <c r="J108" s="225"/>
      <c r="K108" s="225"/>
      <c r="L108" s="230"/>
      <c r="M108" s="231"/>
      <c r="N108" s="232"/>
      <c r="O108" s="232"/>
      <c r="P108" s="232"/>
      <c r="Q108" s="232"/>
      <c r="R108" s="232"/>
      <c r="S108" s="232"/>
      <c r="T108" s="23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234" t="s">
        <v>156</v>
      </c>
      <c r="AU108" s="234" t="s">
        <v>84</v>
      </c>
      <c r="AV108" s="13" t="s">
        <v>84</v>
      </c>
      <c r="AW108" s="13" t="s">
        <v>35</v>
      </c>
      <c r="AX108" s="13" t="s">
        <v>82</v>
      </c>
      <c r="AY108" s="234" t="s">
        <v>133</v>
      </c>
    </row>
    <row r="109" spans="1:65" s="2" customFormat="1" ht="16.5" customHeight="1">
      <c r="A109" s="40"/>
      <c r="B109" s="41"/>
      <c r="C109" s="206" t="s">
        <v>201</v>
      </c>
      <c r="D109" s="206" t="s">
        <v>135</v>
      </c>
      <c r="E109" s="207" t="s">
        <v>1208</v>
      </c>
      <c r="F109" s="208" t="s">
        <v>1209</v>
      </c>
      <c r="G109" s="209" t="s">
        <v>254</v>
      </c>
      <c r="H109" s="210">
        <v>0.544</v>
      </c>
      <c r="I109" s="211"/>
      <c r="J109" s="212">
        <f>ROUND(I109*H109,2)</f>
        <v>0</v>
      </c>
      <c r="K109" s="208" t="s">
        <v>139</v>
      </c>
      <c r="L109" s="46"/>
      <c r="M109" s="213" t="s">
        <v>19</v>
      </c>
      <c r="N109" s="214" t="s">
        <v>45</v>
      </c>
      <c r="O109" s="86"/>
      <c r="P109" s="215">
        <f>O109*H109</f>
        <v>0</v>
      </c>
      <c r="Q109" s="215">
        <v>0</v>
      </c>
      <c r="R109" s="215">
        <f>Q109*H109</f>
        <v>0</v>
      </c>
      <c r="S109" s="215">
        <v>0</v>
      </c>
      <c r="T109" s="216">
        <f>S109*H109</f>
        <v>0</v>
      </c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R109" s="217" t="s">
        <v>140</v>
      </c>
      <c r="AT109" s="217" t="s">
        <v>135</v>
      </c>
      <c r="AU109" s="217" t="s">
        <v>84</v>
      </c>
      <c r="AY109" s="19" t="s">
        <v>133</v>
      </c>
      <c r="BE109" s="218">
        <f>IF(N109="základní",J109,0)</f>
        <v>0</v>
      </c>
      <c r="BF109" s="218">
        <f>IF(N109="snížená",J109,0)</f>
        <v>0</v>
      </c>
      <c r="BG109" s="218">
        <f>IF(N109="zákl. přenesená",J109,0)</f>
        <v>0</v>
      </c>
      <c r="BH109" s="218">
        <f>IF(N109="sníž. přenesená",J109,0)</f>
        <v>0</v>
      </c>
      <c r="BI109" s="218">
        <f>IF(N109="nulová",J109,0)</f>
        <v>0</v>
      </c>
      <c r="BJ109" s="19" t="s">
        <v>82</v>
      </c>
      <c r="BK109" s="218">
        <f>ROUND(I109*H109,2)</f>
        <v>0</v>
      </c>
      <c r="BL109" s="19" t="s">
        <v>140</v>
      </c>
      <c r="BM109" s="217" t="s">
        <v>1210</v>
      </c>
    </row>
    <row r="110" spans="1:47" s="2" customFormat="1" ht="12">
      <c r="A110" s="40"/>
      <c r="B110" s="41"/>
      <c r="C110" s="42"/>
      <c r="D110" s="219" t="s">
        <v>142</v>
      </c>
      <c r="E110" s="42"/>
      <c r="F110" s="220" t="s">
        <v>1209</v>
      </c>
      <c r="G110" s="42"/>
      <c r="H110" s="42"/>
      <c r="I110" s="221"/>
      <c r="J110" s="42"/>
      <c r="K110" s="42"/>
      <c r="L110" s="46"/>
      <c r="M110" s="222"/>
      <c r="N110" s="223"/>
      <c r="O110" s="86"/>
      <c r="P110" s="86"/>
      <c r="Q110" s="86"/>
      <c r="R110" s="86"/>
      <c r="S110" s="86"/>
      <c r="T110" s="87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T110" s="19" t="s">
        <v>142</v>
      </c>
      <c r="AU110" s="19" t="s">
        <v>84</v>
      </c>
    </row>
    <row r="111" spans="1:63" s="12" customFormat="1" ht="22.8" customHeight="1">
      <c r="A111" s="12"/>
      <c r="B111" s="190"/>
      <c r="C111" s="191"/>
      <c r="D111" s="192" t="s">
        <v>73</v>
      </c>
      <c r="E111" s="204" t="s">
        <v>1211</v>
      </c>
      <c r="F111" s="204" t="s">
        <v>1212</v>
      </c>
      <c r="G111" s="191"/>
      <c r="H111" s="191"/>
      <c r="I111" s="194"/>
      <c r="J111" s="205">
        <f>BK111</f>
        <v>0</v>
      </c>
      <c r="K111" s="191"/>
      <c r="L111" s="196"/>
      <c r="M111" s="197"/>
      <c r="N111" s="198"/>
      <c r="O111" s="198"/>
      <c r="P111" s="199">
        <f>SUM(P112:P137)</f>
        <v>0</v>
      </c>
      <c r="Q111" s="198"/>
      <c r="R111" s="199">
        <f>SUM(R112:R137)</f>
        <v>0.06383</v>
      </c>
      <c r="S111" s="198"/>
      <c r="T111" s="200">
        <f>SUM(T112:T137)</f>
        <v>0</v>
      </c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R111" s="201" t="s">
        <v>82</v>
      </c>
      <c r="AT111" s="202" t="s">
        <v>73</v>
      </c>
      <c r="AU111" s="202" t="s">
        <v>82</v>
      </c>
      <c r="AY111" s="201" t="s">
        <v>133</v>
      </c>
      <c r="BK111" s="203">
        <f>SUM(BK112:BK137)</f>
        <v>0</v>
      </c>
    </row>
    <row r="112" spans="1:65" s="2" customFormat="1" ht="16.5" customHeight="1">
      <c r="A112" s="40"/>
      <c r="B112" s="41"/>
      <c r="C112" s="206" t="s">
        <v>205</v>
      </c>
      <c r="D112" s="206" t="s">
        <v>135</v>
      </c>
      <c r="E112" s="207" t="s">
        <v>1213</v>
      </c>
      <c r="F112" s="208" t="s">
        <v>1214</v>
      </c>
      <c r="G112" s="209" t="s">
        <v>190</v>
      </c>
      <c r="H112" s="210">
        <v>2</v>
      </c>
      <c r="I112" s="211"/>
      <c r="J112" s="212">
        <f>ROUND(I112*H112,2)</f>
        <v>0</v>
      </c>
      <c r="K112" s="208" t="s">
        <v>139</v>
      </c>
      <c r="L112" s="46"/>
      <c r="M112" s="213" t="s">
        <v>19</v>
      </c>
      <c r="N112" s="214" t="s">
        <v>45</v>
      </c>
      <c r="O112" s="86"/>
      <c r="P112" s="215">
        <f>O112*H112</f>
        <v>0</v>
      </c>
      <c r="Q112" s="215">
        <v>0</v>
      </c>
      <c r="R112" s="215">
        <f>Q112*H112</f>
        <v>0</v>
      </c>
      <c r="S112" s="215">
        <v>0</v>
      </c>
      <c r="T112" s="216">
        <f>S112*H112</f>
        <v>0</v>
      </c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R112" s="217" t="s">
        <v>140</v>
      </c>
      <c r="AT112" s="217" t="s">
        <v>135</v>
      </c>
      <c r="AU112" s="217" t="s">
        <v>84</v>
      </c>
      <c r="AY112" s="19" t="s">
        <v>133</v>
      </c>
      <c r="BE112" s="218">
        <f>IF(N112="základní",J112,0)</f>
        <v>0</v>
      </c>
      <c r="BF112" s="218">
        <f>IF(N112="snížená",J112,0)</f>
        <v>0</v>
      </c>
      <c r="BG112" s="218">
        <f>IF(N112="zákl. přenesená",J112,0)</f>
        <v>0</v>
      </c>
      <c r="BH112" s="218">
        <f>IF(N112="sníž. přenesená",J112,0)</f>
        <v>0</v>
      </c>
      <c r="BI112" s="218">
        <f>IF(N112="nulová",J112,0)</f>
        <v>0</v>
      </c>
      <c r="BJ112" s="19" t="s">
        <v>82</v>
      </c>
      <c r="BK112" s="218">
        <f>ROUND(I112*H112,2)</f>
        <v>0</v>
      </c>
      <c r="BL112" s="19" t="s">
        <v>140</v>
      </c>
      <c r="BM112" s="217" t="s">
        <v>1215</v>
      </c>
    </row>
    <row r="113" spans="1:47" s="2" customFormat="1" ht="12">
      <c r="A113" s="40"/>
      <c r="B113" s="41"/>
      <c r="C113" s="42"/>
      <c r="D113" s="219" t="s">
        <v>142</v>
      </c>
      <c r="E113" s="42"/>
      <c r="F113" s="220" t="s">
        <v>1214</v>
      </c>
      <c r="G113" s="42"/>
      <c r="H113" s="42"/>
      <c r="I113" s="221"/>
      <c r="J113" s="42"/>
      <c r="K113" s="42"/>
      <c r="L113" s="46"/>
      <c r="M113" s="222"/>
      <c r="N113" s="223"/>
      <c r="O113" s="86"/>
      <c r="P113" s="86"/>
      <c r="Q113" s="86"/>
      <c r="R113" s="86"/>
      <c r="S113" s="86"/>
      <c r="T113" s="87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T113" s="19" t="s">
        <v>142</v>
      </c>
      <c r="AU113" s="19" t="s">
        <v>84</v>
      </c>
    </row>
    <row r="114" spans="1:51" s="13" customFormat="1" ht="12">
      <c r="A114" s="13"/>
      <c r="B114" s="224"/>
      <c r="C114" s="225"/>
      <c r="D114" s="219" t="s">
        <v>156</v>
      </c>
      <c r="E114" s="226" t="s">
        <v>19</v>
      </c>
      <c r="F114" s="227" t="s">
        <v>1216</v>
      </c>
      <c r="G114" s="225"/>
      <c r="H114" s="228">
        <v>2</v>
      </c>
      <c r="I114" s="229"/>
      <c r="J114" s="225"/>
      <c r="K114" s="225"/>
      <c r="L114" s="230"/>
      <c r="M114" s="231"/>
      <c r="N114" s="232"/>
      <c r="O114" s="232"/>
      <c r="P114" s="232"/>
      <c r="Q114" s="232"/>
      <c r="R114" s="232"/>
      <c r="S114" s="232"/>
      <c r="T114" s="23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T114" s="234" t="s">
        <v>156</v>
      </c>
      <c r="AU114" s="234" t="s">
        <v>84</v>
      </c>
      <c r="AV114" s="13" t="s">
        <v>84</v>
      </c>
      <c r="AW114" s="13" t="s">
        <v>35</v>
      </c>
      <c r="AX114" s="13" t="s">
        <v>82</v>
      </c>
      <c r="AY114" s="234" t="s">
        <v>133</v>
      </c>
    </row>
    <row r="115" spans="1:65" s="2" customFormat="1" ht="16.5" customHeight="1">
      <c r="A115" s="40"/>
      <c r="B115" s="41"/>
      <c r="C115" s="206" t="s">
        <v>212</v>
      </c>
      <c r="D115" s="206" t="s">
        <v>135</v>
      </c>
      <c r="E115" s="207" t="s">
        <v>1217</v>
      </c>
      <c r="F115" s="208" t="s">
        <v>1218</v>
      </c>
      <c r="G115" s="209" t="s">
        <v>190</v>
      </c>
      <c r="H115" s="210">
        <v>2</v>
      </c>
      <c r="I115" s="211"/>
      <c r="J115" s="212">
        <f>ROUND(I115*H115,2)</f>
        <v>0</v>
      </c>
      <c r="K115" s="208" t="s">
        <v>139</v>
      </c>
      <c r="L115" s="46"/>
      <c r="M115" s="213" t="s">
        <v>19</v>
      </c>
      <c r="N115" s="214" t="s">
        <v>45</v>
      </c>
      <c r="O115" s="86"/>
      <c r="P115" s="215">
        <f>O115*H115</f>
        <v>0</v>
      </c>
      <c r="Q115" s="215">
        <v>0</v>
      </c>
      <c r="R115" s="215">
        <f>Q115*H115</f>
        <v>0</v>
      </c>
      <c r="S115" s="215">
        <v>0</v>
      </c>
      <c r="T115" s="216">
        <f>S115*H115</f>
        <v>0</v>
      </c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R115" s="217" t="s">
        <v>140</v>
      </c>
      <c r="AT115" s="217" t="s">
        <v>135</v>
      </c>
      <c r="AU115" s="217" t="s">
        <v>84</v>
      </c>
      <c r="AY115" s="19" t="s">
        <v>133</v>
      </c>
      <c r="BE115" s="218">
        <f>IF(N115="základní",J115,0)</f>
        <v>0</v>
      </c>
      <c r="BF115" s="218">
        <f>IF(N115="snížená",J115,0)</f>
        <v>0</v>
      </c>
      <c r="BG115" s="218">
        <f>IF(N115="zákl. přenesená",J115,0)</f>
        <v>0</v>
      </c>
      <c r="BH115" s="218">
        <f>IF(N115="sníž. přenesená",J115,0)</f>
        <v>0</v>
      </c>
      <c r="BI115" s="218">
        <f>IF(N115="nulová",J115,0)</f>
        <v>0</v>
      </c>
      <c r="BJ115" s="19" t="s">
        <v>82</v>
      </c>
      <c r="BK115" s="218">
        <f>ROUND(I115*H115,2)</f>
        <v>0</v>
      </c>
      <c r="BL115" s="19" t="s">
        <v>140</v>
      </c>
      <c r="BM115" s="217" t="s">
        <v>1219</v>
      </c>
    </row>
    <row r="116" spans="1:47" s="2" customFormat="1" ht="12">
      <c r="A116" s="40"/>
      <c r="B116" s="41"/>
      <c r="C116" s="42"/>
      <c r="D116" s="219" t="s">
        <v>142</v>
      </c>
      <c r="E116" s="42"/>
      <c r="F116" s="220" t="s">
        <v>1218</v>
      </c>
      <c r="G116" s="42"/>
      <c r="H116" s="42"/>
      <c r="I116" s="221"/>
      <c r="J116" s="42"/>
      <c r="K116" s="42"/>
      <c r="L116" s="46"/>
      <c r="M116" s="222"/>
      <c r="N116" s="223"/>
      <c r="O116" s="86"/>
      <c r="P116" s="86"/>
      <c r="Q116" s="86"/>
      <c r="R116" s="86"/>
      <c r="S116" s="86"/>
      <c r="T116" s="87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T116" s="19" t="s">
        <v>142</v>
      </c>
      <c r="AU116" s="19" t="s">
        <v>84</v>
      </c>
    </row>
    <row r="117" spans="1:65" s="2" customFormat="1" ht="16.5" customHeight="1">
      <c r="A117" s="40"/>
      <c r="B117" s="41"/>
      <c r="C117" s="206" t="s">
        <v>217</v>
      </c>
      <c r="D117" s="206" t="s">
        <v>135</v>
      </c>
      <c r="E117" s="207" t="s">
        <v>1220</v>
      </c>
      <c r="F117" s="208" t="s">
        <v>1221</v>
      </c>
      <c r="G117" s="209" t="s">
        <v>190</v>
      </c>
      <c r="H117" s="210">
        <v>20</v>
      </c>
      <c r="I117" s="211"/>
      <c r="J117" s="212">
        <f>ROUND(I117*H117,2)</f>
        <v>0</v>
      </c>
      <c r="K117" s="208" t="s">
        <v>139</v>
      </c>
      <c r="L117" s="46"/>
      <c r="M117" s="213" t="s">
        <v>19</v>
      </c>
      <c r="N117" s="214" t="s">
        <v>45</v>
      </c>
      <c r="O117" s="86"/>
      <c r="P117" s="215">
        <f>O117*H117</f>
        <v>0</v>
      </c>
      <c r="Q117" s="215">
        <v>0</v>
      </c>
      <c r="R117" s="215">
        <f>Q117*H117</f>
        <v>0</v>
      </c>
      <c r="S117" s="215">
        <v>0</v>
      </c>
      <c r="T117" s="216">
        <f>S117*H117</f>
        <v>0</v>
      </c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R117" s="217" t="s">
        <v>140</v>
      </c>
      <c r="AT117" s="217" t="s">
        <v>135</v>
      </c>
      <c r="AU117" s="217" t="s">
        <v>84</v>
      </c>
      <c r="AY117" s="19" t="s">
        <v>133</v>
      </c>
      <c r="BE117" s="218">
        <f>IF(N117="základní",J117,0)</f>
        <v>0</v>
      </c>
      <c r="BF117" s="218">
        <f>IF(N117="snížená",J117,0)</f>
        <v>0</v>
      </c>
      <c r="BG117" s="218">
        <f>IF(N117="zákl. přenesená",J117,0)</f>
        <v>0</v>
      </c>
      <c r="BH117" s="218">
        <f>IF(N117="sníž. přenesená",J117,0)</f>
        <v>0</v>
      </c>
      <c r="BI117" s="218">
        <f>IF(N117="nulová",J117,0)</f>
        <v>0</v>
      </c>
      <c r="BJ117" s="19" t="s">
        <v>82</v>
      </c>
      <c r="BK117" s="218">
        <f>ROUND(I117*H117,2)</f>
        <v>0</v>
      </c>
      <c r="BL117" s="19" t="s">
        <v>140</v>
      </c>
      <c r="BM117" s="217" t="s">
        <v>1222</v>
      </c>
    </row>
    <row r="118" spans="1:47" s="2" customFormat="1" ht="12">
      <c r="A118" s="40"/>
      <c r="B118" s="41"/>
      <c r="C118" s="42"/>
      <c r="D118" s="219" t="s">
        <v>142</v>
      </c>
      <c r="E118" s="42"/>
      <c r="F118" s="220" t="s">
        <v>1221</v>
      </c>
      <c r="G118" s="42"/>
      <c r="H118" s="42"/>
      <c r="I118" s="221"/>
      <c r="J118" s="42"/>
      <c r="K118" s="42"/>
      <c r="L118" s="46"/>
      <c r="M118" s="222"/>
      <c r="N118" s="223"/>
      <c r="O118" s="86"/>
      <c r="P118" s="86"/>
      <c r="Q118" s="86"/>
      <c r="R118" s="86"/>
      <c r="S118" s="86"/>
      <c r="T118" s="87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T118" s="19" t="s">
        <v>142</v>
      </c>
      <c r="AU118" s="19" t="s">
        <v>84</v>
      </c>
    </row>
    <row r="119" spans="1:65" s="2" customFormat="1" ht="12">
      <c r="A119" s="40"/>
      <c r="B119" s="41"/>
      <c r="C119" s="206" t="s">
        <v>229</v>
      </c>
      <c r="D119" s="206" t="s">
        <v>135</v>
      </c>
      <c r="E119" s="207" t="s">
        <v>1179</v>
      </c>
      <c r="F119" s="208" t="s">
        <v>1180</v>
      </c>
      <c r="G119" s="209" t="s">
        <v>138</v>
      </c>
      <c r="H119" s="210">
        <v>25</v>
      </c>
      <c r="I119" s="211"/>
      <c r="J119" s="212">
        <f>ROUND(I119*H119,2)</f>
        <v>0</v>
      </c>
      <c r="K119" s="208" t="s">
        <v>139</v>
      </c>
      <c r="L119" s="46"/>
      <c r="M119" s="213" t="s">
        <v>19</v>
      </c>
      <c r="N119" s="214" t="s">
        <v>45</v>
      </c>
      <c r="O119" s="86"/>
      <c r="P119" s="215">
        <f>O119*H119</f>
        <v>0</v>
      </c>
      <c r="Q119" s="215">
        <v>0</v>
      </c>
      <c r="R119" s="215">
        <f>Q119*H119</f>
        <v>0</v>
      </c>
      <c r="S119" s="215">
        <v>0</v>
      </c>
      <c r="T119" s="216">
        <f>S119*H119</f>
        <v>0</v>
      </c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R119" s="217" t="s">
        <v>140</v>
      </c>
      <c r="AT119" s="217" t="s">
        <v>135</v>
      </c>
      <c r="AU119" s="217" t="s">
        <v>84</v>
      </c>
      <c r="AY119" s="19" t="s">
        <v>133</v>
      </c>
      <c r="BE119" s="218">
        <f>IF(N119="základní",J119,0)</f>
        <v>0</v>
      </c>
      <c r="BF119" s="218">
        <f>IF(N119="snížená",J119,0)</f>
        <v>0</v>
      </c>
      <c r="BG119" s="218">
        <f>IF(N119="zákl. přenesená",J119,0)</f>
        <v>0</v>
      </c>
      <c r="BH119" s="218">
        <f>IF(N119="sníž. přenesená",J119,0)</f>
        <v>0</v>
      </c>
      <c r="BI119" s="218">
        <f>IF(N119="nulová",J119,0)</f>
        <v>0</v>
      </c>
      <c r="BJ119" s="19" t="s">
        <v>82</v>
      </c>
      <c r="BK119" s="218">
        <f>ROUND(I119*H119,2)</f>
        <v>0</v>
      </c>
      <c r="BL119" s="19" t="s">
        <v>140</v>
      </c>
      <c r="BM119" s="217" t="s">
        <v>1223</v>
      </c>
    </row>
    <row r="120" spans="1:47" s="2" customFormat="1" ht="12">
      <c r="A120" s="40"/>
      <c r="B120" s="41"/>
      <c r="C120" s="42"/>
      <c r="D120" s="219" t="s">
        <v>142</v>
      </c>
      <c r="E120" s="42"/>
      <c r="F120" s="220" t="s">
        <v>1180</v>
      </c>
      <c r="G120" s="42"/>
      <c r="H120" s="42"/>
      <c r="I120" s="221"/>
      <c r="J120" s="42"/>
      <c r="K120" s="42"/>
      <c r="L120" s="46"/>
      <c r="M120" s="222"/>
      <c r="N120" s="223"/>
      <c r="O120" s="86"/>
      <c r="P120" s="86"/>
      <c r="Q120" s="86"/>
      <c r="R120" s="86"/>
      <c r="S120" s="86"/>
      <c r="T120" s="87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T120" s="19" t="s">
        <v>142</v>
      </c>
      <c r="AU120" s="19" t="s">
        <v>84</v>
      </c>
    </row>
    <row r="121" spans="1:65" s="2" customFormat="1" ht="12">
      <c r="A121" s="40"/>
      <c r="B121" s="41"/>
      <c r="C121" s="206" t="s">
        <v>8</v>
      </c>
      <c r="D121" s="206" t="s">
        <v>135</v>
      </c>
      <c r="E121" s="207" t="s">
        <v>1182</v>
      </c>
      <c r="F121" s="208" t="s">
        <v>1183</v>
      </c>
      <c r="G121" s="209" t="s">
        <v>138</v>
      </c>
      <c r="H121" s="210">
        <v>3</v>
      </c>
      <c r="I121" s="211"/>
      <c r="J121" s="212">
        <f>ROUND(I121*H121,2)</f>
        <v>0</v>
      </c>
      <c r="K121" s="208" t="s">
        <v>139</v>
      </c>
      <c r="L121" s="46"/>
      <c r="M121" s="213" t="s">
        <v>19</v>
      </c>
      <c r="N121" s="214" t="s">
        <v>45</v>
      </c>
      <c r="O121" s="86"/>
      <c r="P121" s="215">
        <f>O121*H121</f>
        <v>0</v>
      </c>
      <c r="Q121" s="215">
        <v>0</v>
      </c>
      <c r="R121" s="215">
        <f>Q121*H121</f>
        <v>0</v>
      </c>
      <c r="S121" s="215">
        <v>0</v>
      </c>
      <c r="T121" s="216">
        <f>S121*H121</f>
        <v>0</v>
      </c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R121" s="217" t="s">
        <v>140</v>
      </c>
      <c r="AT121" s="217" t="s">
        <v>135</v>
      </c>
      <c r="AU121" s="217" t="s">
        <v>84</v>
      </c>
      <c r="AY121" s="19" t="s">
        <v>133</v>
      </c>
      <c r="BE121" s="218">
        <f>IF(N121="základní",J121,0)</f>
        <v>0</v>
      </c>
      <c r="BF121" s="218">
        <f>IF(N121="snížená",J121,0)</f>
        <v>0</v>
      </c>
      <c r="BG121" s="218">
        <f>IF(N121="zákl. přenesená",J121,0)</f>
        <v>0</v>
      </c>
      <c r="BH121" s="218">
        <f>IF(N121="sníž. přenesená",J121,0)</f>
        <v>0</v>
      </c>
      <c r="BI121" s="218">
        <f>IF(N121="nulová",J121,0)</f>
        <v>0</v>
      </c>
      <c r="BJ121" s="19" t="s">
        <v>82</v>
      </c>
      <c r="BK121" s="218">
        <f>ROUND(I121*H121,2)</f>
        <v>0</v>
      </c>
      <c r="BL121" s="19" t="s">
        <v>140</v>
      </c>
      <c r="BM121" s="217" t="s">
        <v>1224</v>
      </c>
    </row>
    <row r="122" spans="1:47" s="2" customFormat="1" ht="12">
      <c r="A122" s="40"/>
      <c r="B122" s="41"/>
      <c r="C122" s="42"/>
      <c r="D122" s="219" t="s">
        <v>142</v>
      </c>
      <c r="E122" s="42"/>
      <c r="F122" s="220" t="s">
        <v>1183</v>
      </c>
      <c r="G122" s="42"/>
      <c r="H122" s="42"/>
      <c r="I122" s="221"/>
      <c r="J122" s="42"/>
      <c r="K122" s="42"/>
      <c r="L122" s="46"/>
      <c r="M122" s="222"/>
      <c r="N122" s="223"/>
      <c r="O122" s="86"/>
      <c r="P122" s="86"/>
      <c r="Q122" s="86"/>
      <c r="R122" s="86"/>
      <c r="S122" s="86"/>
      <c r="T122" s="87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T122" s="19" t="s">
        <v>142</v>
      </c>
      <c r="AU122" s="19" t="s">
        <v>84</v>
      </c>
    </row>
    <row r="123" spans="1:65" s="2" customFormat="1" ht="16.5" customHeight="1">
      <c r="A123" s="40"/>
      <c r="B123" s="41"/>
      <c r="C123" s="256" t="s">
        <v>239</v>
      </c>
      <c r="D123" s="256" t="s">
        <v>206</v>
      </c>
      <c r="E123" s="257" t="s">
        <v>1225</v>
      </c>
      <c r="F123" s="258" t="s">
        <v>1226</v>
      </c>
      <c r="G123" s="259" t="s">
        <v>138</v>
      </c>
      <c r="H123" s="260">
        <v>3</v>
      </c>
      <c r="I123" s="261"/>
      <c r="J123" s="262">
        <f>ROUND(I123*H123,2)</f>
        <v>0</v>
      </c>
      <c r="K123" s="258" t="s">
        <v>332</v>
      </c>
      <c r="L123" s="263"/>
      <c r="M123" s="264" t="s">
        <v>19</v>
      </c>
      <c r="N123" s="265" t="s">
        <v>45</v>
      </c>
      <c r="O123" s="86"/>
      <c r="P123" s="215">
        <f>O123*H123</f>
        <v>0</v>
      </c>
      <c r="Q123" s="215">
        <v>0.005</v>
      </c>
      <c r="R123" s="215">
        <f>Q123*H123</f>
        <v>0.015</v>
      </c>
      <c r="S123" s="215">
        <v>0</v>
      </c>
      <c r="T123" s="216">
        <f>S123*H123</f>
        <v>0</v>
      </c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R123" s="217" t="s">
        <v>187</v>
      </c>
      <c r="AT123" s="217" t="s">
        <v>206</v>
      </c>
      <c r="AU123" s="217" t="s">
        <v>84</v>
      </c>
      <c r="AY123" s="19" t="s">
        <v>133</v>
      </c>
      <c r="BE123" s="218">
        <f>IF(N123="základní",J123,0)</f>
        <v>0</v>
      </c>
      <c r="BF123" s="218">
        <f>IF(N123="snížená",J123,0)</f>
        <v>0</v>
      </c>
      <c r="BG123" s="218">
        <f>IF(N123="zákl. přenesená",J123,0)</f>
        <v>0</v>
      </c>
      <c r="BH123" s="218">
        <f>IF(N123="sníž. přenesená",J123,0)</f>
        <v>0</v>
      </c>
      <c r="BI123" s="218">
        <f>IF(N123="nulová",J123,0)</f>
        <v>0</v>
      </c>
      <c r="BJ123" s="19" t="s">
        <v>82</v>
      </c>
      <c r="BK123" s="218">
        <f>ROUND(I123*H123,2)</f>
        <v>0</v>
      </c>
      <c r="BL123" s="19" t="s">
        <v>140</v>
      </c>
      <c r="BM123" s="217" t="s">
        <v>1227</v>
      </c>
    </row>
    <row r="124" spans="1:47" s="2" customFormat="1" ht="12">
      <c r="A124" s="40"/>
      <c r="B124" s="41"/>
      <c r="C124" s="42"/>
      <c r="D124" s="219" t="s">
        <v>142</v>
      </c>
      <c r="E124" s="42"/>
      <c r="F124" s="220" t="s">
        <v>1226</v>
      </c>
      <c r="G124" s="42"/>
      <c r="H124" s="42"/>
      <c r="I124" s="221"/>
      <c r="J124" s="42"/>
      <c r="K124" s="42"/>
      <c r="L124" s="46"/>
      <c r="M124" s="222"/>
      <c r="N124" s="223"/>
      <c r="O124" s="86"/>
      <c r="P124" s="86"/>
      <c r="Q124" s="86"/>
      <c r="R124" s="86"/>
      <c r="S124" s="86"/>
      <c r="T124" s="87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T124" s="19" t="s">
        <v>142</v>
      </c>
      <c r="AU124" s="19" t="s">
        <v>84</v>
      </c>
    </row>
    <row r="125" spans="1:65" s="2" customFormat="1" ht="16.5" customHeight="1">
      <c r="A125" s="40"/>
      <c r="B125" s="41"/>
      <c r="C125" s="206" t="s">
        <v>251</v>
      </c>
      <c r="D125" s="206" t="s">
        <v>135</v>
      </c>
      <c r="E125" s="207" t="s">
        <v>1194</v>
      </c>
      <c r="F125" s="208" t="s">
        <v>1195</v>
      </c>
      <c r="G125" s="209" t="s">
        <v>138</v>
      </c>
      <c r="H125" s="210">
        <v>3</v>
      </c>
      <c r="I125" s="211"/>
      <c r="J125" s="212">
        <f>ROUND(I125*H125,2)</f>
        <v>0</v>
      </c>
      <c r="K125" s="208" t="s">
        <v>139</v>
      </c>
      <c r="L125" s="46"/>
      <c r="M125" s="213" t="s">
        <v>19</v>
      </c>
      <c r="N125" s="214" t="s">
        <v>45</v>
      </c>
      <c r="O125" s="86"/>
      <c r="P125" s="215">
        <f>O125*H125</f>
        <v>0</v>
      </c>
      <c r="Q125" s="215">
        <v>5E-05</v>
      </c>
      <c r="R125" s="215">
        <f>Q125*H125</f>
        <v>0.00015000000000000001</v>
      </c>
      <c r="S125" s="215">
        <v>0</v>
      </c>
      <c r="T125" s="216">
        <f>S125*H125</f>
        <v>0</v>
      </c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R125" s="217" t="s">
        <v>140</v>
      </c>
      <c r="AT125" s="217" t="s">
        <v>135</v>
      </c>
      <c r="AU125" s="217" t="s">
        <v>84</v>
      </c>
      <c r="AY125" s="19" t="s">
        <v>133</v>
      </c>
      <c r="BE125" s="218">
        <f>IF(N125="základní",J125,0)</f>
        <v>0</v>
      </c>
      <c r="BF125" s="218">
        <f>IF(N125="snížená",J125,0)</f>
        <v>0</v>
      </c>
      <c r="BG125" s="218">
        <f>IF(N125="zákl. přenesená",J125,0)</f>
        <v>0</v>
      </c>
      <c r="BH125" s="218">
        <f>IF(N125="sníž. přenesená",J125,0)</f>
        <v>0</v>
      </c>
      <c r="BI125" s="218">
        <f>IF(N125="nulová",J125,0)</f>
        <v>0</v>
      </c>
      <c r="BJ125" s="19" t="s">
        <v>82</v>
      </c>
      <c r="BK125" s="218">
        <f>ROUND(I125*H125,2)</f>
        <v>0</v>
      </c>
      <c r="BL125" s="19" t="s">
        <v>140</v>
      </c>
      <c r="BM125" s="217" t="s">
        <v>1228</v>
      </c>
    </row>
    <row r="126" spans="1:47" s="2" customFormat="1" ht="12">
      <c r="A126" s="40"/>
      <c r="B126" s="41"/>
      <c r="C126" s="42"/>
      <c r="D126" s="219" t="s">
        <v>142</v>
      </c>
      <c r="E126" s="42"/>
      <c r="F126" s="220" t="s">
        <v>1195</v>
      </c>
      <c r="G126" s="42"/>
      <c r="H126" s="42"/>
      <c r="I126" s="221"/>
      <c r="J126" s="42"/>
      <c r="K126" s="42"/>
      <c r="L126" s="46"/>
      <c r="M126" s="222"/>
      <c r="N126" s="223"/>
      <c r="O126" s="86"/>
      <c r="P126" s="86"/>
      <c r="Q126" s="86"/>
      <c r="R126" s="86"/>
      <c r="S126" s="86"/>
      <c r="T126" s="87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T126" s="19" t="s">
        <v>142</v>
      </c>
      <c r="AU126" s="19" t="s">
        <v>84</v>
      </c>
    </row>
    <row r="127" spans="1:65" s="2" customFormat="1" ht="16.5" customHeight="1">
      <c r="A127" s="40"/>
      <c r="B127" s="41"/>
      <c r="C127" s="256" t="s">
        <v>257</v>
      </c>
      <c r="D127" s="256" t="s">
        <v>206</v>
      </c>
      <c r="E127" s="257" t="s">
        <v>1197</v>
      </c>
      <c r="F127" s="258" t="s">
        <v>1198</v>
      </c>
      <c r="G127" s="259" t="s">
        <v>138</v>
      </c>
      <c r="H127" s="260">
        <v>9</v>
      </c>
      <c r="I127" s="261"/>
      <c r="J127" s="262">
        <f>ROUND(I127*H127,2)</f>
        <v>0</v>
      </c>
      <c r="K127" s="258" t="s">
        <v>139</v>
      </c>
      <c r="L127" s="263"/>
      <c r="M127" s="264" t="s">
        <v>19</v>
      </c>
      <c r="N127" s="265" t="s">
        <v>45</v>
      </c>
      <c r="O127" s="86"/>
      <c r="P127" s="215">
        <f>O127*H127</f>
        <v>0</v>
      </c>
      <c r="Q127" s="215">
        <v>0.00472</v>
      </c>
      <c r="R127" s="215">
        <f>Q127*H127</f>
        <v>0.042480000000000004</v>
      </c>
      <c r="S127" s="215">
        <v>0</v>
      </c>
      <c r="T127" s="216">
        <f>S127*H127</f>
        <v>0</v>
      </c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R127" s="217" t="s">
        <v>187</v>
      </c>
      <c r="AT127" s="217" t="s">
        <v>206</v>
      </c>
      <c r="AU127" s="217" t="s">
        <v>84</v>
      </c>
      <c r="AY127" s="19" t="s">
        <v>133</v>
      </c>
      <c r="BE127" s="218">
        <f>IF(N127="základní",J127,0)</f>
        <v>0</v>
      </c>
      <c r="BF127" s="218">
        <f>IF(N127="snížená",J127,0)</f>
        <v>0</v>
      </c>
      <c r="BG127" s="218">
        <f>IF(N127="zákl. přenesená",J127,0)</f>
        <v>0</v>
      </c>
      <c r="BH127" s="218">
        <f>IF(N127="sníž. přenesená",J127,0)</f>
        <v>0</v>
      </c>
      <c r="BI127" s="218">
        <f>IF(N127="nulová",J127,0)</f>
        <v>0</v>
      </c>
      <c r="BJ127" s="19" t="s">
        <v>82</v>
      </c>
      <c r="BK127" s="218">
        <f>ROUND(I127*H127,2)</f>
        <v>0</v>
      </c>
      <c r="BL127" s="19" t="s">
        <v>140</v>
      </c>
      <c r="BM127" s="217" t="s">
        <v>1229</v>
      </c>
    </row>
    <row r="128" spans="1:47" s="2" customFormat="1" ht="12">
      <c r="A128" s="40"/>
      <c r="B128" s="41"/>
      <c r="C128" s="42"/>
      <c r="D128" s="219" t="s">
        <v>142</v>
      </c>
      <c r="E128" s="42"/>
      <c r="F128" s="220" t="s">
        <v>1198</v>
      </c>
      <c r="G128" s="42"/>
      <c r="H128" s="42"/>
      <c r="I128" s="221"/>
      <c r="J128" s="42"/>
      <c r="K128" s="42"/>
      <c r="L128" s="46"/>
      <c r="M128" s="222"/>
      <c r="N128" s="223"/>
      <c r="O128" s="86"/>
      <c r="P128" s="86"/>
      <c r="Q128" s="86"/>
      <c r="R128" s="86"/>
      <c r="S128" s="86"/>
      <c r="T128" s="87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T128" s="19" t="s">
        <v>142</v>
      </c>
      <c r="AU128" s="19" t="s">
        <v>84</v>
      </c>
    </row>
    <row r="129" spans="1:65" s="2" customFormat="1" ht="16.5" customHeight="1">
      <c r="A129" s="40"/>
      <c r="B129" s="41"/>
      <c r="C129" s="206" t="s">
        <v>262</v>
      </c>
      <c r="D129" s="206" t="s">
        <v>135</v>
      </c>
      <c r="E129" s="207" t="s">
        <v>1200</v>
      </c>
      <c r="F129" s="208" t="s">
        <v>1201</v>
      </c>
      <c r="G129" s="209" t="s">
        <v>149</v>
      </c>
      <c r="H129" s="210">
        <v>3</v>
      </c>
      <c r="I129" s="211"/>
      <c r="J129" s="212">
        <f>ROUND(I129*H129,2)</f>
        <v>0</v>
      </c>
      <c r="K129" s="208" t="s">
        <v>139</v>
      </c>
      <c r="L129" s="46"/>
      <c r="M129" s="213" t="s">
        <v>19</v>
      </c>
      <c r="N129" s="214" t="s">
        <v>45</v>
      </c>
      <c r="O129" s="86"/>
      <c r="P129" s="215">
        <f>O129*H129</f>
        <v>0</v>
      </c>
      <c r="Q129" s="215">
        <v>0</v>
      </c>
      <c r="R129" s="215">
        <f>Q129*H129</f>
        <v>0</v>
      </c>
      <c r="S129" s="215">
        <v>0</v>
      </c>
      <c r="T129" s="216">
        <f>S129*H129</f>
        <v>0</v>
      </c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R129" s="217" t="s">
        <v>140</v>
      </c>
      <c r="AT129" s="217" t="s">
        <v>135</v>
      </c>
      <c r="AU129" s="217" t="s">
        <v>84</v>
      </c>
      <c r="AY129" s="19" t="s">
        <v>133</v>
      </c>
      <c r="BE129" s="218">
        <f>IF(N129="základní",J129,0)</f>
        <v>0</v>
      </c>
      <c r="BF129" s="218">
        <f>IF(N129="snížená",J129,0)</f>
        <v>0</v>
      </c>
      <c r="BG129" s="218">
        <f>IF(N129="zákl. přenesená",J129,0)</f>
        <v>0</v>
      </c>
      <c r="BH129" s="218">
        <f>IF(N129="sníž. přenesená",J129,0)</f>
        <v>0</v>
      </c>
      <c r="BI129" s="218">
        <f>IF(N129="nulová",J129,0)</f>
        <v>0</v>
      </c>
      <c r="BJ129" s="19" t="s">
        <v>82</v>
      </c>
      <c r="BK129" s="218">
        <f>ROUND(I129*H129,2)</f>
        <v>0</v>
      </c>
      <c r="BL129" s="19" t="s">
        <v>140</v>
      </c>
      <c r="BM129" s="217" t="s">
        <v>1230</v>
      </c>
    </row>
    <row r="130" spans="1:47" s="2" customFormat="1" ht="12">
      <c r="A130" s="40"/>
      <c r="B130" s="41"/>
      <c r="C130" s="42"/>
      <c r="D130" s="219" t="s">
        <v>142</v>
      </c>
      <c r="E130" s="42"/>
      <c r="F130" s="220" t="s">
        <v>1201</v>
      </c>
      <c r="G130" s="42"/>
      <c r="H130" s="42"/>
      <c r="I130" s="221"/>
      <c r="J130" s="42"/>
      <c r="K130" s="42"/>
      <c r="L130" s="46"/>
      <c r="M130" s="222"/>
      <c r="N130" s="223"/>
      <c r="O130" s="86"/>
      <c r="P130" s="86"/>
      <c r="Q130" s="86"/>
      <c r="R130" s="86"/>
      <c r="S130" s="86"/>
      <c r="T130" s="87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T130" s="19" t="s">
        <v>142</v>
      </c>
      <c r="AU130" s="19" t="s">
        <v>84</v>
      </c>
    </row>
    <row r="131" spans="1:65" s="2" customFormat="1" ht="16.5" customHeight="1">
      <c r="A131" s="40"/>
      <c r="B131" s="41"/>
      <c r="C131" s="256" t="s">
        <v>267</v>
      </c>
      <c r="D131" s="256" t="s">
        <v>206</v>
      </c>
      <c r="E131" s="257" t="s">
        <v>1203</v>
      </c>
      <c r="F131" s="258" t="s">
        <v>1204</v>
      </c>
      <c r="G131" s="259" t="s">
        <v>190</v>
      </c>
      <c r="H131" s="260">
        <v>0.031</v>
      </c>
      <c r="I131" s="261"/>
      <c r="J131" s="262">
        <f>ROUND(I131*H131,2)</f>
        <v>0</v>
      </c>
      <c r="K131" s="258" t="s">
        <v>139</v>
      </c>
      <c r="L131" s="263"/>
      <c r="M131" s="264" t="s">
        <v>19</v>
      </c>
      <c r="N131" s="265" t="s">
        <v>45</v>
      </c>
      <c r="O131" s="86"/>
      <c r="P131" s="215">
        <f>O131*H131</f>
        <v>0</v>
      </c>
      <c r="Q131" s="215">
        <v>0.2</v>
      </c>
      <c r="R131" s="215">
        <f>Q131*H131</f>
        <v>0.006200000000000001</v>
      </c>
      <c r="S131" s="215">
        <v>0</v>
      </c>
      <c r="T131" s="216">
        <f>S131*H131</f>
        <v>0</v>
      </c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R131" s="217" t="s">
        <v>187</v>
      </c>
      <c r="AT131" s="217" t="s">
        <v>206</v>
      </c>
      <c r="AU131" s="217" t="s">
        <v>84</v>
      </c>
      <c r="AY131" s="19" t="s">
        <v>133</v>
      </c>
      <c r="BE131" s="218">
        <f>IF(N131="základní",J131,0)</f>
        <v>0</v>
      </c>
      <c r="BF131" s="218">
        <f>IF(N131="snížená",J131,0)</f>
        <v>0</v>
      </c>
      <c r="BG131" s="218">
        <f>IF(N131="zákl. přenesená",J131,0)</f>
        <v>0</v>
      </c>
      <c r="BH131" s="218">
        <f>IF(N131="sníž. přenesená",J131,0)</f>
        <v>0</v>
      </c>
      <c r="BI131" s="218">
        <f>IF(N131="nulová",J131,0)</f>
        <v>0</v>
      </c>
      <c r="BJ131" s="19" t="s">
        <v>82</v>
      </c>
      <c r="BK131" s="218">
        <f>ROUND(I131*H131,2)</f>
        <v>0</v>
      </c>
      <c r="BL131" s="19" t="s">
        <v>140</v>
      </c>
      <c r="BM131" s="217" t="s">
        <v>1231</v>
      </c>
    </row>
    <row r="132" spans="1:47" s="2" customFormat="1" ht="12">
      <c r="A132" s="40"/>
      <c r="B132" s="41"/>
      <c r="C132" s="42"/>
      <c r="D132" s="219" t="s">
        <v>142</v>
      </c>
      <c r="E132" s="42"/>
      <c r="F132" s="220" t="s">
        <v>1204</v>
      </c>
      <c r="G132" s="42"/>
      <c r="H132" s="42"/>
      <c r="I132" s="221"/>
      <c r="J132" s="42"/>
      <c r="K132" s="42"/>
      <c r="L132" s="46"/>
      <c r="M132" s="222"/>
      <c r="N132" s="223"/>
      <c r="O132" s="86"/>
      <c r="P132" s="86"/>
      <c r="Q132" s="86"/>
      <c r="R132" s="86"/>
      <c r="S132" s="86"/>
      <c r="T132" s="87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T132" s="19" t="s">
        <v>142</v>
      </c>
      <c r="AU132" s="19" t="s">
        <v>84</v>
      </c>
    </row>
    <row r="133" spans="1:51" s="13" customFormat="1" ht="12">
      <c r="A133" s="13"/>
      <c r="B133" s="224"/>
      <c r="C133" s="225"/>
      <c r="D133" s="219" t="s">
        <v>156</v>
      </c>
      <c r="E133" s="226" t="s">
        <v>19</v>
      </c>
      <c r="F133" s="227" t="s">
        <v>1232</v>
      </c>
      <c r="G133" s="225"/>
      <c r="H133" s="228">
        <v>0.031</v>
      </c>
      <c r="I133" s="229"/>
      <c r="J133" s="225"/>
      <c r="K133" s="225"/>
      <c r="L133" s="230"/>
      <c r="M133" s="231"/>
      <c r="N133" s="232"/>
      <c r="O133" s="232"/>
      <c r="P133" s="232"/>
      <c r="Q133" s="232"/>
      <c r="R133" s="232"/>
      <c r="S133" s="232"/>
      <c r="T133" s="23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34" t="s">
        <v>156</v>
      </c>
      <c r="AU133" s="234" t="s">
        <v>84</v>
      </c>
      <c r="AV133" s="13" t="s">
        <v>84</v>
      </c>
      <c r="AW133" s="13" t="s">
        <v>35</v>
      </c>
      <c r="AX133" s="13" t="s">
        <v>82</v>
      </c>
      <c r="AY133" s="234" t="s">
        <v>133</v>
      </c>
    </row>
    <row r="134" spans="1:65" s="2" customFormat="1" ht="16.5" customHeight="1">
      <c r="A134" s="40"/>
      <c r="B134" s="41"/>
      <c r="C134" s="206" t="s">
        <v>7</v>
      </c>
      <c r="D134" s="206" t="s">
        <v>135</v>
      </c>
      <c r="E134" s="207" t="s">
        <v>1233</v>
      </c>
      <c r="F134" s="208" t="s">
        <v>1234</v>
      </c>
      <c r="G134" s="209" t="s">
        <v>1166</v>
      </c>
      <c r="H134" s="210">
        <v>50</v>
      </c>
      <c r="I134" s="211"/>
      <c r="J134" s="212">
        <f>ROUND(I134*H134,2)</f>
        <v>0</v>
      </c>
      <c r="K134" s="208" t="s">
        <v>332</v>
      </c>
      <c r="L134" s="46"/>
      <c r="M134" s="213" t="s">
        <v>19</v>
      </c>
      <c r="N134" s="214" t="s">
        <v>45</v>
      </c>
      <c r="O134" s="86"/>
      <c r="P134" s="215">
        <f>O134*H134</f>
        <v>0</v>
      </c>
      <c r="Q134" s="215">
        <v>0</v>
      </c>
      <c r="R134" s="215">
        <f>Q134*H134</f>
        <v>0</v>
      </c>
      <c r="S134" s="215">
        <v>0</v>
      </c>
      <c r="T134" s="216">
        <f>S134*H134</f>
        <v>0</v>
      </c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R134" s="217" t="s">
        <v>1235</v>
      </c>
      <c r="AT134" s="217" t="s">
        <v>135</v>
      </c>
      <c r="AU134" s="217" t="s">
        <v>84</v>
      </c>
      <c r="AY134" s="19" t="s">
        <v>133</v>
      </c>
      <c r="BE134" s="218">
        <f>IF(N134="základní",J134,0)</f>
        <v>0</v>
      </c>
      <c r="BF134" s="218">
        <f>IF(N134="snížená",J134,0)</f>
        <v>0</v>
      </c>
      <c r="BG134" s="218">
        <f>IF(N134="zákl. přenesená",J134,0)</f>
        <v>0</v>
      </c>
      <c r="BH134" s="218">
        <f>IF(N134="sníž. přenesená",J134,0)</f>
        <v>0</v>
      </c>
      <c r="BI134" s="218">
        <f>IF(N134="nulová",J134,0)</f>
        <v>0</v>
      </c>
      <c r="BJ134" s="19" t="s">
        <v>82</v>
      </c>
      <c r="BK134" s="218">
        <f>ROUND(I134*H134,2)</f>
        <v>0</v>
      </c>
      <c r="BL134" s="19" t="s">
        <v>1235</v>
      </c>
      <c r="BM134" s="217" t="s">
        <v>1236</v>
      </c>
    </row>
    <row r="135" spans="1:47" s="2" customFormat="1" ht="12">
      <c r="A135" s="40"/>
      <c r="B135" s="41"/>
      <c r="C135" s="42"/>
      <c r="D135" s="219" t="s">
        <v>142</v>
      </c>
      <c r="E135" s="42"/>
      <c r="F135" s="220" t="s">
        <v>1234</v>
      </c>
      <c r="G135" s="42"/>
      <c r="H135" s="42"/>
      <c r="I135" s="221"/>
      <c r="J135" s="42"/>
      <c r="K135" s="42"/>
      <c r="L135" s="46"/>
      <c r="M135" s="222"/>
      <c r="N135" s="223"/>
      <c r="O135" s="86"/>
      <c r="P135" s="86"/>
      <c r="Q135" s="86"/>
      <c r="R135" s="86"/>
      <c r="S135" s="86"/>
      <c r="T135" s="87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T135" s="19" t="s">
        <v>142</v>
      </c>
      <c r="AU135" s="19" t="s">
        <v>84</v>
      </c>
    </row>
    <row r="136" spans="1:65" s="2" customFormat="1" ht="16.5" customHeight="1">
      <c r="A136" s="40"/>
      <c r="B136" s="41"/>
      <c r="C136" s="206" t="s">
        <v>280</v>
      </c>
      <c r="D136" s="206" t="s">
        <v>135</v>
      </c>
      <c r="E136" s="207" t="s">
        <v>1208</v>
      </c>
      <c r="F136" s="208" t="s">
        <v>1209</v>
      </c>
      <c r="G136" s="209" t="s">
        <v>254</v>
      </c>
      <c r="H136" s="210">
        <v>0.064</v>
      </c>
      <c r="I136" s="211"/>
      <c r="J136" s="212">
        <f>ROUND(I136*H136,2)</f>
        <v>0</v>
      </c>
      <c r="K136" s="208" t="s">
        <v>139</v>
      </c>
      <c r="L136" s="46"/>
      <c r="M136" s="213" t="s">
        <v>19</v>
      </c>
      <c r="N136" s="214" t="s">
        <v>45</v>
      </c>
      <c r="O136" s="86"/>
      <c r="P136" s="215">
        <f>O136*H136</f>
        <v>0</v>
      </c>
      <c r="Q136" s="215">
        <v>0</v>
      </c>
      <c r="R136" s="215">
        <f>Q136*H136</f>
        <v>0</v>
      </c>
      <c r="S136" s="215">
        <v>0</v>
      </c>
      <c r="T136" s="216">
        <f>S136*H136</f>
        <v>0</v>
      </c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R136" s="217" t="s">
        <v>1235</v>
      </c>
      <c r="AT136" s="217" t="s">
        <v>135</v>
      </c>
      <c r="AU136" s="217" t="s">
        <v>84</v>
      </c>
      <c r="AY136" s="19" t="s">
        <v>133</v>
      </c>
      <c r="BE136" s="218">
        <f>IF(N136="základní",J136,0)</f>
        <v>0</v>
      </c>
      <c r="BF136" s="218">
        <f>IF(N136="snížená",J136,0)</f>
        <v>0</v>
      </c>
      <c r="BG136" s="218">
        <f>IF(N136="zákl. přenesená",J136,0)</f>
        <v>0</v>
      </c>
      <c r="BH136" s="218">
        <f>IF(N136="sníž. přenesená",J136,0)</f>
        <v>0</v>
      </c>
      <c r="BI136" s="218">
        <f>IF(N136="nulová",J136,0)</f>
        <v>0</v>
      </c>
      <c r="BJ136" s="19" t="s">
        <v>82</v>
      </c>
      <c r="BK136" s="218">
        <f>ROUND(I136*H136,2)</f>
        <v>0</v>
      </c>
      <c r="BL136" s="19" t="s">
        <v>1235</v>
      </c>
      <c r="BM136" s="217" t="s">
        <v>1237</v>
      </c>
    </row>
    <row r="137" spans="1:47" s="2" customFormat="1" ht="12">
      <c r="A137" s="40"/>
      <c r="B137" s="41"/>
      <c r="C137" s="42"/>
      <c r="D137" s="219" t="s">
        <v>142</v>
      </c>
      <c r="E137" s="42"/>
      <c r="F137" s="220" t="s">
        <v>1209</v>
      </c>
      <c r="G137" s="42"/>
      <c r="H137" s="42"/>
      <c r="I137" s="221"/>
      <c r="J137" s="42"/>
      <c r="K137" s="42"/>
      <c r="L137" s="46"/>
      <c r="M137" s="222"/>
      <c r="N137" s="223"/>
      <c r="O137" s="86"/>
      <c r="P137" s="86"/>
      <c r="Q137" s="86"/>
      <c r="R137" s="86"/>
      <c r="S137" s="86"/>
      <c r="T137" s="87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T137" s="19" t="s">
        <v>142</v>
      </c>
      <c r="AU137" s="19" t="s">
        <v>84</v>
      </c>
    </row>
    <row r="138" spans="1:63" s="12" customFormat="1" ht="22.8" customHeight="1">
      <c r="A138" s="12"/>
      <c r="B138" s="190"/>
      <c r="C138" s="191"/>
      <c r="D138" s="192" t="s">
        <v>73</v>
      </c>
      <c r="E138" s="204" t="s">
        <v>1238</v>
      </c>
      <c r="F138" s="204" t="s">
        <v>1239</v>
      </c>
      <c r="G138" s="191"/>
      <c r="H138" s="191"/>
      <c r="I138" s="194"/>
      <c r="J138" s="205">
        <f>BK138</f>
        <v>0</v>
      </c>
      <c r="K138" s="191"/>
      <c r="L138" s="196"/>
      <c r="M138" s="197"/>
      <c r="N138" s="198"/>
      <c r="O138" s="198"/>
      <c r="P138" s="199">
        <f>SUM(P139:P164)</f>
        <v>0</v>
      </c>
      <c r="Q138" s="198"/>
      <c r="R138" s="199">
        <f>SUM(R139:R164)</f>
        <v>0.06383</v>
      </c>
      <c r="S138" s="198"/>
      <c r="T138" s="200">
        <f>SUM(T139:T164)</f>
        <v>0</v>
      </c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R138" s="201" t="s">
        <v>82</v>
      </c>
      <c r="AT138" s="202" t="s">
        <v>73</v>
      </c>
      <c r="AU138" s="202" t="s">
        <v>82</v>
      </c>
      <c r="AY138" s="201" t="s">
        <v>133</v>
      </c>
      <c r="BK138" s="203">
        <f>SUM(BK139:BK164)</f>
        <v>0</v>
      </c>
    </row>
    <row r="139" spans="1:65" s="2" customFormat="1" ht="16.5" customHeight="1">
      <c r="A139" s="40"/>
      <c r="B139" s="41"/>
      <c r="C139" s="206" t="s">
        <v>284</v>
      </c>
      <c r="D139" s="206" t="s">
        <v>135</v>
      </c>
      <c r="E139" s="207" t="s">
        <v>1213</v>
      </c>
      <c r="F139" s="208" t="s">
        <v>1214</v>
      </c>
      <c r="G139" s="209" t="s">
        <v>190</v>
      </c>
      <c r="H139" s="210">
        <v>2</v>
      </c>
      <c r="I139" s="211"/>
      <c r="J139" s="212">
        <f>ROUND(I139*H139,2)</f>
        <v>0</v>
      </c>
      <c r="K139" s="208" t="s">
        <v>139</v>
      </c>
      <c r="L139" s="46"/>
      <c r="M139" s="213" t="s">
        <v>19</v>
      </c>
      <c r="N139" s="214" t="s">
        <v>45</v>
      </c>
      <c r="O139" s="86"/>
      <c r="P139" s="215">
        <f>O139*H139</f>
        <v>0</v>
      </c>
      <c r="Q139" s="215">
        <v>0</v>
      </c>
      <c r="R139" s="215">
        <f>Q139*H139</f>
        <v>0</v>
      </c>
      <c r="S139" s="215">
        <v>0</v>
      </c>
      <c r="T139" s="216">
        <f>S139*H139</f>
        <v>0</v>
      </c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R139" s="217" t="s">
        <v>140</v>
      </c>
      <c r="AT139" s="217" t="s">
        <v>135</v>
      </c>
      <c r="AU139" s="217" t="s">
        <v>84</v>
      </c>
      <c r="AY139" s="19" t="s">
        <v>133</v>
      </c>
      <c r="BE139" s="218">
        <f>IF(N139="základní",J139,0)</f>
        <v>0</v>
      </c>
      <c r="BF139" s="218">
        <f>IF(N139="snížená",J139,0)</f>
        <v>0</v>
      </c>
      <c r="BG139" s="218">
        <f>IF(N139="zákl. přenesená",J139,0)</f>
        <v>0</v>
      </c>
      <c r="BH139" s="218">
        <f>IF(N139="sníž. přenesená",J139,0)</f>
        <v>0</v>
      </c>
      <c r="BI139" s="218">
        <f>IF(N139="nulová",J139,0)</f>
        <v>0</v>
      </c>
      <c r="BJ139" s="19" t="s">
        <v>82</v>
      </c>
      <c r="BK139" s="218">
        <f>ROUND(I139*H139,2)</f>
        <v>0</v>
      </c>
      <c r="BL139" s="19" t="s">
        <v>140</v>
      </c>
      <c r="BM139" s="217" t="s">
        <v>1240</v>
      </c>
    </row>
    <row r="140" spans="1:47" s="2" customFormat="1" ht="12">
      <c r="A140" s="40"/>
      <c r="B140" s="41"/>
      <c r="C140" s="42"/>
      <c r="D140" s="219" t="s">
        <v>142</v>
      </c>
      <c r="E140" s="42"/>
      <c r="F140" s="220" t="s">
        <v>1214</v>
      </c>
      <c r="G140" s="42"/>
      <c r="H140" s="42"/>
      <c r="I140" s="221"/>
      <c r="J140" s="42"/>
      <c r="K140" s="42"/>
      <c r="L140" s="46"/>
      <c r="M140" s="222"/>
      <c r="N140" s="223"/>
      <c r="O140" s="86"/>
      <c r="P140" s="86"/>
      <c r="Q140" s="86"/>
      <c r="R140" s="86"/>
      <c r="S140" s="86"/>
      <c r="T140" s="87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T140" s="19" t="s">
        <v>142</v>
      </c>
      <c r="AU140" s="19" t="s">
        <v>84</v>
      </c>
    </row>
    <row r="141" spans="1:51" s="13" customFormat="1" ht="12">
      <c r="A141" s="13"/>
      <c r="B141" s="224"/>
      <c r="C141" s="225"/>
      <c r="D141" s="219" t="s">
        <v>156</v>
      </c>
      <c r="E141" s="226" t="s">
        <v>19</v>
      </c>
      <c r="F141" s="227" t="s">
        <v>1216</v>
      </c>
      <c r="G141" s="225"/>
      <c r="H141" s="228">
        <v>2</v>
      </c>
      <c r="I141" s="229"/>
      <c r="J141" s="225"/>
      <c r="K141" s="225"/>
      <c r="L141" s="230"/>
      <c r="M141" s="231"/>
      <c r="N141" s="232"/>
      <c r="O141" s="232"/>
      <c r="P141" s="232"/>
      <c r="Q141" s="232"/>
      <c r="R141" s="232"/>
      <c r="S141" s="232"/>
      <c r="T141" s="23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34" t="s">
        <v>156</v>
      </c>
      <c r="AU141" s="234" t="s">
        <v>84</v>
      </c>
      <c r="AV141" s="13" t="s">
        <v>84</v>
      </c>
      <c r="AW141" s="13" t="s">
        <v>35</v>
      </c>
      <c r="AX141" s="13" t="s">
        <v>82</v>
      </c>
      <c r="AY141" s="234" t="s">
        <v>133</v>
      </c>
    </row>
    <row r="142" spans="1:65" s="2" customFormat="1" ht="16.5" customHeight="1">
      <c r="A142" s="40"/>
      <c r="B142" s="41"/>
      <c r="C142" s="206" t="s">
        <v>288</v>
      </c>
      <c r="D142" s="206" t="s">
        <v>135</v>
      </c>
      <c r="E142" s="207" t="s">
        <v>1217</v>
      </c>
      <c r="F142" s="208" t="s">
        <v>1218</v>
      </c>
      <c r="G142" s="209" t="s">
        <v>190</v>
      </c>
      <c r="H142" s="210">
        <v>2</v>
      </c>
      <c r="I142" s="211"/>
      <c r="J142" s="212">
        <f>ROUND(I142*H142,2)</f>
        <v>0</v>
      </c>
      <c r="K142" s="208" t="s">
        <v>139</v>
      </c>
      <c r="L142" s="46"/>
      <c r="M142" s="213" t="s">
        <v>19</v>
      </c>
      <c r="N142" s="214" t="s">
        <v>45</v>
      </c>
      <c r="O142" s="86"/>
      <c r="P142" s="215">
        <f>O142*H142</f>
        <v>0</v>
      </c>
      <c r="Q142" s="215">
        <v>0</v>
      </c>
      <c r="R142" s="215">
        <f>Q142*H142</f>
        <v>0</v>
      </c>
      <c r="S142" s="215">
        <v>0</v>
      </c>
      <c r="T142" s="216">
        <f>S142*H142</f>
        <v>0</v>
      </c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R142" s="217" t="s">
        <v>140</v>
      </c>
      <c r="AT142" s="217" t="s">
        <v>135</v>
      </c>
      <c r="AU142" s="217" t="s">
        <v>84</v>
      </c>
      <c r="AY142" s="19" t="s">
        <v>133</v>
      </c>
      <c r="BE142" s="218">
        <f>IF(N142="základní",J142,0)</f>
        <v>0</v>
      </c>
      <c r="BF142" s="218">
        <f>IF(N142="snížená",J142,0)</f>
        <v>0</v>
      </c>
      <c r="BG142" s="218">
        <f>IF(N142="zákl. přenesená",J142,0)</f>
        <v>0</v>
      </c>
      <c r="BH142" s="218">
        <f>IF(N142="sníž. přenesená",J142,0)</f>
        <v>0</v>
      </c>
      <c r="BI142" s="218">
        <f>IF(N142="nulová",J142,0)</f>
        <v>0</v>
      </c>
      <c r="BJ142" s="19" t="s">
        <v>82</v>
      </c>
      <c r="BK142" s="218">
        <f>ROUND(I142*H142,2)</f>
        <v>0</v>
      </c>
      <c r="BL142" s="19" t="s">
        <v>140</v>
      </c>
      <c r="BM142" s="217" t="s">
        <v>1241</v>
      </c>
    </row>
    <row r="143" spans="1:47" s="2" customFormat="1" ht="12">
      <c r="A143" s="40"/>
      <c r="B143" s="41"/>
      <c r="C143" s="42"/>
      <c r="D143" s="219" t="s">
        <v>142</v>
      </c>
      <c r="E143" s="42"/>
      <c r="F143" s="220" t="s">
        <v>1218</v>
      </c>
      <c r="G143" s="42"/>
      <c r="H143" s="42"/>
      <c r="I143" s="221"/>
      <c r="J143" s="42"/>
      <c r="K143" s="42"/>
      <c r="L143" s="46"/>
      <c r="M143" s="222"/>
      <c r="N143" s="223"/>
      <c r="O143" s="86"/>
      <c r="P143" s="86"/>
      <c r="Q143" s="86"/>
      <c r="R143" s="86"/>
      <c r="S143" s="86"/>
      <c r="T143" s="87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T143" s="19" t="s">
        <v>142</v>
      </c>
      <c r="AU143" s="19" t="s">
        <v>84</v>
      </c>
    </row>
    <row r="144" spans="1:65" s="2" customFormat="1" ht="16.5" customHeight="1">
      <c r="A144" s="40"/>
      <c r="B144" s="41"/>
      <c r="C144" s="206" t="s">
        <v>292</v>
      </c>
      <c r="D144" s="206" t="s">
        <v>135</v>
      </c>
      <c r="E144" s="207" t="s">
        <v>1220</v>
      </c>
      <c r="F144" s="208" t="s">
        <v>1221</v>
      </c>
      <c r="G144" s="209" t="s">
        <v>190</v>
      </c>
      <c r="H144" s="210">
        <v>20</v>
      </c>
      <c r="I144" s="211"/>
      <c r="J144" s="212">
        <f>ROUND(I144*H144,2)</f>
        <v>0</v>
      </c>
      <c r="K144" s="208" t="s">
        <v>139</v>
      </c>
      <c r="L144" s="46"/>
      <c r="M144" s="213" t="s">
        <v>19</v>
      </c>
      <c r="N144" s="214" t="s">
        <v>45</v>
      </c>
      <c r="O144" s="86"/>
      <c r="P144" s="215">
        <f>O144*H144</f>
        <v>0</v>
      </c>
      <c r="Q144" s="215">
        <v>0</v>
      </c>
      <c r="R144" s="215">
        <f>Q144*H144</f>
        <v>0</v>
      </c>
      <c r="S144" s="215">
        <v>0</v>
      </c>
      <c r="T144" s="216">
        <f>S144*H144</f>
        <v>0</v>
      </c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R144" s="217" t="s">
        <v>140</v>
      </c>
      <c r="AT144" s="217" t="s">
        <v>135</v>
      </c>
      <c r="AU144" s="217" t="s">
        <v>84</v>
      </c>
      <c r="AY144" s="19" t="s">
        <v>133</v>
      </c>
      <c r="BE144" s="218">
        <f>IF(N144="základní",J144,0)</f>
        <v>0</v>
      </c>
      <c r="BF144" s="218">
        <f>IF(N144="snížená",J144,0)</f>
        <v>0</v>
      </c>
      <c r="BG144" s="218">
        <f>IF(N144="zákl. přenesená",J144,0)</f>
        <v>0</v>
      </c>
      <c r="BH144" s="218">
        <f>IF(N144="sníž. přenesená",J144,0)</f>
        <v>0</v>
      </c>
      <c r="BI144" s="218">
        <f>IF(N144="nulová",J144,0)</f>
        <v>0</v>
      </c>
      <c r="BJ144" s="19" t="s">
        <v>82</v>
      </c>
      <c r="BK144" s="218">
        <f>ROUND(I144*H144,2)</f>
        <v>0</v>
      </c>
      <c r="BL144" s="19" t="s">
        <v>140</v>
      </c>
      <c r="BM144" s="217" t="s">
        <v>1242</v>
      </c>
    </row>
    <row r="145" spans="1:47" s="2" customFormat="1" ht="12">
      <c r="A145" s="40"/>
      <c r="B145" s="41"/>
      <c r="C145" s="42"/>
      <c r="D145" s="219" t="s">
        <v>142</v>
      </c>
      <c r="E145" s="42"/>
      <c r="F145" s="220" t="s">
        <v>1221</v>
      </c>
      <c r="G145" s="42"/>
      <c r="H145" s="42"/>
      <c r="I145" s="221"/>
      <c r="J145" s="42"/>
      <c r="K145" s="42"/>
      <c r="L145" s="46"/>
      <c r="M145" s="222"/>
      <c r="N145" s="223"/>
      <c r="O145" s="86"/>
      <c r="P145" s="86"/>
      <c r="Q145" s="86"/>
      <c r="R145" s="86"/>
      <c r="S145" s="86"/>
      <c r="T145" s="87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T145" s="19" t="s">
        <v>142</v>
      </c>
      <c r="AU145" s="19" t="s">
        <v>84</v>
      </c>
    </row>
    <row r="146" spans="1:65" s="2" customFormat="1" ht="12">
      <c r="A146" s="40"/>
      <c r="B146" s="41"/>
      <c r="C146" s="206" t="s">
        <v>297</v>
      </c>
      <c r="D146" s="206" t="s">
        <v>135</v>
      </c>
      <c r="E146" s="207" t="s">
        <v>1179</v>
      </c>
      <c r="F146" s="208" t="s">
        <v>1180</v>
      </c>
      <c r="G146" s="209" t="s">
        <v>138</v>
      </c>
      <c r="H146" s="210">
        <v>3</v>
      </c>
      <c r="I146" s="211"/>
      <c r="J146" s="212">
        <f>ROUND(I146*H146,2)</f>
        <v>0</v>
      </c>
      <c r="K146" s="208" t="s">
        <v>139</v>
      </c>
      <c r="L146" s="46"/>
      <c r="M146" s="213" t="s">
        <v>19</v>
      </c>
      <c r="N146" s="214" t="s">
        <v>45</v>
      </c>
      <c r="O146" s="86"/>
      <c r="P146" s="215">
        <f>O146*H146</f>
        <v>0</v>
      </c>
      <c r="Q146" s="215">
        <v>0</v>
      </c>
      <c r="R146" s="215">
        <f>Q146*H146</f>
        <v>0</v>
      </c>
      <c r="S146" s="215">
        <v>0</v>
      </c>
      <c r="T146" s="216">
        <f>S146*H146</f>
        <v>0</v>
      </c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R146" s="217" t="s">
        <v>140</v>
      </c>
      <c r="AT146" s="217" t="s">
        <v>135</v>
      </c>
      <c r="AU146" s="217" t="s">
        <v>84</v>
      </c>
      <c r="AY146" s="19" t="s">
        <v>133</v>
      </c>
      <c r="BE146" s="218">
        <f>IF(N146="základní",J146,0)</f>
        <v>0</v>
      </c>
      <c r="BF146" s="218">
        <f>IF(N146="snížená",J146,0)</f>
        <v>0</v>
      </c>
      <c r="BG146" s="218">
        <f>IF(N146="zákl. přenesená",J146,0)</f>
        <v>0</v>
      </c>
      <c r="BH146" s="218">
        <f>IF(N146="sníž. přenesená",J146,0)</f>
        <v>0</v>
      </c>
      <c r="BI146" s="218">
        <f>IF(N146="nulová",J146,0)</f>
        <v>0</v>
      </c>
      <c r="BJ146" s="19" t="s">
        <v>82</v>
      </c>
      <c r="BK146" s="218">
        <f>ROUND(I146*H146,2)</f>
        <v>0</v>
      </c>
      <c r="BL146" s="19" t="s">
        <v>140</v>
      </c>
      <c r="BM146" s="217" t="s">
        <v>1243</v>
      </c>
    </row>
    <row r="147" spans="1:47" s="2" customFormat="1" ht="12">
      <c r="A147" s="40"/>
      <c r="B147" s="41"/>
      <c r="C147" s="42"/>
      <c r="D147" s="219" t="s">
        <v>142</v>
      </c>
      <c r="E147" s="42"/>
      <c r="F147" s="220" t="s">
        <v>1180</v>
      </c>
      <c r="G147" s="42"/>
      <c r="H147" s="42"/>
      <c r="I147" s="221"/>
      <c r="J147" s="42"/>
      <c r="K147" s="42"/>
      <c r="L147" s="46"/>
      <c r="M147" s="222"/>
      <c r="N147" s="223"/>
      <c r="O147" s="86"/>
      <c r="P147" s="86"/>
      <c r="Q147" s="86"/>
      <c r="R147" s="86"/>
      <c r="S147" s="86"/>
      <c r="T147" s="87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T147" s="19" t="s">
        <v>142</v>
      </c>
      <c r="AU147" s="19" t="s">
        <v>84</v>
      </c>
    </row>
    <row r="148" spans="1:65" s="2" customFormat="1" ht="12">
      <c r="A148" s="40"/>
      <c r="B148" s="41"/>
      <c r="C148" s="206" t="s">
        <v>636</v>
      </c>
      <c r="D148" s="206" t="s">
        <v>135</v>
      </c>
      <c r="E148" s="207" t="s">
        <v>1182</v>
      </c>
      <c r="F148" s="208" t="s">
        <v>1183</v>
      </c>
      <c r="G148" s="209" t="s">
        <v>138</v>
      </c>
      <c r="H148" s="210">
        <v>3</v>
      </c>
      <c r="I148" s="211"/>
      <c r="J148" s="212">
        <f>ROUND(I148*H148,2)</f>
        <v>0</v>
      </c>
      <c r="K148" s="208" t="s">
        <v>139</v>
      </c>
      <c r="L148" s="46"/>
      <c r="M148" s="213" t="s">
        <v>19</v>
      </c>
      <c r="N148" s="214" t="s">
        <v>45</v>
      </c>
      <c r="O148" s="86"/>
      <c r="P148" s="215">
        <f>O148*H148</f>
        <v>0</v>
      </c>
      <c r="Q148" s="215">
        <v>0</v>
      </c>
      <c r="R148" s="215">
        <f>Q148*H148</f>
        <v>0</v>
      </c>
      <c r="S148" s="215">
        <v>0</v>
      </c>
      <c r="T148" s="216">
        <f>S148*H148</f>
        <v>0</v>
      </c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R148" s="217" t="s">
        <v>140</v>
      </c>
      <c r="AT148" s="217" t="s">
        <v>135</v>
      </c>
      <c r="AU148" s="217" t="s">
        <v>84</v>
      </c>
      <c r="AY148" s="19" t="s">
        <v>133</v>
      </c>
      <c r="BE148" s="218">
        <f>IF(N148="základní",J148,0)</f>
        <v>0</v>
      </c>
      <c r="BF148" s="218">
        <f>IF(N148="snížená",J148,0)</f>
        <v>0</v>
      </c>
      <c r="BG148" s="218">
        <f>IF(N148="zákl. přenesená",J148,0)</f>
        <v>0</v>
      </c>
      <c r="BH148" s="218">
        <f>IF(N148="sníž. přenesená",J148,0)</f>
        <v>0</v>
      </c>
      <c r="BI148" s="218">
        <f>IF(N148="nulová",J148,0)</f>
        <v>0</v>
      </c>
      <c r="BJ148" s="19" t="s">
        <v>82</v>
      </c>
      <c r="BK148" s="218">
        <f>ROUND(I148*H148,2)</f>
        <v>0</v>
      </c>
      <c r="BL148" s="19" t="s">
        <v>140</v>
      </c>
      <c r="BM148" s="217" t="s">
        <v>1244</v>
      </c>
    </row>
    <row r="149" spans="1:47" s="2" customFormat="1" ht="12">
      <c r="A149" s="40"/>
      <c r="B149" s="41"/>
      <c r="C149" s="42"/>
      <c r="D149" s="219" t="s">
        <v>142</v>
      </c>
      <c r="E149" s="42"/>
      <c r="F149" s="220" t="s">
        <v>1183</v>
      </c>
      <c r="G149" s="42"/>
      <c r="H149" s="42"/>
      <c r="I149" s="221"/>
      <c r="J149" s="42"/>
      <c r="K149" s="42"/>
      <c r="L149" s="46"/>
      <c r="M149" s="222"/>
      <c r="N149" s="223"/>
      <c r="O149" s="86"/>
      <c r="P149" s="86"/>
      <c r="Q149" s="86"/>
      <c r="R149" s="86"/>
      <c r="S149" s="86"/>
      <c r="T149" s="87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T149" s="19" t="s">
        <v>142</v>
      </c>
      <c r="AU149" s="19" t="s">
        <v>84</v>
      </c>
    </row>
    <row r="150" spans="1:65" s="2" customFormat="1" ht="16.5" customHeight="1">
      <c r="A150" s="40"/>
      <c r="B150" s="41"/>
      <c r="C150" s="256" t="s">
        <v>310</v>
      </c>
      <c r="D150" s="256" t="s">
        <v>206</v>
      </c>
      <c r="E150" s="257" t="s">
        <v>1225</v>
      </c>
      <c r="F150" s="258" t="s">
        <v>1226</v>
      </c>
      <c r="G150" s="259" t="s">
        <v>138</v>
      </c>
      <c r="H150" s="260">
        <v>3</v>
      </c>
      <c r="I150" s="261"/>
      <c r="J150" s="262">
        <f>ROUND(I150*H150,2)</f>
        <v>0</v>
      </c>
      <c r="K150" s="258" t="s">
        <v>332</v>
      </c>
      <c r="L150" s="263"/>
      <c r="M150" s="264" t="s">
        <v>19</v>
      </c>
      <c r="N150" s="265" t="s">
        <v>45</v>
      </c>
      <c r="O150" s="86"/>
      <c r="P150" s="215">
        <f>O150*H150</f>
        <v>0</v>
      </c>
      <c r="Q150" s="215">
        <v>0.005</v>
      </c>
      <c r="R150" s="215">
        <f>Q150*H150</f>
        <v>0.015</v>
      </c>
      <c r="S150" s="215">
        <v>0</v>
      </c>
      <c r="T150" s="216">
        <f>S150*H150</f>
        <v>0</v>
      </c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R150" s="217" t="s">
        <v>187</v>
      </c>
      <c r="AT150" s="217" t="s">
        <v>206</v>
      </c>
      <c r="AU150" s="217" t="s">
        <v>84</v>
      </c>
      <c r="AY150" s="19" t="s">
        <v>133</v>
      </c>
      <c r="BE150" s="218">
        <f>IF(N150="základní",J150,0)</f>
        <v>0</v>
      </c>
      <c r="BF150" s="218">
        <f>IF(N150="snížená",J150,0)</f>
        <v>0</v>
      </c>
      <c r="BG150" s="218">
        <f>IF(N150="zákl. přenesená",J150,0)</f>
        <v>0</v>
      </c>
      <c r="BH150" s="218">
        <f>IF(N150="sníž. přenesená",J150,0)</f>
        <v>0</v>
      </c>
      <c r="BI150" s="218">
        <f>IF(N150="nulová",J150,0)</f>
        <v>0</v>
      </c>
      <c r="BJ150" s="19" t="s">
        <v>82</v>
      </c>
      <c r="BK150" s="218">
        <f>ROUND(I150*H150,2)</f>
        <v>0</v>
      </c>
      <c r="BL150" s="19" t="s">
        <v>140</v>
      </c>
      <c r="BM150" s="217" t="s">
        <v>1245</v>
      </c>
    </row>
    <row r="151" spans="1:47" s="2" customFormat="1" ht="12">
      <c r="A151" s="40"/>
      <c r="B151" s="41"/>
      <c r="C151" s="42"/>
      <c r="D151" s="219" t="s">
        <v>142</v>
      </c>
      <c r="E151" s="42"/>
      <c r="F151" s="220" t="s">
        <v>1226</v>
      </c>
      <c r="G151" s="42"/>
      <c r="H151" s="42"/>
      <c r="I151" s="221"/>
      <c r="J151" s="42"/>
      <c r="K151" s="42"/>
      <c r="L151" s="46"/>
      <c r="M151" s="222"/>
      <c r="N151" s="223"/>
      <c r="O151" s="86"/>
      <c r="P151" s="86"/>
      <c r="Q151" s="86"/>
      <c r="R151" s="86"/>
      <c r="S151" s="86"/>
      <c r="T151" s="87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T151" s="19" t="s">
        <v>142</v>
      </c>
      <c r="AU151" s="19" t="s">
        <v>84</v>
      </c>
    </row>
    <row r="152" spans="1:65" s="2" customFormat="1" ht="16.5" customHeight="1">
      <c r="A152" s="40"/>
      <c r="B152" s="41"/>
      <c r="C152" s="206" t="s">
        <v>605</v>
      </c>
      <c r="D152" s="206" t="s">
        <v>135</v>
      </c>
      <c r="E152" s="207" t="s">
        <v>1194</v>
      </c>
      <c r="F152" s="208" t="s">
        <v>1195</v>
      </c>
      <c r="G152" s="209" t="s">
        <v>138</v>
      </c>
      <c r="H152" s="210">
        <v>3</v>
      </c>
      <c r="I152" s="211"/>
      <c r="J152" s="212">
        <f>ROUND(I152*H152,2)</f>
        <v>0</v>
      </c>
      <c r="K152" s="208" t="s">
        <v>139</v>
      </c>
      <c r="L152" s="46"/>
      <c r="M152" s="213" t="s">
        <v>19</v>
      </c>
      <c r="N152" s="214" t="s">
        <v>45</v>
      </c>
      <c r="O152" s="86"/>
      <c r="P152" s="215">
        <f>O152*H152</f>
        <v>0</v>
      </c>
      <c r="Q152" s="215">
        <v>5E-05</v>
      </c>
      <c r="R152" s="215">
        <f>Q152*H152</f>
        <v>0.00015000000000000001</v>
      </c>
      <c r="S152" s="215">
        <v>0</v>
      </c>
      <c r="T152" s="216">
        <f>S152*H152</f>
        <v>0</v>
      </c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R152" s="217" t="s">
        <v>140</v>
      </c>
      <c r="AT152" s="217" t="s">
        <v>135</v>
      </c>
      <c r="AU152" s="217" t="s">
        <v>84</v>
      </c>
      <c r="AY152" s="19" t="s">
        <v>133</v>
      </c>
      <c r="BE152" s="218">
        <f>IF(N152="základní",J152,0)</f>
        <v>0</v>
      </c>
      <c r="BF152" s="218">
        <f>IF(N152="snížená",J152,0)</f>
        <v>0</v>
      </c>
      <c r="BG152" s="218">
        <f>IF(N152="zákl. přenesená",J152,0)</f>
        <v>0</v>
      </c>
      <c r="BH152" s="218">
        <f>IF(N152="sníž. přenesená",J152,0)</f>
        <v>0</v>
      </c>
      <c r="BI152" s="218">
        <f>IF(N152="nulová",J152,0)</f>
        <v>0</v>
      </c>
      <c r="BJ152" s="19" t="s">
        <v>82</v>
      </c>
      <c r="BK152" s="218">
        <f>ROUND(I152*H152,2)</f>
        <v>0</v>
      </c>
      <c r="BL152" s="19" t="s">
        <v>140</v>
      </c>
      <c r="BM152" s="217" t="s">
        <v>1246</v>
      </c>
    </row>
    <row r="153" spans="1:47" s="2" customFormat="1" ht="12">
      <c r="A153" s="40"/>
      <c r="B153" s="41"/>
      <c r="C153" s="42"/>
      <c r="D153" s="219" t="s">
        <v>142</v>
      </c>
      <c r="E153" s="42"/>
      <c r="F153" s="220" t="s">
        <v>1195</v>
      </c>
      <c r="G153" s="42"/>
      <c r="H153" s="42"/>
      <c r="I153" s="221"/>
      <c r="J153" s="42"/>
      <c r="K153" s="42"/>
      <c r="L153" s="46"/>
      <c r="M153" s="222"/>
      <c r="N153" s="223"/>
      <c r="O153" s="86"/>
      <c r="P153" s="86"/>
      <c r="Q153" s="86"/>
      <c r="R153" s="86"/>
      <c r="S153" s="86"/>
      <c r="T153" s="87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T153" s="19" t="s">
        <v>142</v>
      </c>
      <c r="AU153" s="19" t="s">
        <v>84</v>
      </c>
    </row>
    <row r="154" spans="1:65" s="2" customFormat="1" ht="16.5" customHeight="1">
      <c r="A154" s="40"/>
      <c r="B154" s="41"/>
      <c r="C154" s="256" t="s">
        <v>349</v>
      </c>
      <c r="D154" s="256" t="s">
        <v>206</v>
      </c>
      <c r="E154" s="257" t="s">
        <v>1197</v>
      </c>
      <c r="F154" s="258" t="s">
        <v>1198</v>
      </c>
      <c r="G154" s="259" t="s">
        <v>138</v>
      </c>
      <c r="H154" s="260">
        <v>9</v>
      </c>
      <c r="I154" s="261"/>
      <c r="J154" s="262">
        <f>ROUND(I154*H154,2)</f>
        <v>0</v>
      </c>
      <c r="K154" s="258" t="s">
        <v>139</v>
      </c>
      <c r="L154" s="263"/>
      <c r="M154" s="264" t="s">
        <v>19</v>
      </c>
      <c r="N154" s="265" t="s">
        <v>45</v>
      </c>
      <c r="O154" s="86"/>
      <c r="P154" s="215">
        <f>O154*H154</f>
        <v>0</v>
      </c>
      <c r="Q154" s="215">
        <v>0.00472</v>
      </c>
      <c r="R154" s="215">
        <f>Q154*H154</f>
        <v>0.042480000000000004</v>
      </c>
      <c r="S154" s="215">
        <v>0</v>
      </c>
      <c r="T154" s="216">
        <f>S154*H154</f>
        <v>0</v>
      </c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R154" s="217" t="s">
        <v>187</v>
      </c>
      <c r="AT154" s="217" t="s">
        <v>206</v>
      </c>
      <c r="AU154" s="217" t="s">
        <v>84</v>
      </c>
      <c r="AY154" s="19" t="s">
        <v>133</v>
      </c>
      <c r="BE154" s="218">
        <f>IF(N154="základní",J154,0)</f>
        <v>0</v>
      </c>
      <c r="BF154" s="218">
        <f>IF(N154="snížená",J154,0)</f>
        <v>0</v>
      </c>
      <c r="BG154" s="218">
        <f>IF(N154="zákl. přenesená",J154,0)</f>
        <v>0</v>
      </c>
      <c r="BH154" s="218">
        <f>IF(N154="sníž. přenesená",J154,0)</f>
        <v>0</v>
      </c>
      <c r="BI154" s="218">
        <f>IF(N154="nulová",J154,0)</f>
        <v>0</v>
      </c>
      <c r="BJ154" s="19" t="s">
        <v>82</v>
      </c>
      <c r="BK154" s="218">
        <f>ROUND(I154*H154,2)</f>
        <v>0</v>
      </c>
      <c r="BL154" s="19" t="s">
        <v>140</v>
      </c>
      <c r="BM154" s="217" t="s">
        <v>1247</v>
      </c>
    </row>
    <row r="155" spans="1:47" s="2" customFormat="1" ht="12">
      <c r="A155" s="40"/>
      <c r="B155" s="41"/>
      <c r="C155" s="42"/>
      <c r="D155" s="219" t="s">
        <v>142</v>
      </c>
      <c r="E155" s="42"/>
      <c r="F155" s="220" t="s">
        <v>1198</v>
      </c>
      <c r="G155" s="42"/>
      <c r="H155" s="42"/>
      <c r="I155" s="221"/>
      <c r="J155" s="42"/>
      <c r="K155" s="42"/>
      <c r="L155" s="46"/>
      <c r="M155" s="222"/>
      <c r="N155" s="223"/>
      <c r="O155" s="86"/>
      <c r="P155" s="86"/>
      <c r="Q155" s="86"/>
      <c r="R155" s="86"/>
      <c r="S155" s="86"/>
      <c r="T155" s="87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T155" s="19" t="s">
        <v>142</v>
      </c>
      <c r="AU155" s="19" t="s">
        <v>84</v>
      </c>
    </row>
    <row r="156" spans="1:65" s="2" customFormat="1" ht="16.5" customHeight="1">
      <c r="A156" s="40"/>
      <c r="B156" s="41"/>
      <c r="C156" s="206" t="s">
        <v>355</v>
      </c>
      <c r="D156" s="206" t="s">
        <v>135</v>
      </c>
      <c r="E156" s="207" t="s">
        <v>1200</v>
      </c>
      <c r="F156" s="208" t="s">
        <v>1201</v>
      </c>
      <c r="G156" s="209" t="s">
        <v>149</v>
      </c>
      <c r="H156" s="210">
        <v>3</v>
      </c>
      <c r="I156" s="211"/>
      <c r="J156" s="212">
        <f>ROUND(I156*H156,2)</f>
        <v>0</v>
      </c>
      <c r="K156" s="208" t="s">
        <v>139</v>
      </c>
      <c r="L156" s="46"/>
      <c r="M156" s="213" t="s">
        <v>19</v>
      </c>
      <c r="N156" s="214" t="s">
        <v>45</v>
      </c>
      <c r="O156" s="86"/>
      <c r="P156" s="215">
        <f>O156*H156</f>
        <v>0</v>
      </c>
      <c r="Q156" s="215">
        <v>0</v>
      </c>
      <c r="R156" s="215">
        <f>Q156*H156</f>
        <v>0</v>
      </c>
      <c r="S156" s="215">
        <v>0</v>
      </c>
      <c r="T156" s="216">
        <f>S156*H156</f>
        <v>0</v>
      </c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R156" s="217" t="s">
        <v>140</v>
      </c>
      <c r="AT156" s="217" t="s">
        <v>135</v>
      </c>
      <c r="AU156" s="217" t="s">
        <v>84</v>
      </c>
      <c r="AY156" s="19" t="s">
        <v>133</v>
      </c>
      <c r="BE156" s="218">
        <f>IF(N156="základní",J156,0)</f>
        <v>0</v>
      </c>
      <c r="BF156" s="218">
        <f>IF(N156="snížená",J156,0)</f>
        <v>0</v>
      </c>
      <c r="BG156" s="218">
        <f>IF(N156="zákl. přenesená",J156,0)</f>
        <v>0</v>
      </c>
      <c r="BH156" s="218">
        <f>IF(N156="sníž. přenesená",J156,0)</f>
        <v>0</v>
      </c>
      <c r="BI156" s="218">
        <f>IF(N156="nulová",J156,0)</f>
        <v>0</v>
      </c>
      <c r="BJ156" s="19" t="s">
        <v>82</v>
      </c>
      <c r="BK156" s="218">
        <f>ROUND(I156*H156,2)</f>
        <v>0</v>
      </c>
      <c r="BL156" s="19" t="s">
        <v>140</v>
      </c>
      <c r="BM156" s="217" t="s">
        <v>1248</v>
      </c>
    </row>
    <row r="157" spans="1:47" s="2" customFormat="1" ht="12">
      <c r="A157" s="40"/>
      <c r="B157" s="41"/>
      <c r="C157" s="42"/>
      <c r="D157" s="219" t="s">
        <v>142</v>
      </c>
      <c r="E157" s="42"/>
      <c r="F157" s="220" t="s">
        <v>1201</v>
      </c>
      <c r="G157" s="42"/>
      <c r="H157" s="42"/>
      <c r="I157" s="221"/>
      <c r="J157" s="42"/>
      <c r="K157" s="42"/>
      <c r="L157" s="46"/>
      <c r="M157" s="222"/>
      <c r="N157" s="223"/>
      <c r="O157" s="86"/>
      <c r="P157" s="86"/>
      <c r="Q157" s="86"/>
      <c r="R157" s="86"/>
      <c r="S157" s="86"/>
      <c r="T157" s="87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T157" s="19" t="s">
        <v>142</v>
      </c>
      <c r="AU157" s="19" t="s">
        <v>84</v>
      </c>
    </row>
    <row r="158" spans="1:65" s="2" customFormat="1" ht="16.5" customHeight="1">
      <c r="A158" s="40"/>
      <c r="B158" s="41"/>
      <c r="C158" s="256" t="s">
        <v>359</v>
      </c>
      <c r="D158" s="256" t="s">
        <v>206</v>
      </c>
      <c r="E158" s="257" t="s">
        <v>1203</v>
      </c>
      <c r="F158" s="258" t="s">
        <v>1204</v>
      </c>
      <c r="G158" s="259" t="s">
        <v>190</v>
      </c>
      <c r="H158" s="260">
        <v>0.031</v>
      </c>
      <c r="I158" s="261"/>
      <c r="J158" s="262">
        <f>ROUND(I158*H158,2)</f>
        <v>0</v>
      </c>
      <c r="K158" s="258" t="s">
        <v>139</v>
      </c>
      <c r="L158" s="263"/>
      <c r="M158" s="264" t="s">
        <v>19</v>
      </c>
      <c r="N158" s="265" t="s">
        <v>45</v>
      </c>
      <c r="O158" s="86"/>
      <c r="P158" s="215">
        <f>O158*H158</f>
        <v>0</v>
      </c>
      <c r="Q158" s="215">
        <v>0.2</v>
      </c>
      <c r="R158" s="215">
        <f>Q158*H158</f>
        <v>0.006200000000000001</v>
      </c>
      <c r="S158" s="215">
        <v>0</v>
      </c>
      <c r="T158" s="216">
        <f>S158*H158</f>
        <v>0</v>
      </c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R158" s="217" t="s">
        <v>187</v>
      </c>
      <c r="AT158" s="217" t="s">
        <v>206</v>
      </c>
      <c r="AU158" s="217" t="s">
        <v>84</v>
      </c>
      <c r="AY158" s="19" t="s">
        <v>133</v>
      </c>
      <c r="BE158" s="218">
        <f>IF(N158="základní",J158,0)</f>
        <v>0</v>
      </c>
      <c r="BF158" s="218">
        <f>IF(N158="snížená",J158,0)</f>
        <v>0</v>
      </c>
      <c r="BG158" s="218">
        <f>IF(N158="zákl. přenesená",J158,0)</f>
        <v>0</v>
      </c>
      <c r="BH158" s="218">
        <f>IF(N158="sníž. přenesená",J158,0)</f>
        <v>0</v>
      </c>
      <c r="BI158" s="218">
        <f>IF(N158="nulová",J158,0)</f>
        <v>0</v>
      </c>
      <c r="BJ158" s="19" t="s">
        <v>82</v>
      </c>
      <c r="BK158" s="218">
        <f>ROUND(I158*H158,2)</f>
        <v>0</v>
      </c>
      <c r="BL158" s="19" t="s">
        <v>140</v>
      </c>
      <c r="BM158" s="217" t="s">
        <v>1249</v>
      </c>
    </row>
    <row r="159" spans="1:47" s="2" customFormat="1" ht="12">
      <c r="A159" s="40"/>
      <c r="B159" s="41"/>
      <c r="C159" s="42"/>
      <c r="D159" s="219" t="s">
        <v>142</v>
      </c>
      <c r="E159" s="42"/>
      <c r="F159" s="220" t="s">
        <v>1204</v>
      </c>
      <c r="G159" s="42"/>
      <c r="H159" s="42"/>
      <c r="I159" s="221"/>
      <c r="J159" s="42"/>
      <c r="K159" s="42"/>
      <c r="L159" s="46"/>
      <c r="M159" s="222"/>
      <c r="N159" s="223"/>
      <c r="O159" s="86"/>
      <c r="P159" s="86"/>
      <c r="Q159" s="86"/>
      <c r="R159" s="86"/>
      <c r="S159" s="86"/>
      <c r="T159" s="87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T159" s="19" t="s">
        <v>142</v>
      </c>
      <c r="AU159" s="19" t="s">
        <v>84</v>
      </c>
    </row>
    <row r="160" spans="1:51" s="13" customFormat="1" ht="12">
      <c r="A160" s="13"/>
      <c r="B160" s="224"/>
      <c r="C160" s="225"/>
      <c r="D160" s="219" t="s">
        <v>156</v>
      </c>
      <c r="E160" s="226" t="s">
        <v>19</v>
      </c>
      <c r="F160" s="227" t="s">
        <v>1232</v>
      </c>
      <c r="G160" s="225"/>
      <c r="H160" s="228">
        <v>0.031</v>
      </c>
      <c r="I160" s="229"/>
      <c r="J160" s="225"/>
      <c r="K160" s="225"/>
      <c r="L160" s="230"/>
      <c r="M160" s="231"/>
      <c r="N160" s="232"/>
      <c r="O160" s="232"/>
      <c r="P160" s="232"/>
      <c r="Q160" s="232"/>
      <c r="R160" s="232"/>
      <c r="S160" s="232"/>
      <c r="T160" s="23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34" t="s">
        <v>156</v>
      </c>
      <c r="AU160" s="234" t="s">
        <v>84</v>
      </c>
      <c r="AV160" s="13" t="s">
        <v>84</v>
      </c>
      <c r="AW160" s="13" t="s">
        <v>35</v>
      </c>
      <c r="AX160" s="13" t="s">
        <v>82</v>
      </c>
      <c r="AY160" s="234" t="s">
        <v>133</v>
      </c>
    </row>
    <row r="161" spans="1:65" s="2" customFormat="1" ht="16.5" customHeight="1">
      <c r="A161" s="40"/>
      <c r="B161" s="41"/>
      <c r="C161" s="206" t="s">
        <v>364</v>
      </c>
      <c r="D161" s="206" t="s">
        <v>135</v>
      </c>
      <c r="E161" s="207" t="s">
        <v>1233</v>
      </c>
      <c r="F161" s="208" t="s">
        <v>1234</v>
      </c>
      <c r="G161" s="209" t="s">
        <v>1166</v>
      </c>
      <c r="H161" s="210">
        <v>50</v>
      </c>
      <c r="I161" s="211"/>
      <c r="J161" s="212">
        <f>ROUND(I161*H161,2)</f>
        <v>0</v>
      </c>
      <c r="K161" s="208" t="s">
        <v>332</v>
      </c>
      <c r="L161" s="46"/>
      <c r="M161" s="213" t="s">
        <v>19</v>
      </c>
      <c r="N161" s="214" t="s">
        <v>45</v>
      </c>
      <c r="O161" s="86"/>
      <c r="P161" s="215">
        <f>O161*H161</f>
        <v>0</v>
      </c>
      <c r="Q161" s="215">
        <v>0</v>
      </c>
      <c r="R161" s="215">
        <f>Q161*H161</f>
        <v>0</v>
      </c>
      <c r="S161" s="215">
        <v>0</v>
      </c>
      <c r="T161" s="216">
        <f>S161*H161</f>
        <v>0</v>
      </c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R161" s="217" t="s">
        <v>140</v>
      </c>
      <c r="AT161" s="217" t="s">
        <v>135</v>
      </c>
      <c r="AU161" s="217" t="s">
        <v>84</v>
      </c>
      <c r="AY161" s="19" t="s">
        <v>133</v>
      </c>
      <c r="BE161" s="218">
        <f>IF(N161="základní",J161,0)</f>
        <v>0</v>
      </c>
      <c r="BF161" s="218">
        <f>IF(N161="snížená",J161,0)</f>
        <v>0</v>
      </c>
      <c r="BG161" s="218">
        <f>IF(N161="zákl. přenesená",J161,0)</f>
        <v>0</v>
      </c>
      <c r="BH161" s="218">
        <f>IF(N161="sníž. přenesená",J161,0)</f>
        <v>0</v>
      </c>
      <c r="BI161" s="218">
        <f>IF(N161="nulová",J161,0)</f>
        <v>0</v>
      </c>
      <c r="BJ161" s="19" t="s">
        <v>82</v>
      </c>
      <c r="BK161" s="218">
        <f>ROUND(I161*H161,2)</f>
        <v>0</v>
      </c>
      <c r="BL161" s="19" t="s">
        <v>140</v>
      </c>
      <c r="BM161" s="217" t="s">
        <v>1250</v>
      </c>
    </row>
    <row r="162" spans="1:47" s="2" customFormat="1" ht="12">
      <c r="A162" s="40"/>
      <c r="B162" s="41"/>
      <c r="C162" s="42"/>
      <c r="D162" s="219" t="s">
        <v>142</v>
      </c>
      <c r="E162" s="42"/>
      <c r="F162" s="220" t="s">
        <v>1234</v>
      </c>
      <c r="G162" s="42"/>
      <c r="H162" s="42"/>
      <c r="I162" s="221"/>
      <c r="J162" s="42"/>
      <c r="K162" s="42"/>
      <c r="L162" s="46"/>
      <c r="M162" s="222"/>
      <c r="N162" s="223"/>
      <c r="O162" s="86"/>
      <c r="P162" s="86"/>
      <c r="Q162" s="86"/>
      <c r="R162" s="86"/>
      <c r="S162" s="86"/>
      <c r="T162" s="87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T162" s="19" t="s">
        <v>142</v>
      </c>
      <c r="AU162" s="19" t="s">
        <v>84</v>
      </c>
    </row>
    <row r="163" spans="1:65" s="2" customFormat="1" ht="16.5" customHeight="1">
      <c r="A163" s="40"/>
      <c r="B163" s="41"/>
      <c r="C163" s="206" t="s">
        <v>368</v>
      </c>
      <c r="D163" s="206" t="s">
        <v>135</v>
      </c>
      <c r="E163" s="207" t="s">
        <v>1208</v>
      </c>
      <c r="F163" s="208" t="s">
        <v>1209</v>
      </c>
      <c r="G163" s="209" t="s">
        <v>254</v>
      </c>
      <c r="H163" s="210">
        <v>0.064</v>
      </c>
      <c r="I163" s="211"/>
      <c r="J163" s="212">
        <f>ROUND(I163*H163,2)</f>
        <v>0</v>
      </c>
      <c r="K163" s="208" t="s">
        <v>139</v>
      </c>
      <c r="L163" s="46"/>
      <c r="M163" s="213" t="s">
        <v>19</v>
      </c>
      <c r="N163" s="214" t="s">
        <v>45</v>
      </c>
      <c r="O163" s="86"/>
      <c r="P163" s="215">
        <f>O163*H163</f>
        <v>0</v>
      </c>
      <c r="Q163" s="215">
        <v>0</v>
      </c>
      <c r="R163" s="215">
        <f>Q163*H163</f>
        <v>0</v>
      </c>
      <c r="S163" s="215">
        <v>0</v>
      </c>
      <c r="T163" s="216">
        <f>S163*H163</f>
        <v>0</v>
      </c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R163" s="217" t="s">
        <v>140</v>
      </c>
      <c r="AT163" s="217" t="s">
        <v>135</v>
      </c>
      <c r="AU163" s="217" t="s">
        <v>84</v>
      </c>
      <c r="AY163" s="19" t="s">
        <v>133</v>
      </c>
      <c r="BE163" s="218">
        <f>IF(N163="základní",J163,0)</f>
        <v>0</v>
      </c>
      <c r="BF163" s="218">
        <f>IF(N163="snížená",J163,0)</f>
        <v>0</v>
      </c>
      <c r="BG163" s="218">
        <f>IF(N163="zákl. přenesená",J163,0)</f>
        <v>0</v>
      </c>
      <c r="BH163" s="218">
        <f>IF(N163="sníž. přenesená",J163,0)</f>
        <v>0</v>
      </c>
      <c r="BI163" s="218">
        <f>IF(N163="nulová",J163,0)</f>
        <v>0</v>
      </c>
      <c r="BJ163" s="19" t="s">
        <v>82</v>
      </c>
      <c r="BK163" s="218">
        <f>ROUND(I163*H163,2)</f>
        <v>0</v>
      </c>
      <c r="BL163" s="19" t="s">
        <v>140</v>
      </c>
      <c r="BM163" s="217" t="s">
        <v>1251</v>
      </c>
    </row>
    <row r="164" spans="1:47" s="2" customFormat="1" ht="12">
      <c r="A164" s="40"/>
      <c r="B164" s="41"/>
      <c r="C164" s="42"/>
      <c r="D164" s="219" t="s">
        <v>142</v>
      </c>
      <c r="E164" s="42"/>
      <c r="F164" s="220" t="s">
        <v>1209</v>
      </c>
      <c r="G164" s="42"/>
      <c r="H164" s="42"/>
      <c r="I164" s="221"/>
      <c r="J164" s="42"/>
      <c r="K164" s="42"/>
      <c r="L164" s="46"/>
      <c r="M164" s="222"/>
      <c r="N164" s="223"/>
      <c r="O164" s="86"/>
      <c r="P164" s="86"/>
      <c r="Q164" s="86"/>
      <c r="R164" s="86"/>
      <c r="S164" s="86"/>
      <c r="T164" s="87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T164" s="19" t="s">
        <v>142</v>
      </c>
      <c r="AU164" s="19" t="s">
        <v>84</v>
      </c>
    </row>
    <row r="165" spans="1:63" s="12" customFormat="1" ht="22.8" customHeight="1">
      <c r="A165" s="12"/>
      <c r="B165" s="190"/>
      <c r="C165" s="191"/>
      <c r="D165" s="192" t="s">
        <v>73</v>
      </c>
      <c r="E165" s="204" t="s">
        <v>1252</v>
      </c>
      <c r="F165" s="204" t="s">
        <v>1253</v>
      </c>
      <c r="G165" s="191"/>
      <c r="H165" s="191"/>
      <c r="I165" s="194"/>
      <c r="J165" s="205">
        <f>BK165</f>
        <v>0</v>
      </c>
      <c r="K165" s="191"/>
      <c r="L165" s="196"/>
      <c r="M165" s="197"/>
      <c r="N165" s="198"/>
      <c r="O165" s="198"/>
      <c r="P165" s="199">
        <f>SUM(P166:P191)</f>
        <v>0</v>
      </c>
      <c r="Q165" s="198"/>
      <c r="R165" s="199">
        <f>SUM(R166:R191)</f>
        <v>0.06383</v>
      </c>
      <c r="S165" s="198"/>
      <c r="T165" s="200">
        <f>SUM(T166:T191)</f>
        <v>0</v>
      </c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R165" s="201" t="s">
        <v>82</v>
      </c>
      <c r="AT165" s="202" t="s">
        <v>73</v>
      </c>
      <c r="AU165" s="202" t="s">
        <v>82</v>
      </c>
      <c r="AY165" s="201" t="s">
        <v>133</v>
      </c>
      <c r="BK165" s="203">
        <f>SUM(BK166:BK191)</f>
        <v>0</v>
      </c>
    </row>
    <row r="166" spans="1:65" s="2" customFormat="1" ht="16.5" customHeight="1">
      <c r="A166" s="40"/>
      <c r="B166" s="41"/>
      <c r="C166" s="206" t="s">
        <v>373</v>
      </c>
      <c r="D166" s="206" t="s">
        <v>135</v>
      </c>
      <c r="E166" s="207" t="s">
        <v>1213</v>
      </c>
      <c r="F166" s="208" t="s">
        <v>1214</v>
      </c>
      <c r="G166" s="209" t="s">
        <v>190</v>
      </c>
      <c r="H166" s="210">
        <v>2</v>
      </c>
      <c r="I166" s="211"/>
      <c r="J166" s="212">
        <f>ROUND(I166*H166,2)</f>
        <v>0</v>
      </c>
      <c r="K166" s="208" t="s">
        <v>139</v>
      </c>
      <c r="L166" s="46"/>
      <c r="M166" s="213" t="s">
        <v>19</v>
      </c>
      <c r="N166" s="214" t="s">
        <v>45</v>
      </c>
      <c r="O166" s="86"/>
      <c r="P166" s="215">
        <f>O166*H166</f>
        <v>0</v>
      </c>
      <c r="Q166" s="215">
        <v>0</v>
      </c>
      <c r="R166" s="215">
        <f>Q166*H166</f>
        <v>0</v>
      </c>
      <c r="S166" s="215">
        <v>0</v>
      </c>
      <c r="T166" s="216">
        <f>S166*H166</f>
        <v>0</v>
      </c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R166" s="217" t="s">
        <v>140</v>
      </c>
      <c r="AT166" s="217" t="s">
        <v>135</v>
      </c>
      <c r="AU166" s="217" t="s">
        <v>84</v>
      </c>
      <c r="AY166" s="19" t="s">
        <v>133</v>
      </c>
      <c r="BE166" s="218">
        <f>IF(N166="základní",J166,0)</f>
        <v>0</v>
      </c>
      <c r="BF166" s="218">
        <f>IF(N166="snížená",J166,0)</f>
        <v>0</v>
      </c>
      <c r="BG166" s="218">
        <f>IF(N166="zákl. přenesená",J166,0)</f>
        <v>0</v>
      </c>
      <c r="BH166" s="218">
        <f>IF(N166="sníž. přenesená",J166,0)</f>
        <v>0</v>
      </c>
      <c r="BI166" s="218">
        <f>IF(N166="nulová",J166,0)</f>
        <v>0</v>
      </c>
      <c r="BJ166" s="19" t="s">
        <v>82</v>
      </c>
      <c r="BK166" s="218">
        <f>ROUND(I166*H166,2)</f>
        <v>0</v>
      </c>
      <c r="BL166" s="19" t="s">
        <v>140</v>
      </c>
      <c r="BM166" s="217" t="s">
        <v>1254</v>
      </c>
    </row>
    <row r="167" spans="1:47" s="2" customFormat="1" ht="12">
      <c r="A167" s="40"/>
      <c r="B167" s="41"/>
      <c r="C167" s="42"/>
      <c r="D167" s="219" t="s">
        <v>142</v>
      </c>
      <c r="E167" s="42"/>
      <c r="F167" s="220" t="s">
        <v>1214</v>
      </c>
      <c r="G167" s="42"/>
      <c r="H167" s="42"/>
      <c r="I167" s="221"/>
      <c r="J167" s="42"/>
      <c r="K167" s="42"/>
      <c r="L167" s="46"/>
      <c r="M167" s="222"/>
      <c r="N167" s="223"/>
      <c r="O167" s="86"/>
      <c r="P167" s="86"/>
      <c r="Q167" s="86"/>
      <c r="R167" s="86"/>
      <c r="S167" s="86"/>
      <c r="T167" s="87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T167" s="19" t="s">
        <v>142</v>
      </c>
      <c r="AU167" s="19" t="s">
        <v>84</v>
      </c>
    </row>
    <row r="168" spans="1:51" s="13" customFormat="1" ht="12">
      <c r="A168" s="13"/>
      <c r="B168" s="224"/>
      <c r="C168" s="225"/>
      <c r="D168" s="219" t="s">
        <v>156</v>
      </c>
      <c r="E168" s="226" t="s">
        <v>19</v>
      </c>
      <c r="F168" s="227" t="s">
        <v>1216</v>
      </c>
      <c r="G168" s="225"/>
      <c r="H168" s="228">
        <v>2</v>
      </c>
      <c r="I168" s="229"/>
      <c r="J168" s="225"/>
      <c r="K168" s="225"/>
      <c r="L168" s="230"/>
      <c r="M168" s="231"/>
      <c r="N168" s="232"/>
      <c r="O168" s="232"/>
      <c r="P168" s="232"/>
      <c r="Q168" s="232"/>
      <c r="R168" s="232"/>
      <c r="S168" s="232"/>
      <c r="T168" s="23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34" t="s">
        <v>156</v>
      </c>
      <c r="AU168" s="234" t="s">
        <v>84</v>
      </c>
      <c r="AV168" s="13" t="s">
        <v>84</v>
      </c>
      <c r="AW168" s="13" t="s">
        <v>35</v>
      </c>
      <c r="AX168" s="13" t="s">
        <v>82</v>
      </c>
      <c r="AY168" s="234" t="s">
        <v>133</v>
      </c>
    </row>
    <row r="169" spans="1:65" s="2" customFormat="1" ht="16.5" customHeight="1">
      <c r="A169" s="40"/>
      <c r="B169" s="41"/>
      <c r="C169" s="206" t="s">
        <v>377</v>
      </c>
      <c r="D169" s="206" t="s">
        <v>135</v>
      </c>
      <c r="E169" s="207" t="s">
        <v>1217</v>
      </c>
      <c r="F169" s="208" t="s">
        <v>1218</v>
      </c>
      <c r="G169" s="209" t="s">
        <v>190</v>
      </c>
      <c r="H169" s="210">
        <v>2</v>
      </c>
      <c r="I169" s="211"/>
      <c r="J169" s="212">
        <f>ROUND(I169*H169,2)</f>
        <v>0</v>
      </c>
      <c r="K169" s="208" t="s">
        <v>139</v>
      </c>
      <c r="L169" s="46"/>
      <c r="M169" s="213" t="s">
        <v>19</v>
      </c>
      <c r="N169" s="214" t="s">
        <v>45</v>
      </c>
      <c r="O169" s="86"/>
      <c r="P169" s="215">
        <f>O169*H169</f>
        <v>0</v>
      </c>
      <c r="Q169" s="215">
        <v>0</v>
      </c>
      <c r="R169" s="215">
        <f>Q169*H169</f>
        <v>0</v>
      </c>
      <c r="S169" s="215">
        <v>0</v>
      </c>
      <c r="T169" s="216">
        <f>S169*H169</f>
        <v>0</v>
      </c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R169" s="217" t="s">
        <v>140</v>
      </c>
      <c r="AT169" s="217" t="s">
        <v>135</v>
      </c>
      <c r="AU169" s="217" t="s">
        <v>84</v>
      </c>
      <c r="AY169" s="19" t="s">
        <v>133</v>
      </c>
      <c r="BE169" s="218">
        <f>IF(N169="základní",J169,0)</f>
        <v>0</v>
      </c>
      <c r="BF169" s="218">
        <f>IF(N169="snížená",J169,0)</f>
        <v>0</v>
      </c>
      <c r="BG169" s="218">
        <f>IF(N169="zákl. přenesená",J169,0)</f>
        <v>0</v>
      </c>
      <c r="BH169" s="218">
        <f>IF(N169="sníž. přenesená",J169,0)</f>
        <v>0</v>
      </c>
      <c r="BI169" s="218">
        <f>IF(N169="nulová",J169,0)</f>
        <v>0</v>
      </c>
      <c r="BJ169" s="19" t="s">
        <v>82</v>
      </c>
      <c r="BK169" s="218">
        <f>ROUND(I169*H169,2)</f>
        <v>0</v>
      </c>
      <c r="BL169" s="19" t="s">
        <v>140</v>
      </c>
      <c r="BM169" s="217" t="s">
        <v>1255</v>
      </c>
    </row>
    <row r="170" spans="1:47" s="2" customFormat="1" ht="12">
      <c r="A170" s="40"/>
      <c r="B170" s="41"/>
      <c r="C170" s="42"/>
      <c r="D170" s="219" t="s">
        <v>142</v>
      </c>
      <c r="E170" s="42"/>
      <c r="F170" s="220" t="s">
        <v>1218</v>
      </c>
      <c r="G170" s="42"/>
      <c r="H170" s="42"/>
      <c r="I170" s="221"/>
      <c r="J170" s="42"/>
      <c r="K170" s="42"/>
      <c r="L170" s="46"/>
      <c r="M170" s="222"/>
      <c r="N170" s="223"/>
      <c r="O170" s="86"/>
      <c r="P170" s="86"/>
      <c r="Q170" s="86"/>
      <c r="R170" s="86"/>
      <c r="S170" s="86"/>
      <c r="T170" s="87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T170" s="19" t="s">
        <v>142</v>
      </c>
      <c r="AU170" s="19" t="s">
        <v>84</v>
      </c>
    </row>
    <row r="171" spans="1:65" s="2" customFormat="1" ht="16.5" customHeight="1">
      <c r="A171" s="40"/>
      <c r="B171" s="41"/>
      <c r="C171" s="206" t="s">
        <v>381</v>
      </c>
      <c r="D171" s="206" t="s">
        <v>135</v>
      </c>
      <c r="E171" s="207" t="s">
        <v>1220</v>
      </c>
      <c r="F171" s="208" t="s">
        <v>1221</v>
      </c>
      <c r="G171" s="209" t="s">
        <v>190</v>
      </c>
      <c r="H171" s="210">
        <v>20</v>
      </c>
      <c r="I171" s="211"/>
      <c r="J171" s="212">
        <f>ROUND(I171*H171,2)</f>
        <v>0</v>
      </c>
      <c r="K171" s="208" t="s">
        <v>139</v>
      </c>
      <c r="L171" s="46"/>
      <c r="M171" s="213" t="s">
        <v>19</v>
      </c>
      <c r="N171" s="214" t="s">
        <v>45</v>
      </c>
      <c r="O171" s="86"/>
      <c r="P171" s="215">
        <f>O171*H171</f>
        <v>0</v>
      </c>
      <c r="Q171" s="215">
        <v>0</v>
      </c>
      <c r="R171" s="215">
        <f>Q171*H171</f>
        <v>0</v>
      </c>
      <c r="S171" s="215">
        <v>0</v>
      </c>
      <c r="T171" s="216">
        <f>S171*H171</f>
        <v>0</v>
      </c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R171" s="217" t="s">
        <v>140</v>
      </c>
      <c r="AT171" s="217" t="s">
        <v>135</v>
      </c>
      <c r="AU171" s="217" t="s">
        <v>84</v>
      </c>
      <c r="AY171" s="19" t="s">
        <v>133</v>
      </c>
      <c r="BE171" s="218">
        <f>IF(N171="základní",J171,0)</f>
        <v>0</v>
      </c>
      <c r="BF171" s="218">
        <f>IF(N171="snížená",J171,0)</f>
        <v>0</v>
      </c>
      <c r="BG171" s="218">
        <f>IF(N171="zákl. přenesená",J171,0)</f>
        <v>0</v>
      </c>
      <c r="BH171" s="218">
        <f>IF(N171="sníž. přenesená",J171,0)</f>
        <v>0</v>
      </c>
      <c r="BI171" s="218">
        <f>IF(N171="nulová",J171,0)</f>
        <v>0</v>
      </c>
      <c r="BJ171" s="19" t="s">
        <v>82</v>
      </c>
      <c r="BK171" s="218">
        <f>ROUND(I171*H171,2)</f>
        <v>0</v>
      </c>
      <c r="BL171" s="19" t="s">
        <v>140</v>
      </c>
      <c r="BM171" s="217" t="s">
        <v>1256</v>
      </c>
    </row>
    <row r="172" spans="1:47" s="2" customFormat="1" ht="12">
      <c r="A172" s="40"/>
      <c r="B172" s="41"/>
      <c r="C172" s="42"/>
      <c r="D172" s="219" t="s">
        <v>142</v>
      </c>
      <c r="E172" s="42"/>
      <c r="F172" s="220" t="s">
        <v>1221</v>
      </c>
      <c r="G172" s="42"/>
      <c r="H172" s="42"/>
      <c r="I172" s="221"/>
      <c r="J172" s="42"/>
      <c r="K172" s="42"/>
      <c r="L172" s="46"/>
      <c r="M172" s="222"/>
      <c r="N172" s="223"/>
      <c r="O172" s="86"/>
      <c r="P172" s="86"/>
      <c r="Q172" s="86"/>
      <c r="R172" s="86"/>
      <c r="S172" s="86"/>
      <c r="T172" s="87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T172" s="19" t="s">
        <v>142</v>
      </c>
      <c r="AU172" s="19" t="s">
        <v>84</v>
      </c>
    </row>
    <row r="173" spans="1:65" s="2" customFormat="1" ht="12">
      <c r="A173" s="40"/>
      <c r="B173" s="41"/>
      <c r="C173" s="206" t="s">
        <v>385</v>
      </c>
      <c r="D173" s="206" t="s">
        <v>135</v>
      </c>
      <c r="E173" s="207" t="s">
        <v>1179</v>
      </c>
      <c r="F173" s="208" t="s">
        <v>1180</v>
      </c>
      <c r="G173" s="209" t="s">
        <v>138</v>
      </c>
      <c r="H173" s="210">
        <v>3</v>
      </c>
      <c r="I173" s="211"/>
      <c r="J173" s="212">
        <f>ROUND(I173*H173,2)</f>
        <v>0</v>
      </c>
      <c r="K173" s="208" t="s">
        <v>139</v>
      </c>
      <c r="L173" s="46"/>
      <c r="M173" s="213" t="s">
        <v>19</v>
      </c>
      <c r="N173" s="214" t="s">
        <v>45</v>
      </c>
      <c r="O173" s="86"/>
      <c r="P173" s="215">
        <f>O173*H173</f>
        <v>0</v>
      </c>
      <c r="Q173" s="215">
        <v>0</v>
      </c>
      <c r="R173" s="215">
        <f>Q173*H173</f>
        <v>0</v>
      </c>
      <c r="S173" s="215">
        <v>0</v>
      </c>
      <c r="T173" s="216">
        <f>S173*H173</f>
        <v>0</v>
      </c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R173" s="217" t="s">
        <v>140</v>
      </c>
      <c r="AT173" s="217" t="s">
        <v>135</v>
      </c>
      <c r="AU173" s="217" t="s">
        <v>84</v>
      </c>
      <c r="AY173" s="19" t="s">
        <v>133</v>
      </c>
      <c r="BE173" s="218">
        <f>IF(N173="základní",J173,0)</f>
        <v>0</v>
      </c>
      <c r="BF173" s="218">
        <f>IF(N173="snížená",J173,0)</f>
        <v>0</v>
      </c>
      <c r="BG173" s="218">
        <f>IF(N173="zákl. přenesená",J173,0)</f>
        <v>0</v>
      </c>
      <c r="BH173" s="218">
        <f>IF(N173="sníž. přenesená",J173,0)</f>
        <v>0</v>
      </c>
      <c r="BI173" s="218">
        <f>IF(N173="nulová",J173,0)</f>
        <v>0</v>
      </c>
      <c r="BJ173" s="19" t="s">
        <v>82</v>
      </c>
      <c r="BK173" s="218">
        <f>ROUND(I173*H173,2)</f>
        <v>0</v>
      </c>
      <c r="BL173" s="19" t="s">
        <v>140</v>
      </c>
      <c r="BM173" s="217" t="s">
        <v>1257</v>
      </c>
    </row>
    <row r="174" spans="1:47" s="2" customFormat="1" ht="12">
      <c r="A174" s="40"/>
      <c r="B174" s="41"/>
      <c r="C174" s="42"/>
      <c r="D174" s="219" t="s">
        <v>142</v>
      </c>
      <c r="E174" s="42"/>
      <c r="F174" s="220" t="s">
        <v>1180</v>
      </c>
      <c r="G174" s="42"/>
      <c r="H174" s="42"/>
      <c r="I174" s="221"/>
      <c r="J174" s="42"/>
      <c r="K174" s="42"/>
      <c r="L174" s="46"/>
      <c r="M174" s="222"/>
      <c r="N174" s="223"/>
      <c r="O174" s="86"/>
      <c r="P174" s="86"/>
      <c r="Q174" s="86"/>
      <c r="R174" s="86"/>
      <c r="S174" s="86"/>
      <c r="T174" s="87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T174" s="19" t="s">
        <v>142</v>
      </c>
      <c r="AU174" s="19" t="s">
        <v>84</v>
      </c>
    </row>
    <row r="175" spans="1:65" s="2" customFormat="1" ht="12">
      <c r="A175" s="40"/>
      <c r="B175" s="41"/>
      <c r="C175" s="206" t="s">
        <v>389</v>
      </c>
      <c r="D175" s="206" t="s">
        <v>135</v>
      </c>
      <c r="E175" s="207" t="s">
        <v>1182</v>
      </c>
      <c r="F175" s="208" t="s">
        <v>1183</v>
      </c>
      <c r="G175" s="209" t="s">
        <v>138</v>
      </c>
      <c r="H175" s="210">
        <v>3</v>
      </c>
      <c r="I175" s="211"/>
      <c r="J175" s="212">
        <f>ROUND(I175*H175,2)</f>
        <v>0</v>
      </c>
      <c r="K175" s="208" t="s">
        <v>139</v>
      </c>
      <c r="L175" s="46"/>
      <c r="M175" s="213" t="s">
        <v>19</v>
      </c>
      <c r="N175" s="214" t="s">
        <v>45</v>
      </c>
      <c r="O175" s="86"/>
      <c r="P175" s="215">
        <f>O175*H175</f>
        <v>0</v>
      </c>
      <c r="Q175" s="215">
        <v>0</v>
      </c>
      <c r="R175" s="215">
        <f>Q175*H175</f>
        <v>0</v>
      </c>
      <c r="S175" s="215">
        <v>0</v>
      </c>
      <c r="T175" s="216">
        <f>S175*H175</f>
        <v>0</v>
      </c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R175" s="217" t="s">
        <v>140</v>
      </c>
      <c r="AT175" s="217" t="s">
        <v>135</v>
      </c>
      <c r="AU175" s="217" t="s">
        <v>84</v>
      </c>
      <c r="AY175" s="19" t="s">
        <v>133</v>
      </c>
      <c r="BE175" s="218">
        <f>IF(N175="základní",J175,0)</f>
        <v>0</v>
      </c>
      <c r="BF175" s="218">
        <f>IF(N175="snížená",J175,0)</f>
        <v>0</v>
      </c>
      <c r="BG175" s="218">
        <f>IF(N175="zákl. přenesená",J175,0)</f>
        <v>0</v>
      </c>
      <c r="BH175" s="218">
        <f>IF(N175="sníž. přenesená",J175,0)</f>
        <v>0</v>
      </c>
      <c r="BI175" s="218">
        <f>IF(N175="nulová",J175,0)</f>
        <v>0</v>
      </c>
      <c r="BJ175" s="19" t="s">
        <v>82</v>
      </c>
      <c r="BK175" s="218">
        <f>ROUND(I175*H175,2)</f>
        <v>0</v>
      </c>
      <c r="BL175" s="19" t="s">
        <v>140</v>
      </c>
      <c r="BM175" s="217" t="s">
        <v>1258</v>
      </c>
    </row>
    <row r="176" spans="1:47" s="2" customFormat="1" ht="12">
      <c r="A176" s="40"/>
      <c r="B176" s="41"/>
      <c r="C176" s="42"/>
      <c r="D176" s="219" t="s">
        <v>142</v>
      </c>
      <c r="E176" s="42"/>
      <c r="F176" s="220" t="s">
        <v>1183</v>
      </c>
      <c r="G176" s="42"/>
      <c r="H176" s="42"/>
      <c r="I176" s="221"/>
      <c r="J176" s="42"/>
      <c r="K176" s="42"/>
      <c r="L176" s="46"/>
      <c r="M176" s="222"/>
      <c r="N176" s="223"/>
      <c r="O176" s="86"/>
      <c r="P176" s="86"/>
      <c r="Q176" s="86"/>
      <c r="R176" s="86"/>
      <c r="S176" s="86"/>
      <c r="T176" s="87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T176" s="19" t="s">
        <v>142</v>
      </c>
      <c r="AU176" s="19" t="s">
        <v>84</v>
      </c>
    </row>
    <row r="177" spans="1:65" s="2" customFormat="1" ht="16.5" customHeight="1">
      <c r="A177" s="40"/>
      <c r="B177" s="41"/>
      <c r="C177" s="256" t="s">
        <v>393</v>
      </c>
      <c r="D177" s="256" t="s">
        <v>206</v>
      </c>
      <c r="E177" s="257" t="s">
        <v>1225</v>
      </c>
      <c r="F177" s="258" t="s">
        <v>1226</v>
      </c>
      <c r="G177" s="259" t="s">
        <v>138</v>
      </c>
      <c r="H177" s="260">
        <v>3</v>
      </c>
      <c r="I177" s="261"/>
      <c r="J177" s="262">
        <f>ROUND(I177*H177,2)</f>
        <v>0</v>
      </c>
      <c r="K177" s="258" t="s">
        <v>332</v>
      </c>
      <c r="L177" s="263"/>
      <c r="M177" s="264" t="s">
        <v>19</v>
      </c>
      <c r="N177" s="265" t="s">
        <v>45</v>
      </c>
      <c r="O177" s="86"/>
      <c r="P177" s="215">
        <f>O177*H177</f>
        <v>0</v>
      </c>
      <c r="Q177" s="215">
        <v>0.005</v>
      </c>
      <c r="R177" s="215">
        <f>Q177*H177</f>
        <v>0.015</v>
      </c>
      <c r="S177" s="215">
        <v>0</v>
      </c>
      <c r="T177" s="216">
        <f>S177*H177</f>
        <v>0</v>
      </c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R177" s="217" t="s">
        <v>187</v>
      </c>
      <c r="AT177" s="217" t="s">
        <v>206</v>
      </c>
      <c r="AU177" s="217" t="s">
        <v>84</v>
      </c>
      <c r="AY177" s="19" t="s">
        <v>133</v>
      </c>
      <c r="BE177" s="218">
        <f>IF(N177="základní",J177,0)</f>
        <v>0</v>
      </c>
      <c r="BF177" s="218">
        <f>IF(N177="snížená",J177,0)</f>
        <v>0</v>
      </c>
      <c r="BG177" s="218">
        <f>IF(N177="zákl. přenesená",J177,0)</f>
        <v>0</v>
      </c>
      <c r="BH177" s="218">
        <f>IF(N177="sníž. přenesená",J177,0)</f>
        <v>0</v>
      </c>
      <c r="BI177" s="218">
        <f>IF(N177="nulová",J177,0)</f>
        <v>0</v>
      </c>
      <c r="BJ177" s="19" t="s">
        <v>82</v>
      </c>
      <c r="BK177" s="218">
        <f>ROUND(I177*H177,2)</f>
        <v>0</v>
      </c>
      <c r="BL177" s="19" t="s">
        <v>140</v>
      </c>
      <c r="BM177" s="217" t="s">
        <v>1259</v>
      </c>
    </row>
    <row r="178" spans="1:47" s="2" customFormat="1" ht="12">
      <c r="A178" s="40"/>
      <c r="B178" s="41"/>
      <c r="C178" s="42"/>
      <c r="D178" s="219" t="s">
        <v>142</v>
      </c>
      <c r="E178" s="42"/>
      <c r="F178" s="220" t="s">
        <v>1226</v>
      </c>
      <c r="G178" s="42"/>
      <c r="H178" s="42"/>
      <c r="I178" s="221"/>
      <c r="J178" s="42"/>
      <c r="K178" s="42"/>
      <c r="L178" s="46"/>
      <c r="M178" s="222"/>
      <c r="N178" s="223"/>
      <c r="O178" s="86"/>
      <c r="P178" s="86"/>
      <c r="Q178" s="86"/>
      <c r="R178" s="86"/>
      <c r="S178" s="86"/>
      <c r="T178" s="87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T178" s="19" t="s">
        <v>142</v>
      </c>
      <c r="AU178" s="19" t="s">
        <v>84</v>
      </c>
    </row>
    <row r="179" spans="1:65" s="2" customFormat="1" ht="16.5" customHeight="1">
      <c r="A179" s="40"/>
      <c r="B179" s="41"/>
      <c r="C179" s="206" t="s">
        <v>397</v>
      </c>
      <c r="D179" s="206" t="s">
        <v>135</v>
      </c>
      <c r="E179" s="207" t="s">
        <v>1194</v>
      </c>
      <c r="F179" s="208" t="s">
        <v>1195</v>
      </c>
      <c r="G179" s="209" t="s">
        <v>138</v>
      </c>
      <c r="H179" s="210">
        <v>3</v>
      </c>
      <c r="I179" s="211"/>
      <c r="J179" s="212">
        <f>ROUND(I179*H179,2)</f>
        <v>0</v>
      </c>
      <c r="K179" s="208" t="s">
        <v>139</v>
      </c>
      <c r="L179" s="46"/>
      <c r="M179" s="213" t="s">
        <v>19</v>
      </c>
      <c r="N179" s="214" t="s">
        <v>45</v>
      </c>
      <c r="O179" s="86"/>
      <c r="P179" s="215">
        <f>O179*H179</f>
        <v>0</v>
      </c>
      <c r="Q179" s="215">
        <v>5E-05</v>
      </c>
      <c r="R179" s="215">
        <f>Q179*H179</f>
        <v>0.00015000000000000001</v>
      </c>
      <c r="S179" s="215">
        <v>0</v>
      </c>
      <c r="T179" s="216">
        <f>S179*H179</f>
        <v>0</v>
      </c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R179" s="217" t="s">
        <v>140</v>
      </c>
      <c r="AT179" s="217" t="s">
        <v>135</v>
      </c>
      <c r="AU179" s="217" t="s">
        <v>84</v>
      </c>
      <c r="AY179" s="19" t="s">
        <v>133</v>
      </c>
      <c r="BE179" s="218">
        <f>IF(N179="základní",J179,0)</f>
        <v>0</v>
      </c>
      <c r="BF179" s="218">
        <f>IF(N179="snížená",J179,0)</f>
        <v>0</v>
      </c>
      <c r="BG179" s="218">
        <f>IF(N179="zákl. přenesená",J179,0)</f>
        <v>0</v>
      </c>
      <c r="BH179" s="218">
        <f>IF(N179="sníž. přenesená",J179,0)</f>
        <v>0</v>
      </c>
      <c r="BI179" s="218">
        <f>IF(N179="nulová",J179,0)</f>
        <v>0</v>
      </c>
      <c r="BJ179" s="19" t="s">
        <v>82</v>
      </c>
      <c r="BK179" s="218">
        <f>ROUND(I179*H179,2)</f>
        <v>0</v>
      </c>
      <c r="BL179" s="19" t="s">
        <v>140</v>
      </c>
      <c r="BM179" s="217" t="s">
        <v>1260</v>
      </c>
    </row>
    <row r="180" spans="1:47" s="2" customFormat="1" ht="12">
      <c r="A180" s="40"/>
      <c r="B180" s="41"/>
      <c r="C180" s="42"/>
      <c r="D180" s="219" t="s">
        <v>142</v>
      </c>
      <c r="E180" s="42"/>
      <c r="F180" s="220" t="s">
        <v>1195</v>
      </c>
      <c r="G180" s="42"/>
      <c r="H180" s="42"/>
      <c r="I180" s="221"/>
      <c r="J180" s="42"/>
      <c r="K180" s="42"/>
      <c r="L180" s="46"/>
      <c r="M180" s="222"/>
      <c r="N180" s="223"/>
      <c r="O180" s="86"/>
      <c r="P180" s="86"/>
      <c r="Q180" s="86"/>
      <c r="R180" s="86"/>
      <c r="S180" s="86"/>
      <c r="T180" s="87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T180" s="19" t="s">
        <v>142</v>
      </c>
      <c r="AU180" s="19" t="s">
        <v>84</v>
      </c>
    </row>
    <row r="181" spans="1:65" s="2" customFormat="1" ht="16.5" customHeight="1">
      <c r="A181" s="40"/>
      <c r="B181" s="41"/>
      <c r="C181" s="256" t="s">
        <v>401</v>
      </c>
      <c r="D181" s="256" t="s">
        <v>206</v>
      </c>
      <c r="E181" s="257" t="s">
        <v>1197</v>
      </c>
      <c r="F181" s="258" t="s">
        <v>1198</v>
      </c>
      <c r="G181" s="259" t="s">
        <v>138</v>
      </c>
      <c r="H181" s="260">
        <v>9</v>
      </c>
      <c r="I181" s="261"/>
      <c r="J181" s="262">
        <f>ROUND(I181*H181,2)</f>
        <v>0</v>
      </c>
      <c r="K181" s="258" t="s">
        <v>139</v>
      </c>
      <c r="L181" s="263"/>
      <c r="M181" s="264" t="s">
        <v>19</v>
      </c>
      <c r="N181" s="265" t="s">
        <v>45</v>
      </c>
      <c r="O181" s="86"/>
      <c r="P181" s="215">
        <f>O181*H181</f>
        <v>0</v>
      </c>
      <c r="Q181" s="215">
        <v>0.00472</v>
      </c>
      <c r="R181" s="215">
        <f>Q181*H181</f>
        <v>0.042480000000000004</v>
      </c>
      <c r="S181" s="215">
        <v>0</v>
      </c>
      <c r="T181" s="216">
        <f>S181*H181</f>
        <v>0</v>
      </c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R181" s="217" t="s">
        <v>187</v>
      </c>
      <c r="AT181" s="217" t="s">
        <v>206</v>
      </c>
      <c r="AU181" s="217" t="s">
        <v>84</v>
      </c>
      <c r="AY181" s="19" t="s">
        <v>133</v>
      </c>
      <c r="BE181" s="218">
        <f>IF(N181="základní",J181,0)</f>
        <v>0</v>
      </c>
      <c r="BF181" s="218">
        <f>IF(N181="snížená",J181,0)</f>
        <v>0</v>
      </c>
      <c r="BG181" s="218">
        <f>IF(N181="zákl. přenesená",J181,0)</f>
        <v>0</v>
      </c>
      <c r="BH181" s="218">
        <f>IF(N181="sníž. přenesená",J181,0)</f>
        <v>0</v>
      </c>
      <c r="BI181" s="218">
        <f>IF(N181="nulová",J181,0)</f>
        <v>0</v>
      </c>
      <c r="BJ181" s="19" t="s">
        <v>82</v>
      </c>
      <c r="BK181" s="218">
        <f>ROUND(I181*H181,2)</f>
        <v>0</v>
      </c>
      <c r="BL181" s="19" t="s">
        <v>140</v>
      </c>
      <c r="BM181" s="217" t="s">
        <v>1261</v>
      </c>
    </row>
    <row r="182" spans="1:47" s="2" customFormat="1" ht="12">
      <c r="A182" s="40"/>
      <c r="B182" s="41"/>
      <c r="C182" s="42"/>
      <c r="D182" s="219" t="s">
        <v>142</v>
      </c>
      <c r="E182" s="42"/>
      <c r="F182" s="220" t="s">
        <v>1198</v>
      </c>
      <c r="G182" s="42"/>
      <c r="H182" s="42"/>
      <c r="I182" s="221"/>
      <c r="J182" s="42"/>
      <c r="K182" s="42"/>
      <c r="L182" s="46"/>
      <c r="M182" s="222"/>
      <c r="N182" s="223"/>
      <c r="O182" s="86"/>
      <c r="P182" s="86"/>
      <c r="Q182" s="86"/>
      <c r="R182" s="86"/>
      <c r="S182" s="86"/>
      <c r="T182" s="87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T182" s="19" t="s">
        <v>142</v>
      </c>
      <c r="AU182" s="19" t="s">
        <v>84</v>
      </c>
    </row>
    <row r="183" spans="1:65" s="2" customFormat="1" ht="16.5" customHeight="1">
      <c r="A183" s="40"/>
      <c r="B183" s="41"/>
      <c r="C183" s="206" t="s">
        <v>405</v>
      </c>
      <c r="D183" s="206" t="s">
        <v>135</v>
      </c>
      <c r="E183" s="207" t="s">
        <v>1200</v>
      </c>
      <c r="F183" s="208" t="s">
        <v>1201</v>
      </c>
      <c r="G183" s="209" t="s">
        <v>149</v>
      </c>
      <c r="H183" s="210">
        <v>3</v>
      </c>
      <c r="I183" s="211"/>
      <c r="J183" s="212">
        <f>ROUND(I183*H183,2)</f>
        <v>0</v>
      </c>
      <c r="K183" s="208" t="s">
        <v>139</v>
      </c>
      <c r="L183" s="46"/>
      <c r="M183" s="213" t="s">
        <v>19</v>
      </c>
      <c r="N183" s="214" t="s">
        <v>45</v>
      </c>
      <c r="O183" s="86"/>
      <c r="P183" s="215">
        <f>O183*H183</f>
        <v>0</v>
      </c>
      <c r="Q183" s="215">
        <v>0</v>
      </c>
      <c r="R183" s="215">
        <f>Q183*H183</f>
        <v>0</v>
      </c>
      <c r="S183" s="215">
        <v>0</v>
      </c>
      <c r="T183" s="216">
        <f>S183*H183</f>
        <v>0</v>
      </c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R183" s="217" t="s">
        <v>140</v>
      </c>
      <c r="AT183" s="217" t="s">
        <v>135</v>
      </c>
      <c r="AU183" s="217" t="s">
        <v>84</v>
      </c>
      <c r="AY183" s="19" t="s">
        <v>133</v>
      </c>
      <c r="BE183" s="218">
        <f>IF(N183="základní",J183,0)</f>
        <v>0</v>
      </c>
      <c r="BF183" s="218">
        <f>IF(N183="snížená",J183,0)</f>
        <v>0</v>
      </c>
      <c r="BG183" s="218">
        <f>IF(N183="zákl. přenesená",J183,0)</f>
        <v>0</v>
      </c>
      <c r="BH183" s="218">
        <f>IF(N183="sníž. přenesená",J183,0)</f>
        <v>0</v>
      </c>
      <c r="BI183" s="218">
        <f>IF(N183="nulová",J183,0)</f>
        <v>0</v>
      </c>
      <c r="BJ183" s="19" t="s">
        <v>82</v>
      </c>
      <c r="BK183" s="218">
        <f>ROUND(I183*H183,2)</f>
        <v>0</v>
      </c>
      <c r="BL183" s="19" t="s">
        <v>140</v>
      </c>
      <c r="BM183" s="217" t="s">
        <v>1262</v>
      </c>
    </row>
    <row r="184" spans="1:47" s="2" customFormat="1" ht="12">
      <c r="A184" s="40"/>
      <c r="B184" s="41"/>
      <c r="C184" s="42"/>
      <c r="D184" s="219" t="s">
        <v>142</v>
      </c>
      <c r="E184" s="42"/>
      <c r="F184" s="220" t="s">
        <v>1201</v>
      </c>
      <c r="G184" s="42"/>
      <c r="H184" s="42"/>
      <c r="I184" s="221"/>
      <c r="J184" s="42"/>
      <c r="K184" s="42"/>
      <c r="L184" s="46"/>
      <c r="M184" s="222"/>
      <c r="N184" s="223"/>
      <c r="O184" s="86"/>
      <c r="P184" s="86"/>
      <c r="Q184" s="86"/>
      <c r="R184" s="86"/>
      <c r="S184" s="86"/>
      <c r="T184" s="87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T184" s="19" t="s">
        <v>142</v>
      </c>
      <c r="AU184" s="19" t="s">
        <v>84</v>
      </c>
    </row>
    <row r="185" spans="1:65" s="2" customFormat="1" ht="16.5" customHeight="1">
      <c r="A185" s="40"/>
      <c r="B185" s="41"/>
      <c r="C185" s="256" t="s">
        <v>409</v>
      </c>
      <c r="D185" s="256" t="s">
        <v>206</v>
      </c>
      <c r="E185" s="257" t="s">
        <v>1203</v>
      </c>
      <c r="F185" s="258" t="s">
        <v>1204</v>
      </c>
      <c r="G185" s="259" t="s">
        <v>190</v>
      </c>
      <c r="H185" s="260">
        <v>0.031</v>
      </c>
      <c r="I185" s="261"/>
      <c r="J185" s="262">
        <f>ROUND(I185*H185,2)</f>
        <v>0</v>
      </c>
      <c r="K185" s="258" t="s">
        <v>139</v>
      </c>
      <c r="L185" s="263"/>
      <c r="M185" s="264" t="s">
        <v>19</v>
      </c>
      <c r="N185" s="265" t="s">
        <v>45</v>
      </c>
      <c r="O185" s="86"/>
      <c r="P185" s="215">
        <f>O185*H185</f>
        <v>0</v>
      </c>
      <c r="Q185" s="215">
        <v>0.2</v>
      </c>
      <c r="R185" s="215">
        <f>Q185*H185</f>
        <v>0.006200000000000001</v>
      </c>
      <c r="S185" s="215">
        <v>0</v>
      </c>
      <c r="T185" s="216">
        <f>S185*H185</f>
        <v>0</v>
      </c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R185" s="217" t="s">
        <v>187</v>
      </c>
      <c r="AT185" s="217" t="s">
        <v>206</v>
      </c>
      <c r="AU185" s="217" t="s">
        <v>84</v>
      </c>
      <c r="AY185" s="19" t="s">
        <v>133</v>
      </c>
      <c r="BE185" s="218">
        <f>IF(N185="základní",J185,0)</f>
        <v>0</v>
      </c>
      <c r="BF185" s="218">
        <f>IF(N185="snížená",J185,0)</f>
        <v>0</v>
      </c>
      <c r="BG185" s="218">
        <f>IF(N185="zákl. přenesená",J185,0)</f>
        <v>0</v>
      </c>
      <c r="BH185" s="218">
        <f>IF(N185="sníž. přenesená",J185,0)</f>
        <v>0</v>
      </c>
      <c r="BI185" s="218">
        <f>IF(N185="nulová",J185,0)</f>
        <v>0</v>
      </c>
      <c r="BJ185" s="19" t="s">
        <v>82</v>
      </c>
      <c r="BK185" s="218">
        <f>ROUND(I185*H185,2)</f>
        <v>0</v>
      </c>
      <c r="BL185" s="19" t="s">
        <v>140</v>
      </c>
      <c r="BM185" s="217" t="s">
        <v>1263</v>
      </c>
    </row>
    <row r="186" spans="1:47" s="2" customFormat="1" ht="12">
      <c r="A186" s="40"/>
      <c r="B186" s="41"/>
      <c r="C186" s="42"/>
      <c r="D186" s="219" t="s">
        <v>142</v>
      </c>
      <c r="E186" s="42"/>
      <c r="F186" s="220" t="s">
        <v>1204</v>
      </c>
      <c r="G186" s="42"/>
      <c r="H186" s="42"/>
      <c r="I186" s="221"/>
      <c r="J186" s="42"/>
      <c r="K186" s="42"/>
      <c r="L186" s="46"/>
      <c r="M186" s="222"/>
      <c r="N186" s="223"/>
      <c r="O186" s="86"/>
      <c r="P186" s="86"/>
      <c r="Q186" s="86"/>
      <c r="R186" s="86"/>
      <c r="S186" s="86"/>
      <c r="T186" s="87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T186" s="19" t="s">
        <v>142</v>
      </c>
      <c r="AU186" s="19" t="s">
        <v>84</v>
      </c>
    </row>
    <row r="187" spans="1:51" s="13" customFormat="1" ht="12">
      <c r="A187" s="13"/>
      <c r="B187" s="224"/>
      <c r="C187" s="225"/>
      <c r="D187" s="219" t="s">
        <v>156</v>
      </c>
      <c r="E187" s="226" t="s">
        <v>19</v>
      </c>
      <c r="F187" s="227" t="s">
        <v>1232</v>
      </c>
      <c r="G187" s="225"/>
      <c r="H187" s="228">
        <v>0.031</v>
      </c>
      <c r="I187" s="229"/>
      <c r="J187" s="225"/>
      <c r="K187" s="225"/>
      <c r="L187" s="230"/>
      <c r="M187" s="231"/>
      <c r="N187" s="232"/>
      <c r="O187" s="232"/>
      <c r="P187" s="232"/>
      <c r="Q187" s="232"/>
      <c r="R187" s="232"/>
      <c r="S187" s="232"/>
      <c r="T187" s="23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34" t="s">
        <v>156</v>
      </c>
      <c r="AU187" s="234" t="s">
        <v>84</v>
      </c>
      <c r="AV187" s="13" t="s">
        <v>84</v>
      </c>
      <c r="AW187" s="13" t="s">
        <v>35</v>
      </c>
      <c r="AX187" s="13" t="s">
        <v>82</v>
      </c>
      <c r="AY187" s="234" t="s">
        <v>133</v>
      </c>
    </row>
    <row r="188" spans="1:65" s="2" customFormat="1" ht="16.5" customHeight="1">
      <c r="A188" s="40"/>
      <c r="B188" s="41"/>
      <c r="C188" s="206" t="s">
        <v>415</v>
      </c>
      <c r="D188" s="206" t="s">
        <v>135</v>
      </c>
      <c r="E188" s="207" t="s">
        <v>1233</v>
      </c>
      <c r="F188" s="208" t="s">
        <v>1234</v>
      </c>
      <c r="G188" s="209" t="s">
        <v>1166</v>
      </c>
      <c r="H188" s="210">
        <v>50</v>
      </c>
      <c r="I188" s="211"/>
      <c r="J188" s="212">
        <f>ROUND(I188*H188,2)</f>
        <v>0</v>
      </c>
      <c r="K188" s="208" t="s">
        <v>332</v>
      </c>
      <c r="L188" s="46"/>
      <c r="M188" s="213" t="s">
        <v>19</v>
      </c>
      <c r="N188" s="214" t="s">
        <v>45</v>
      </c>
      <c r="O188" s="86"/>
      <c r="P188" s="215">
        <f>O188*H188</f>
        <v>0</v>
      </c>
      <c r="Q188" s="215">
        <v>0</v>
      </c>
      <c r="R188" s="215">
        <f>Q188*H188</f>
        <v>0</v>
      </c>
      <c r="S188" s="215">
        <v>0</v>
      </c>
      <c r="T188" s="216">
        <f>S188*H188</f>
        <v>0</v>
      </c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R188" s="217" t="s">
        <v>140</v>
      </c>
      <c r="AT188" s="217" t="s">
        <v>135</v>
      </c>
      <c r="AU188" s="217" t="s">
        <v>84</v>
      </c>
      <c r="AY188" s="19" t="s">
        <v>133</v>
      </c>
      <c r="BE188" s="218">
        <f>IF(N188="základní",J188,0)</f>
        <v>0</v>
      </c>
      <c r="BF188" s="218">
        <f>IF(N188="snížená",J188,0)</f>
        <v>0</v>
      </c>
      <c r="BG188" s="218">
        <f>IF(N188="zákl. přenesená",J188,0)</f>
        <v>0</v>
      </c>
      <c r="BH188" s="218">
        <f>IF(N188="sníž. přenesená",J188,0)</f>
        <v>0</v>
      </c>
      <c r="BI188" s="218">
        <f>IF(N188="nulová",J188,0)</f>
        <v>0</v>
      </c>
      <c r="BJ188" s="19" t="s">
        <v>82</v>
      </c>
      <c r="BK188" s="218">
        <f>ROUND(I188*H188,2)</f>
        <v>0</v>
      </c>
      <c r="BL188" s="19" t="s">
        <v>140</v>
      </c>
      <c r="BM188" s="217" t="s">
        <v>1264</v>
      </c>
    </row>
    <row r="189" spans="1:47" s="2" customFormat="1" ht="12">
      <c r="A189" s="40"/>
      <c r="B189" s="41"/>
      <c r="C189" s="42"/>
      <c r="D189" s="219" t="s">
        <v>142</v>
      </c>
      <c r="E189" s="42"/>
      <c r="F189" s="220" t="s">
        <v>1234</v>
      </c>
      <c r="G189" s="42"/>
      <c r="H189" s="42"/>
      <c r="I189" s="221"/>
      <c r="J189" s="42"/>
      <c r="K189" s="42"/>
      <c r="L189" s="46"/>
      <c r="M189" s="222"/>
      <c r="N189" s="223"/>
      <c r="O189" s="86"/>
      <c r="P189" s="86"/>
      <c r="Q189" s="86"/>
      <c r="R189" s="86"/>
      <c r="S189" s="86"/>
      <c r="T189" s="87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T189" s="19" t="s">
        <v>142</v>
      </c>
      <c r="AU189" s="19" t="s">
        <v>84</v>
      </c>
    </row>
    <row r="190" spans="1:65" s="2" customFormat="1" ht="16.5" customHeight="1">
      <c r="A190" s="40"/>
      <c r="B190" s="41"/>
      <c r="C190" s="206" t="s">
        <v>421</v>
      </c>
      <c r="D190" s="206" t="s">
        <v>135</v>
      </c>
      <c r="E190" s="207" t="s">
        <v>1208</v>
      </c>
      <c r="F190" s="208" t="s">
        <v>1209</v>
      </c>
      <c r="G190" s="209" t="s">
        <v>254</v>
      </c>
      <c r="H190" s="210">
        <v>0.064</v>
      </c>
      <c r="I190" s="211"/>
      <c r="J190" s="212">
        <f>ROUND(I190*H190,2)</f>
        <v>0</v>
      </c>
      <c r="K190" s="208" t="s">
        <v>139</v>
      </c>
      <c r="L190" s="46"/>
      <c r="M190" s="213" t="s">
        <v>19</v>
      </c>
      <c r="N190" s="214" t="s">
        <v>45</v>
      </c>
      <c r="O190" s="86"/>
      <c r="P190" s="215">
        <f>O190*H190</f>
        <v>0</v>
      </c>
      <c r="Q190" s="215">
        <v>0</v>
      </c>
      <c r="R190" s="215">
        <f>Q190*H190</f>
        <v>0</v>
      </c>
      <c r="S190" s="215">
        <v>0</v>
      </c>
      <c r="T190" s="216">
        <f>S190*H190</f>
        <v>0</v>
      </c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R190" s="217" t="s">
        <v>140</v>
      </c>
      <c r="AT190" s="217" t="s">
        <v>135</v>
      </c>
      <c r="AU190" s="217" t="s">
        <v>84</v>
      </c>
      <c r="AY190" s="19" t="s">
        <v>133</v>
      </c>
      <c r="BE190" s="218">
        <f>IF(N190="základní",J190,0)</f>
        <v>0</v>
      </c>
      <c r="BF190" s="218">
        <f>IF(N190="snížená",J190,0)</f>
        <v>0</v>
      </c>
      <c r="BG190" s="218">
        <f>IF(N190="zákl. přenesená",J190,0)</f>
        <v>0</v>
      </c>
      <c r="BH190" s="218">
        <f>IF(N190="sníž. přenesená",J190,0)</f>
        <v>0</v>
      </c>
      <c r="BI190" s="218">
        <f>IF(N190="nulová",J190,0)</f>
        <v>0</v>
      </c>
      <c r="BJ190" s="19" t="s">
        <v>82</v>
      </c>
      <c r="BK190" s="218">
        <f>ROUND(I190*H190,2)</f>
        <v>0</v>
      </c>
      <c r="BL190" s="19" t="s">
        <v>140</v>
      </c>
      <c r="BM190" s="217" t="s">
        <v>1265</v>
      </c>
    </row>
    <row r="191" spans="1:47" s="2" customFormat="1" ht="12">
      <c r="A191" s="40"/>
      <c r="B191" s="41"/>
      <c r="C191" s="42"/>
      <c r="D191" s="219" t="s">
        <v>142</v>
      </c>
      <c r="E191" s="42"/>
      <c r="F191" s="220" t="s">
        <v>1209</v>
      </c>
      <c r="G191" s="42"/>
      <c r="H191" s="42"/>
      <c r="I191" s="221"/>
      <c r="J191" s="42"/>
      <c r="K191" s="42"/>
      <c r="L191" s="46"/>
      <c r="M191" s="222"/>
      <c r="N191" s="223"/>
      <c r="O191" s="86"/>
      <c r="P191" s="86"/>
      <c r="Q191" s="86"/>
      <c r="R191" s="86"/>
      <c r="S191" s="86"/>
      <c r="T191" s="87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T191" s="19" t="s">
        <v>142</v>
      </c>
      <c r="AU191" s="19" t="s">
        <v>84</v>
      </c>
    </row>
    <row r="192" spans="1:63" s="12" customFormat="1" ht="22.8" customHeight="1">
      <c r="A192" s="12"/>
      <c r="B192" s="190"/>
      <c r="C192" s="191"/>
      <c r="D192" s="192" t="s">
        <v>73</v>
      </c>
      <c r="E192" s="204" t="s">
        <v>1266</v>
      </c>
      <c r="F192" s="204" t="s">
        <v>1267</v>
      </c>
      <c r="G192" s="191"/>
      <c r="H192" s="191"/>
      <c r="I192" s="194"/>
      <c r="J192" s="205">
        <f>BK192</f>
        <v>0</v>
      </c>
      <c r="K192" s="191"/>
      <c r="L192" s="196"/>
      <c r="M192" s="197"/>
      <c r="N192" s="198"/>
      <c r="O192" s="198"/>
      <c r="P192" s="199">
        <f>SUM(P193:P218)</f>
        <v>0</v>
      </c>
      <c r="Q192" s="198"/>
      <c r="R192" s="199">
        <f>SUM(R193:R218)</f>
        <v>0.06383</v>
      </c>
      <c r="S192" s="198"/>
      <c r="T192" s="200">
        <f>SUM(T193:T218)</f>
        <v>0</v>
      </c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R192" s="201" t="s">
        <v>82</v>
      </c>
      <c r="AT192" s="202" t="s">
        <v>73</v>
      </c>
      <c r="AU192" s="202" t="s">
        <v>82</v>
      </c>
      <c r="AY192" s="201" t="s">
        <v>133</v>
      </c>
      <c r="BK192" s="203">
        <f>SUM(BK193:BK218)</f>
        <v>0</v>
      </c>
    </row>
    <row r="193" spans="1:65" s="2" customFormat="1" ht="16.5" customHeight="1">
      <c r="A193" s="40"/>
      <c r="B193" s="41"/>
      <c r="C193" s="206" t="s">
        <v>427</v>
      </c>
      <c r="D193" s="206" t="s">
        <v>135</v>
      </c>
      <c r="E193" s="207" t="s">
        <v>1213</v>
      </c>
      <c r="F193" s="208" t="s">
        <v>1214</v>
      </c>
      <c r="G193" s="209" t="s">
        <v>190</v>
      </c>
      <c r="H193" s="210">
        <v>2</v>
      </c>
      <c r="I193" s="211"/>
      <c r="J193" s="212">
        <f>ROUND(I193*H193,2)</f>
        <v>0</v>
      </c>
      <c r="K193" s="208" t="s">
        <v>139</v>
      </c>
      <c r="L193" s="46"/>
      <c r="M193" s="213" t="s">
        <v>19</v>
      </c>
      <c r="N193" s="214" t="s">
        <v>45</v>
      </c>
      <c r="O193" s="86"/>
      <c r="P193" s="215">
        <f>O193*H193</f>
        <v>0</v>
      </c>
      <c r="Q193" s="215">
        <v>0</v>
      </c>
      <c r="R193" s="215">
        <f>Q193*H193</f>
        <v>0</v>
      </c>
      <c r="S193" s="215">
        <v>0</v>
      </c>
      <c r="T193" s="216">
        <f>S193*H193</f>
        <v>0</v>
      </c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R193" s="217" t="s">
        <v>140</v>
      </c>
      <c r="AT193" s="217" t="s">
        <v>135</v>
      </c>
      <c r="AU193" s="217" t="s">
        <v>84</v>
      </c>
      <c r="AY193" s="19" t="s">
        <v>133</v>
      </c>
      <c r="BE193" s="218">
        <f>IF(N193="základní",J193,0)</f>
        <v>0</v>
      </c>
      <c r="BF193" s="218">
        <f>IF(N193="snížená",J193,0)</f>
        <v>0</v>
      </c>
      <c r="BG193" s="218">
        <f>IF(N193="zákl. přenesená",J193,0)</f>
        <v>0</v>
      </c>
      <c r="BH193" s="218">
        <f>IF(N193="sníž. přenesená",J193,0)</f>
        <v>0</v>
      </c>
      <c r="BI193" s="218">
        <f>IF(N193="nulová",J193,0)</f>
        <v>0</v>
      </c>
      <c r="BJ193" s="19" t="s">
        <v>82</v>
      </c>
      <c r="BK193" s="218">
        <f>ROUND(I193*H193,2)</f>
        <v>0</v>
      </c>
      <c r="BL193" s="19" t="s">
        <v>140</v>
      </c>
      <c r="BM193" s="217" t="s">
        <v>1268</v>
      </c>
    </row>
    <row r="194" spans="1:47" s="2" customFormat="1" ht="12">
      <c r="A194" s="40"/>
      <c r="B194" s="41"/>
      <c r="C194" s="42"/>
      <c r="D194" s="219" t="s">
        <v>142</v>
      </c>
      <c r="E194" s="42"/>
      <c r="F194" s="220" t="s">
        <v>1214</v>
      </c>
      <c r="G194" s="42"/>
      <c r="H194" s="42"/>
      <c r="I194" s="221"/>
      <c r="J194" s="42"/>
      <c r="K194" s="42"/>
      <c r="L194" s="46"/>
      <c r="M194" s="222"/>
      <c r="N194" s="223"/>
      <c r="O194" s="86"/>
      <c r="P194" s="86"/>
      <c r="Q194" s="86"/>
      <c r="R194" s="86"/>
      <c r="S194" s="86"/>
      <c r="T194" s="87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T194" s="19" t="s">
        <v>142</v>
      </c>
      <c r="AU194" s="19" t="s">
        <v>84</v>
      </c>
    </row>
    <row r="195" spans="1:51" s="13" customFormat="1" ht="12">
      <c r="A195" s="13"/>
      <c r="B195" s="224"/>
      <c r="C195" s="225"/>
      <c r="D195" s="219" t="s">
        <v>156</v>
      </c>
      <c r="E195" s="226" t="s">
        <v>19</v>
      </c>
      <c r="F195" s="227" t="s">
        <v>1216</v>
      </c>
      <c r="G195" s="225"/>
      <c r="H195" s="228">
        <v>2</v>
      </c>
      <c r="I195" s="229"/>
      <c r="J195" s="225"/>
      <c r="K195" s="225"/>
      <c r="L195" s="230"/>
      <c r="M195" s="231"/>
      <c r="N195" s="232"/>
      <c r="O195" s="232"/>
      <c r="P195" s="232"/>
      <c r="Q195" s="232"/>
      <c r="R195" s="232"/>
      <c r="S195" s="232"/>
      <c r="T195" s="23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34" t="s">
        <v>156</v>
      </c>
      <c r="AU195" s="234" t="s">
        <v>84</v>
      </c>
      <c r="AV195" s="13" t="s">
        <v>84</v>
      </c>
      <c r="AW195" s="13" t="s">
        <v>35</v>
      </c>
      <c r="AX195" s="13" t="s">
        <v>82</v>
      </c>
      <c r="AY195" s="234" t="s">
        <v>133</v>
      </c>
    </row>
    <row r="196" spans="1:65" s="2" customFormat="1" ht="16.5" customHeight="1">
      <c r="A196" s="40"/>
      <c r="B196" s="41"/>
      <c r="C196" s="206" t="s">
        <v>431</v>
      </c>
      <c r="D196" s="206" t="s">
        <v>135</v>
      </c>
      <c r="E196" s="207" t="s">
        <v>1217</v>
      </c>
      <c r="F196" s="208" t="s">
        <v>1218</v>
      </c>
      <c r="G196" s="209" t="s">
        <v>190</v>
      </c>
      <c r="H196" s="210">
        <v>2</v>
      </c>
      <c r="I196" s="211"/>
      <c r="J196" s="212">
        <f>ROUND(I196*H196,2)</f>
        <v>0</v>
      </c>
      <c r="K196" s="208" t="s">
        <v>139</v>
      </c>
      <c r="L196" s="46"/>
      <c r="M196" s="213" t="s">
        <v>19</v>
      </c>
      <c r="N196" s="214" t="s">
        <v>45</v>
      </c>
      <c r="O196" s="86"/>
      <c r="P196" s="215">
        <f>O196*H196</f>
        <v>0</v>
      </c>
      <c r="Q196" s="215">
        <v>0</v>
      </c>
      <c r="R196" s="215">
        <f>Q196*H196</f>
        <v>0</v>
      </c>
      <c r="S196" s="215">
        <v>0</v>
      </c>
      <c r="T196" s="216">
        <f>S196*H196</f>
        <v>0</v>
      </c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R196" s="217" t="s">
        <v>140</v>
      </c>
      <c r="AT196" s="217" t="s">
        <v>135</v>
      </c>
      <c r="AU196" s="217" t="s">
        <v>84</v>
      </c>
      <c r="AY196" s="19" t="s">
        <v>133</v>
      </c>
      <c r="BE196" s="218">
        <f>IF(N196="základní",J196,0)</f>
        <v>0</v>
      </c>
      <c r="BF196" s="218">
        <f>IF(N196="snížená",J196,0)</f>
        <v>0</v>
      </c>
      <c r="BG196" s="218">
        <f>IF(N196="zákl. přenesená",J196,0)</f>
        <v>0</v>
      </c>
      <c r="BH196" s="218">
        <f>IF(N196="sníž. přenesená",J196,0)</f>
        <v>0</v>
      </c>
      <c r="BI196" s="218">
        <f>IF(N196="nulová",J196,0)</f>
        <v>0</v>
      </c>
      <c r="BJ196" s="19" t="s">
        <v>82</v>
      </c>
      <c r="BK196" s="218">
        <f>ROUND(I196*H196,2)</f>
        <v>0</v>
      </c>
      <c r="BL196" s="19" t="s">
        <v>140</v>
      </c>
      <c r="BM196" s="217" t="s">
        <v>1269</v>
      </c>
    </row>
    <row r="197" spans="1:47" s="2" customFormat="1" ht="12">
      <c r="A197" s="40"/>
      <c r="B197" s="41"/>
      <c r="C197" s="42"/>
      <c r="D197" s="219" t="s">
        <v>142</v>
      </c>
      <c r="E197" s="42"/>
      <c r="F197" s="220" t="s">
        <v>1218</v>
      </c>
      <c r="G197" s="42"/>
      <c r="H197" s="42"/>
      <c r="I197" s="221"/>
      <c r="J197" s="42"/>
      <c r="K197" s="42"/>
      <c r="L197" s="46"/>
      <c r="M197" s="222"/>
      <c r="N197" s="223"/>
      <c r="O197" s="86"/>
      <c r="P197" s="86"/>
      <c r="Q197" s="86"/>
      <c r="R197" s="86"/>
      <c r="S197" s="86"/>
      <c r="T197" s="87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T197" s="19" t="s">
        <v>142</v>
      </c>
      <c r="AU197" s="19" t="s">
        <v>84</v>
      </c>
    </row>
    <row r="198" spans="1:65" s="2" customFormat="1" ht="16.5" customHeight="1">
      <c r="A198" s="40"/>
      <c r="B198" s="41"/>
      <c r="C198" s="206" t="s">
        <v>436</v>
      </c>
      <c r="D198" s="206" t="s">
        <v>135</v>
      </c>
      <c r="E198" s="207" t="s">
        <v>1220</v>
      </c>
      <c r="F198" s="208" t="s">
        <v>1221</v>
      </c>
      <c r="G198" s="209" t="s">
        <v>190</v>
      </c>
      <c r="H198" s="210">
        <v>20</v>
      </c>
      <c r="I198" s="211"/>
      <c r="J198" s="212">
        <f>ROUND(I198*H198,2)</f>
        <v>0</v>
      </c>
      <c r="K198" s="208" t="s">
        <v>139</v>
      </c>
      <c r="L198" s="46"/>
      <c r="M198" s="213" t="s">
        <v>19</v>
      </c>
      <c r="N198" s="214" t="s">
        <v>45</v>
      </c>
      <c r="O198" s="86"/>
      <c r="P198" s="215">
        <f>O198*H198</f>
        <v>0</v>
      </c>
      <c r="Q198" s="215">
        <v>0</v>
      </c>
      <c r="R198" s="215">
        <f>Q198*H198</f>
        <v>0</v>
      </c>
      <c r="S198" s="215">
        <v>0</v>
      </c>
      <c r="T198" s="216">
        <f>S198*H198</f>
        <v>0</v>
      </c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R198" s="217" t="s">
        <v>140</v>
      </c>
      <c r="AT198" s="217" t="s">
        <v>135</v>
      </c>
      <c r="AU198" s="217" t="s">
        <v>84</v>
      </c>
      <c r="AY198" s="19" t="s">
        <v>133</v>
      </c>
      <c r="BE198" s="218">
        <f>IF(N198="základní",J198,0)</f>
        <v>0</v>
      </c>
      <c r="BF198" s="218">
        <f>IF(N198="snížená",J198,0)</f>
        <v>0</v>
      </c>
      <c r="BG198" s="218">
        <f>IF(N198="zákl. přenesená",J198,0)</f>
        <v>0</v>
      </c>
      <c r="BH198" s="218">
        <f>IF(N198="sníž. přenesená",J198,0)</f>
        <v>0</v>
      </c>
      <c r="BI198" s="218">
        <f>IF(N198="nulová",J198,0)</f>
        <v>0</v>
      </c>
      <c r="BJ198" s="19" t="s">
        <v>82</v>
      </c>
      <c r="BK198" s="218">
        <f>ROUND(I198*H198,2)</f>
        <v>0</v>
      </c>
      <c r="BL198" s="19" t="s">
        <v>140</v>
      </c>
      <c r="BM198" s="217" t="s">
        <v>1270</v>
      </c>
    </row>
    <row r="199" spans="1:47" s="2" customFormat="1" ht="12">
      <c r="A199" s="40"/>
      <c r="B199" s="41"/>
      <c r="C199" s="42"/>
      <c r="D199" s="219" t="s">
        <v>142</v>
      </c>
      <c r="E199" s="42"/>
      <c r="F199" s="220" t="s">
        <v>1221</v>
      </c>
      <c r="G199" s="42"/>
      <c r="H199" s="42"/>
      <c r="I199" s="221"/>
      <c r="J199" s="42"/>
      <c r="K199" s="42"/>
      <c r="L199" s="46"/>
      <c r="M199" s="222"/>
      <c r="N199" s="223"/>
      <c r="O199" s="86"/>
      <c r="P199" s="86"/>
      <c r="Q199" s="86"/>
      <c r="R199" s="86"/>
      <c r="S199" s="86"/>
      <c r="T199" s="87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T199" s="19" t="s">
        <v>142</v>
      </c>
      <c r="AU199" s="19" t="s">
        <v>84</v>
      </c>
    </row>
    <row r="200" spans="1:65" s="2" customFormat="1" ht="12">
      <c r="A200" s="40"/>
      <c r="B200" s="41"/>
      <c r="C200" s="206" t="s">
        <v>441</v>
      </c>
      <c r="D200" s="206" t="s">
        <v>135</v>
      </c>
      <c r="E200" s="207" t="s">
        <v>1179</v>
      </c>
      <c r="F200" s="208" t="s">
        <v>1180</v>
      </c>
      <c r="G200" s="209" t="s">
        <v>138</v>
      </c>
      <c r="H200" s="210">
        <v>3</v>
      </c>
      <c r="I200" s="211"/>
      <c r="J200" s="212">
        <f>ROUND(I200*H200,2)</f>
        <v>0</v>
      </c>
      <c r="K200" s="208" t="s">
        <v>139</v>
      </c>
      <c r="L200" s="46"/>
      <c r="M200" s="213" t="s">
        <v>19</v>
      </c>
      <c r="N200" s="214" t="s">
        <v>45</v>
      </c>
      <c r="O200" s="86"/>
      <c r="P200" s="215">
        <f>O200*H200</f>
        <v>0</v>
      </c>
      <c r="Q200" s="215">
        <v>0</v>
      </c>
      <c r="R200" s="215">
        <f>Q200*H200</f>
        <v>0</v>
      </c>
      <c r="S200" s="215">
        <v>0</v>
      </c>
      <c r="T200" s="216">
        <f>S200*H200</f>
        <v>0</v>
      </c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R200" s="217" t="s">
        <v>140</v>
      </c>
      <c r="AT200" s="217" t="s">
        <v>135</v>
      </c>
      <c r="AU200" s="217" t="s">
        <v>84</v>
      </c>
      <c r="AY200" s="19" t="s">
        <v>133</v>
      </c>
      <c r="BE200" s="218">
        <f>IF(N200="základní",J200,0)</f>
        <v>0</v>
      </c>
      <c r="BF200" s="218">
        <f>IF(N200="snížená",J200,0)</f>
        <v>0</v>
      </c>
      <c r="BG200" s="218">
        <f>IF(N200="zákl. přenesená",J200,0)</f>
        <v>0</v>
      </c>
      <c r="BH200" s="218">
        <f>IF(N200="sníž. přenesená",J200,0)</f>
        <v>0</v>
      </c>
      <c r="BI200" s="218">
        <f>IF(N200="nulová",J200,0)</f>
        <v>0</v>
      </c>
      <c r="BJ200" s="19" t="s">
        <v>82</v>
      </c>
      <c r="BK200" s="218">
        <f>ROUND(I200*H200,2)</f>
        <v>0</v>
      </c>
      <c r="BL200" s="19" t="s">
        <v>140</v>
      </c>
      <c r="BM200" s="217" t="s">
        <v>1271</v>
      </c>
    </row>
    <row r="201" spans="1:47" s="2" customFormat="1" ht="12">
      <c r="A201" s="40"/>
      <c r="B201" s="41"/>
      <c r="C201" s="42"/>
      <c r="D201" s="219" t="s">
        <v>142</v>
      </c>
      <c r="E201" s="42"/>
      <c r="F201" s="220" t="s">
        <v>1180</v>
      </c>
      <c r="G201" s="42"/>
      <c r="H201" s="42"/>
      <c r="I201" s="221"/>
      <c r="J201" s="42"/>
      <c r="K201" s="42"/>
      <c r="L201" s="46"/>
      <c r="M201" s="222"/>
      <c r="N201" s="223"/>
      <c r="O201" s="86"/>
      <c r="P201" s="86"/>
      <c r="Q201" s="86"/>
      <c r="R201" s="86"/>
      <c r="S201" s="86"/>
      <c r="T201" s="87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T201" s="19" t="s">
        <v>142</v>
      </c>
      <c r="AU201" s="19" t="s">
        <v>84</v>
      </c>
    </row>
    <row r="202" spans="1:65" s="2" customFormat="1" ht="12">
      <c r="A202" s="40"/>
      <c r="B202" s="41"/>
      <c r="C202" s="206" t="s">
        <v>446</v>
      </c>
      <c r="D202" s="206" t="s">
        <v>135</v>
      </c>
      <c r="E202" s="207" t="s">
        <v>1182</v>
      </c>
      <c r="F202" s="208" t="s">
        <v>1183</v>
      </c>
      <c r="G202" s="209" t="s">
        <v>138</v>
      </c>
      <c r="H202" s="210">
        <v>3</v>
      </c>
      <c r="I202" s="211"/>
      <c r="J202" s="212">
        <f>ROUND(I202*H202,2)</f>
        <v>0</v>
      </c>
      <c r="K202" s="208" t="s">
        <v>139</v>
      </c>
      <c r="L202" s="46"/>
      <c r="M202" s="213" t="s">
        <v>19</v>
      </c>
      <c r="N202" s="214" t="s">
        <v>45</v>
      </c>
      <c r="O202" s="86"/>
      <c r="P202" s="215">
        <f>O202*H202</f>
        <v>0</v>
      </c>
      <c r="Q202" s="215">
        <v>0</v>
      </c>
      <c r="R202" s="215">
        <f>Q202*H202</f>
        <v>0</v>
      </c>
      <c r="S202" s="215">
        <v>0</v>
      </c>
      <c r="T202" s="216">
        <f>S202*H202</f>
        <v>0</v>
      </c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R202" s="217" t="s">
        <v>140</v>
      </c>
      <c r="AT202" s="217" t="s">
        <v>135</v>
      </c>
      <c r="AU202" s="217" t="s">
        <v>84</v>
      </c>
      <c r="AY202" s="19" t="s">
        <v>133</v>
      </c>
      <c r="BE202" s="218">
        <f>IF(N202="základní",J202,0)</f>
        <v>0</v>
      </c>
      <c r="BF202" s="218">
        <f>IF(N202="snížená",J202,0)</f>
        <v>0</v>
      </c>
      <c r="BG202" s="218">
        <f>IF(N202="zákl. přenesená",J202,0)</f>
        <v>0</v>
      </c>
      <c r="BH202" s="218">
        <f>IF(N202="sníž. přenesená",J202,0)</f>
        <v>0</v>
      </c>
      <c r="BI202" s="218">
        <f>IF(N202="nulová",J202,0)</f>
        <v>0</v>
      </c>
      <c r="BJ202" s="19" t="s">
        <v>82</v>
      </c>
      <c r="BK202" s="218">
        <f>ROUND(I202*H202,2)</f>
        <v>0</v>
      </c>
      <c r="BL202" s="19" t="s">
        <v>140</v>
      </c>
      <c r="BM202" s="217" t="s">
        <v>1272</v>
      </c>
    </row>
    <row r="203" spans="1:47" s="2" customFormat="1" ht="12">
      <c r="A203" s="40"/>
      <c r="B203" s="41"/>
      <c r="C203" s="42"/>
      <c r="D203" s="219" t="s">
        <v>142</v>
      </c>
      <c r="E203" s="42"/>
      <c r="F203" s="220" t="s">
        <v>1183</v>
      </c>
      <c r="G203" s="42"/>
      <c r="H203" s="42"/>
      <c r="I203" s="221"/>
      <c r="J203" s="42"/>
      <c r="K203" s="42"/>
      <c r="L203" s="46"/>
      <c r="M203" s="222"/>
      <c r="N203" s="223"/>
      <c r="O203" s="86"/>
      <c r="P203" s="86"/>
      <c r="Q203" s="86"/>
      <c r="R203" s="86"/>
      <c r="S203" s="86"/>
      <c r="T203" s="87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T203" s="19" t="s">
        <v>142</v>
      </c>
      <c r="AU203" s="19" t="s">
        <v>84</v>
      </c>
    </row>
    <row r="204" spans="1:65" s="2" customFormat="1" ht="16.5" customHeight="1">
      <c r="A204" s="40"/>
      <c r="B204" s="41"/>
      <c r="C204" s="256" t="s">
        <v>450</v>
      </c>
      <c r="D204" s="256" t="s">
        <v>206</v>
      </c>
      <c r="E204" s="257" t="s">
        <v>1225</v>
      </c>
      <c r="F204" s="258" t="s">
        <v>1226</v>
      </c>
      <c r="G204" s="259" t="s">
        <v>138</v>
      </c>
      <c r="H204" s="260">
        <v>3</v>
      </c>
      <c r="I204" s="261"/>
      <c r="J204" s="262">
        <f>ROUND(I204*H204,2)</f>
        <v>0</v>
      </c>
      <c r="K204" s="258" t="s">
        <v>332</v>
      </c>
      <c r="L204" s="263"/>
      <c r="M204" s="264" t="s">
        <v>19</v>
      </c>
      <c r="N204" s="265" t="s">
        <v>45</v>
      </c>
      <c r="O204" s="86"/>
      <c r="P204" s="215">
        <f>O204*H204</f>
        <v>0</v>
      </c>
      <c r="Q204" s="215">
        <v>0.005</v>
      </c>
      <c r="R204" s="215">
        <f>Q204*H204</f>
        <v>0.015</v>
      </c>
      <c r="S204" s="215">
        <v>0</v>
      </c>
      <c r="T204" s="216">
        <f>S204*H204</f>
        <v>0</v>
      </c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R204" s="217" t="s">
        <v>187</v>
      </c>
      <c r="AT204" s="217" t="s">
        <v>206</v>
      </c>
      <c r="AU204" s="217" t="s">
        <v>84</v>
      </c>
      <c r="AY204" s="19" t="s">
        <v>133</v>
      </c>
      <c r="BE204" s="218">
        <f>IF(N204="základní",J204,0)</f>
        <v>0</v>
      </c>
      <c r="BF204" s="218">
        <f>IF(N204="snížená",J204,0)</f>
        <v>0</v>
      </c>
      <c r="BG204" s="218">
        <f>IF(N204="zákl. přenesená",J204,0)</f>
        <v>0</v>
      </c>
      <c r="BH204" s="218">
        <f>IF(N204="sníž. přenesená",J204,0)</f>
        <v>0</v>
      </c>
      <c r="BI204" s="218">
        <f>IF(N204="nulová",J204,0)</f>
        <v>0</v>
      </c>
      <c r="BJ204" s="19" t="s">
        <v>82</v>
      </c>
      <c r="BK204" s="218">
        <f>ROUND(I204*H204,2)</f>
        <v>0</v>
      </c>
      <c r="BL204" s="19" t="s">
        <v>140</v>
      </c>
      <c r="BM204" s="217" t="s">
        <v>1273</v>
      </c>
    </row>
    <row r="205" spans="1:47" s="2" customFormat="1" ht="12">
      <c r="A205" s="40"/>
      <c r="B205" s="41"/>
      <c r="C205" s="42"/>
      <c r="D205" s="219" t="s">
        <v>142</v>
      </c>
      <c r="E205" s="42"/>
      <c r="F205" s="220" t="s">
        <v>1226</v>
      </c>
      <c r="G205" s="42"/>
      <c r="H205" s="42"/>
      <c r="I205" s="221"/>
      <c r="J205" s="42"/>
      <c r="K205" s="42"/>
      <c r="L205" s="46"/>
      <c r="M205" s="222"/>
      <c r="N205" s="223"/>
      <c r="O205" s="86"/>
      <c r="P205" s="86"/>
      <c r="Q205" s="86"/>
      <c r="R205" s="86"/>
      <c r="S205" s="86"/>
      <c r="T205" s="87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T205" s="19" t="s">
        <v>142</v>
      </c>
      <c r="AU205" s="19" t="s">
        <v>84</v>
      </c>
    </row>
    <row r="206" spans="1:65" s="2" customFormat="1" ht="16.5" customHeight="1">
      <c r="A206" s="40"/>
      <c r="B206" s="41"/>
      <c r="C206" s="206" t="s">
        <v>458</v>
      </c>
      <c r="D206" s="206" t="s">
        <v>135</v>
      </c>
      <c r="E206" s="207" t="s">
        <v>1194</v>
      </c>
      <c r="F206" s="208" t="s">
        <v>1195</v>
      </c>
      <c r="G206" s="209" t="s">
        <v>138</v>
      </c>
      <c r="H206" s="210">
        <v>3</v>
      </c>
      <c r="I206" s="211"/>
      <c r="J206" s="212">
        <f>ROUND(I206*H206,2)</f>
        <v>0</v>
      </c>
      <c r="K206" s="208" t="s">
        <v>139</v>
      </c>
      <c r="L206" s="46"/>
      <c r="M206" s="213" t="s">
        <v>19</v>
      </c>
      <c r="N206" s="214" t="s">
        <v>45</v>
      </c>
      <c r="O206" s="86"/>
      <c r="P206" s="215">
        <f>O206*H206</f>
        <v>0</v>
      </c>
      <c r="Q206" s="215">
        <v>5E-05</v>
      </c>
      <c r="R206" s="215">
        <f>Q206*H206</f>
        <v>0.00015000000000000001</v>
      </c>
      <c r="S206" s="215">
        <v>0</v>
      </c>
      <c r="T206" s="216">
        <f>S206*H206</f>
        <v>0</v>
      </c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R206" s="217" t="s">
        <v>140</v>
      </c>
      <c r="AT206" s="217" t="s">
        <v>135</v>
      </c>
      <c r="AU206" s="217" t="s">
        <v>84</v>
      </c>
      <c r="AY206" s="19" t="s">
        <v>133</v>
      </c>
      <c r="BE206" s="218">
        <f>IF(N206="základní",J206,0)</f>
        <v>0</v>
      </c>
      <c r="BF206" s="218">
        <f>IF(N206="snížená",J206,0)</f>
        <v>0</v>
      </c>
      <c r="BG206" s="218">
        <f>IF(N206="zákl. přenesená",J206,0)</f>
        <v>0</v>
      </c>
      <c r="BH206" s="218">
        <f>IF(N206="sníž. přenesená",J206,0)</f>
        <v>0</v>
      </c>
      <c r="BI206" s="218">
        <f>IF(N206="nulová",J206,0)</f>
        <v>0</v>
      </c>
      <c r="BJ206" s="19" t="s">
        <v>82</v>
      </c>
      <c r="BK206" s="218">
        <f>ROUND(I206*H206,2)</f>
        <v>0</v>
      </c>
      <c r="BL206" s="19" t="s">
        <v>140</v>
      </c>
      <c r="BM206" s="217" t="s">
        <v>1274</v>
      </c>
    </row>
    <row r="207" spans="1:47" s="2" customFormat="1" ht="12">
      <c r="A207" s="40"/>
      <c r="B207" s="41"/>
      <c r="C207" s="42"/>
      <c r="D207" s="219" t="s">
        <v>142</v>
      </c>
      <c r="E207" s="42"/>
      <c r="F207" s="220" t="s">
        <v>1195</v>
      </c>
      <c r="G207" s="42"/>
      <c r="H207" s="42"/>
      <c r="I207" s="221"/>
      <c r="J207" s="42"/>
      <c r="K207" s="42"/>
      <c r="L207" s="46"/>
      <c r="M207" s="222"/>
      <c r="N207" s="223"/>
      <c r="O207" s="86"/>
      <c r="P207" s="86"/>
      <c r="Q207" s="86"/>
      <c r="R207" s="86"/>
      <c r="S207" s="86"/>
      <c r="T207" s="87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T207" s="19" t="s">
        <v>142</v>
      </c>
      <c r="AU207" s="19" t="s">
        <v>84</v>
      </c>
    </row>
    <row r="208" spans="1:65" s="2" customFormat="1" ht="16.5" customHeight="1">
      <c r="A208" s="40"/>
      <c r="B208" s="41"/>
      <c r="C208" s="256" t="s">
        <v>463</v>
      </c>
      <c r="D208" s="256" t="s">
        <v>206</v>
      </c>
      <c r="E208" s="257" t="s">
        <v>1197</v>
      </c>
      <c r="F208" s="258" t="s">
        <v>1198</v>
      </c>
      <c r="G208" s="259" t="s">
        <v>138</v>
      </c>
      <c r="H208" s="260">
        <v>9</v>
      </c>
      <c r="I208" s="261"/>
      <c r="J208" s="262">
        <f>ROUND(I208*H208,2)</f>
        <v>0</v>
      </c>
      <c r="K208" s="258" t="s">
        <v>139</v>
      </c>
      <c r="L208" s="263"/>
      <c r="M208" s="264" t="s">
        <v>19</v>
      </c>
      <c r="N208" s="265" t="s">
        <v>45</v>
      </c>
      <c r="O208" s="86"/>
      <c r="P208" s="215">
        <f>O208*H208</f>
        <v>0</v>
      </c>
      <c r="Q208" s="215">
        <v>0.00472</v>
      </c>
      <c r="R208" s="215">
        <f>Q208*H208</f>
        <v>0.042480000000000004</v>
      </c>
      <c r="S208" s="215">
        <v>0</v>
      </c>
      <c r="T208" s="216">
        <f>S208*H208</f>
        <v>0</v>
      </c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  <c r="AR208" s="217" t="s">
        <v>187</v>
      </c>
      <c r="AT208" s="217" t="s">
        <v>206</v>
      </c>
      <c r="AU208" s="217" t="s">
        <v>84</v>
      </c>
      <c r="AY208" s="19" t="s">
        <v>133</v>
      </c>
      <c r="BE208" s="218">
        <f>IF(N208="základní",J208,0)</f>
        <v>0</v>
      </c>
      <c r="BF208" s="218">
        <f>IF(N208="snížená",J208,0)</f>
        <v>0</v>
      </c>
      <c r="BG208" s="218">
        <f>IF(N208="zákl. přenesená",J208,0)</f>
        <v>0</v>
      </c>
      <c r="BH208" s="218">
        <f>IF(N208="sníž. přenesená",J208,0)</f>
        <v>0</v>
      </c>
      <c r="BI208" s="218">
        <f>IF(N208="nulová",J208,0)</f>
        <v>0</v>
      </c>
      <c r="BJ208" s="19" t="s">
        <v>82</v>
      </c>
      <c r="BK208" s="218">
        <f>ROUND(I208*H208,2)</f>
        <v>0</v>
      </c>
      <c r="BL208" s="19" t="s">
        <v>140</v>
      </c>
      <c r="BM208" s="217" t="s">
        <v>1275</v>
      </c>
    </row>
    <row r="209" spans="1:47" s="2" customFormat="1" ht="12">
      <c r="A209" s="40"/>
      <c r="B209" s="41"/>
      <c r="C209" s="42"/>
      <c r="D209" s="219" t="s">
        <v>142</v>
      </c>
      <c r="E209" s="42"/>
      <c r="F209" s="220" t="s">
        <v>1198</v>
      </c>
      <c r="G209" s="42"/>
      <c r="H209" s="42"/>
      <c r="I209" s="221"/>
      <c r="J209" s="42"/>
      <c r="K209" s="42"/>
      <c r="L209" s="46"/>
      <c r="M209" s="222"/>
      <c r="N209" s="223"/>
      <c r="O209" s="86"/>
      <c r="P209" s="86"/>
      <c r="Q209" s="86"/>
      <c r="R209" s="86"/>
      <c r="S209" s="86"/>
      <c r="T209" s="87"/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  <c r="AE209" s="40"/>
      <c r="AT209" s="19" t="s">
        <v>142</v>
      </c>
      <c r="AU209" s="19" t="s">
        <v>84</v>
      </c>
    </row>
    <row r="210" spans="1:65" s="2" customFormat="1" ht="16.5" customHeight="1">
      <c r="A210" s="40"/>
      <c r="B210" s="41"/>
      <c r="C210" s="206" t="s">
        <v>470</v>
      </c>
      <c r="D210" s="206" t="s">
        <v>135</v>
      </c>
      <c r="E210" s="207" t="s">
        <v>1200</v>
      </c>
      <c r="F210" s="208" t="s">
        <v>1201</v>
      </c>
      <c r="G210" s="209" t="s">
        <v>149</v>
      </c>
      <c r="H210" s="210">
        <v>3</v>
      </c>
      <c r="I210" s="211"/>
      <c r="J210" s="212">
        <f>ROUND(I210*H210,2)</f>
        <v>0</v>
      </c>
      <c r="K210" s="208" t="s">
        <v>139</v>
      </c>
      <c r="L210" s="46"/>
      <c r="M210" s="213" t="s">
        <v>19</v>
      </c>
      <c r="N210" s="214" t="s">
        <v>45</v>
      </c>
      <c r="O210" s="86"/>
      <c r="P210" s="215">
        <f>O210*H210</f>
        <v>0</v>
      </c>
      <c r="Q210" s="215">
        <v>0</v>
      </c>
      <c r="R210" s="215">
        <f>Q210*H210</f>
        <v>0</v>
      </c>
      <c r="S210" s="215">
        <v>0</v>
      </c>
      <c r="T210" s="216">
        <f>S210*H210</f>
        <v>0</v>
      </c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  <c r="AE210" s="40"/>
      <c r="AR210" s="217" t="s">
        <v>140</v>
      </c>
      <c r="AT210" s="217" t="s">
        <v>135</v>
      </c>
      <c r="AU210" s="217" t="s">
        <v>84</v>
      </c>
      <c r="AY210" s="19" t="s">
        <v>133</v>
      </c>
      <c r="BE210" s="218">
        <f>IF(N210="základní",J210,0)</f>
        <v>0</v>
      </c>
      <c r="BF210" s="218">
        <f>IF(N210="snížená",J210,0)</f>
        <v>0</v>
      </c>
      <c r="BG210" s="218">
        <f>IF(N210="zákl. přenesená",J210,0)</f>
        <v>0</v>
      </c>
      <c r="BH210" s="218">
        <f>IF(N210="sníž. přenesená",J210,0)</f>
        <v>0</v>
      </c>
      <c r="BI210" s="218">
        <f>IF(N210="nulová",J210,0)</f>
        <v>0</v>
      </c>
      <c r="BJ210" s="19" t="s">
        <v>82</v>
      </c>
      <c r="BK210" s="218">
        <f>ROUND(I210*H210,2)</f>
        <v>0</v>
      </c>
      <c r="BL210" s="19" t="s">
        <v>140</v>
      </c>
      <c r="BM210" s="217" t="s">
        <v>1276</v>
      </c>
    </row>
    <row r="211" spans="1:47" s="2" customFormat="1" ht="12">
      <c r="A211" s="40"/>
      <c r="B211" s="41"/>
      <c r="C211" s="42"/>
      <c r="D211" s="219" t="s">
        <v>142</v>
      </c>
      <c r="E211" s="42"/>
      <c r="F211" s="220" t="s">
        <v>1201</v>
      </c>
      <c r="G211" s="42"/>
      <c r="H211" s="42"/>
      <c r="I211" s="221"/>
      <c r="J211" s="42"/>
      <c r="K211" s="42"/>
      <c r="L211" s="46"/>
      <c r="M211" s="222"/>
      <c r="N211" s="223"/>
      <c r="O211" s="86"/>
      <c r="P211" s="86"/>
      <c r="Q211" s="86"/>
      <c r="R211" s="86"/>
      <c r="S211" s="86"/>
      <c r="T211" s="87"/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  <c r="AE211" s="40"/>
      <c r="AT211" s="19" t="s">
        <v>142</v>
      </c>
      <c r="AU211" s="19" t="s">
        <v>84</v>
      </c>
    </row>
    <row r="212" spans="1:65" s="2" customFormat="1" ht="16.5" customHeight="1">
      <c r="A212" s="40"/>
      <c r="B212" s="41"/>
      <c r="C212" s="256" t="s">
        <v>474</v>
      </c>
      <c r="D212" s="256" t="s">
        <v>206</v>
      </c>
      <c r="E212" s="257" t="s">
        <v>1203</v>
      </c>
      <c r="F212" s="258" t="s">
        <v>1204</v>
      </c>
      <c r="G212" s="259" t="s">
        <v>190</v>
      </c>
      <c r="H212" s="260">
        <v>0.031</v>
      </c>
      <c r="I212" s="261"/>
      <c r="J212" s="262">
        <f>ROUND(I212*H212,2)</f>
        <v>0</v>
      </c>
      <c r="K212" s="258" t="s">
        <v>139</v>
      </c>
      <c r="L212" s="263"/>
      <c r="M212" s="264" t="s">
        <v>19</v>
      </c>
      <c r="N212" s="265" t="s">
        <v>45</v>
      </c>
      <c r="O212" s="86"/>
      <c r="P212" s="215">
        <f>O212*H212</f>
        <v>0</v>
      </c>
      <c r="Q212" s="215">
        <v>0.2</v>
      </c>
      <c r="R212" s="215">
        <f>Q212*H212</f>
        <v>0.006200000000000001</v>
      </c>
      <c r="S212" s="215">
        <v>0</v>
      </c>
      <c r="T212" s="216">
        <f>S212*H212</f>
        <v>0</v>
      </c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  <c r="AE212" s="40"/>
      <c r="AR212" s="217" t="s">
        <v>187</v>
      </c>
      <c r="AT212" s="217" t="s">
        <v>206</v>
      </c>
      <c r="AU212" s="217" t="s">
        <v>84</v>
      </c>
      <c r="AY212" s="19" t="s">
        <v>133</v>
      </c>
      <c r="BE212" s="218">
        <f>IF(N212="základní",J212,0)</f>
        <v>0</v>
      </c>
      <c r="BF212" s="218">
        <f>IF(N212="snížená",J212,0)</f>
        <v>0</v>
      </c>
      <c r="BG212" s="218">
        <f>IF(N212="zákl. přenesená",J212,0)</f>
        <v>0</v>
      </c>
      <c r="BH212" s="218">
        <f>IF(N212="sníž. přenesená",J212,0)</f>
        <v>0</v>
      </c>
      <c r="BI212" s="218">
        <f>IF(N212="nulová",J212,0)</f>
        <v>0</v>
      </c>
      <c r="BJ212" s="19" t="s">
        <v>82</v>
      </c>
      <c r="BK212" s="218">
        <f>ROUND(I212*H212,2)</f>
        <v>0</v>
      </c>
      <c r="BL212" s="19" t="s">
        <v>140</v>
      </c>
      <c r="BM212" s="217" t="s">
        <v>1277</v>
      </c>
    </row>
    <row r="213" spans="1:47" s="2" customFormat="1" ht="12">
      <c r="A213" s="40"/>
      <c r="B213" s="41"/>
      <c r="C213" s="42"/>
      <c r="D213" s="219" t="s">
        <v>142</v>
      </c>
      <c r="E213" s="42"/>
      <c r="F213" s="220" t="s">
        <v>1204</v>
      </c>
      <c r="G213" s="42"/>
      <c r="H213" s="42"/>
      <c r="I213" s="221"/>
      <c r="J213" s="42"/>
      <c r="K213" s="42"/>
      <c r="L213" s="46"/>
      <c r="M213" s="222"/>
      <c r="N213" s="223"/>
      <c r="O213" s="86"/>
      <c r="P213" s="86"/>
      <c r="Q213" s="86"/>
      <c r="R213" s="86"/>
      <c r="S213" s="86"/>
      <c r="T213" s="87"/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  <c r="AE213" s="40"/>
      <c r="AT213" s="19" t="s">
        <v>142</v>
      </c>
      <c r="AU213" s="19" t="s">
        <v>84</v>
      </c>
    </row>
    <row r="214" spans="1:51" s="13" customFormat="1" ht="12">
      <c r="A214" s="13"/>
      <c r="B214" s="224"/>
      <c r="C214" s="225"/>
      <c r="D214" s="219" t="s">
        <v>156</v>
      </c>
      <c r="E214" s="226" t="s">
        <v>19</v>
      </c>
      <c r="F214" s="227" t="s">
        <v>1232</v>
      </c>
      <c r="G214" s="225"/>
      <c r="H214" s="228">
        <v>0.031</v>
      </c>
      <c r="I214" s="229"/>
      <c r="J214" s="225"/>
      <c r="K214" s="225"/>
      <c r="L214" s="230"/>
      <c r="M214" s="231"/>
      <c r="N214" s="232"/>
      <c r="O214" s="232"/>
      <c r="P214" s="232"/>
      <c r="Q214" s="232"/>
      <c r="R214" s="232"/>
      <c r="S214" s="232"/>
      <c r="T214" s="23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34" t="s">
        <v>156</v>
      </c>
      <c r="AU214" s="234" t="s">
        <v>84</v>
      </c>
      <c r="AV214" s="13" t="s">
        <v>84</v>
      </c>
      <c r="AW214" s="13" t="s">
        <v>35</v>
      </c>
      <c r="AX214" s="13" t="s">
        <v>82</v>
      </c>
      <c r="AY214" s="234" t="s">
        <v>133</v>
      </c>
    </row>
    <row r="215" spans="1:65" s="2" customFormat="1" ht="16.5" customHeight="1">
      <c r="A215" s="40"/>
      <c r="B215" s="41"/>
      <c r="C215" s="206" t="s">
        <v>479</v>
      </c>
      <c r="D215" s="206" t="s">
        <v>135</v>
      </c>
      <c r="E215" s="207" t="s">
        <v>1233</v>
      </c>
      <c r="F215" s="208" t="s">
        <v>1234</v>
      </c>
      <c r="G215" s="209" t="s">
        <v>1166</v>
      </c>
      <c r="H215" s="210">
        <v>50</v>
      </c>
      <c r="I215" s="211"/>
      <c r="J215" s="212">
        <f>ROUND(I215*H215,2)</f>
        <v>0</v>
      </c>
      <c r="K215" s="208" t="s">
        <v>332</v>
      </c>
      <c r="L215" s="46"/>
      <c r="M215" s="213" t="s">
        <v>19</v>
      </c>
      <c r="N215" s="214" t="s">
        <v>45</v>
      </c>
      <c r="O215" s="86"/>
      <c r="P215" s="215">
        <f>O215*H215</f>
        <v>0</v>
      </c>
      <c r="Q215" s="215">
        <v>0</v>
      </c>
      <c r="R215" s="215">
        <f>Q215*H215</f>
        <v>0</v>
      </c>
      <c r="S215" s="215">
        <v>0</v>
      </c>
      <c r="T215" s="216">
        <f>S215*H215</f>
        <v>0</v>
      </c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  <c r="AE215" s="40"/>
      <c r="AR215" s="217" t="s">
        <v>140</v>
      </c>
      <c r="AT215" s="217" t="s">
        <v>135</v>
      </c>
      <c r="AU215" s="217" t="s">
        <v>84</v>
      </c>
      <c r="AY215" s="19" t="s">
        <v>133</v>
      </c>
      <c r="BE215" s="218">
        <f>IF(N215="základní",J215,0)</f>
        <v>0</v>
      </c>
      <c r="BF215" s="218">
        <f>IF(N215="snížená",J215,0)</f>
        <v>0</v>
      </c>
      <c r="BG215" s="218">
        <f>IF(N215="zákl. přenesená",J215,0)</f>
        <v>0</v>
      </c>
      <c r="BH215" s="218">
        <f>IF(N215="sníž. přenesená",J215,0)</f>
        <v>0</v>
      </c>
      <c r="BI215" s="218">
        <f>IF(N215="nulová",J215,0)</f>
        <v>0</v>
      </c>
      <c r="BJ215" s="19" t="s">
        <v>82</v>
      </c>
      <c r="BK215" s="218">
        <f>ROUND(I215*H215,2)</f>
        <v>0</v>
      </c>
      <c r="BL215" s="19" t="s">
        <v>140</v>
      </c>
      <c r="BM215" s="217" t="s">
        <v>1278</v>
      </c>
    </row>
    <row r="216" spans="1:47" s="2" customFormat="1" ht="12">
      <c r="A216" s="40"/>
      <c r="B216" s="41"/>
      <c r="C216" s="42"/>
      <c r="D216" s="219" t="s">
        <v>142</v>
      </c>
      <c r="E216" s="42"/>
      <c r="F216" s="220" t="s">
        <v>1234</v>
      </c>
      <c r="G216" s="42"/>
      <c r="H216" s="42"/>
      <c r="I216" s="221"/>
      <c r="J216" s="42"/>
      <c r="K216" s="42"/>
      <c r="L216" s="46"/>
      <c r="M216" s="222"/>
      <c r="N216" s="223"/>
      <c r="O216" s="86"/>
      <c r="P216" s="86"/>
      <c r="Q216" s="86"/>
      <c r="R216" s="86"/>
      <c r="S216" s="86"/>
      <c r="T216" s="87"/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  <c r="AE216" s="40"/>
      <c r="AT216" s="19" t="s">
        <v>142</v>
      </c>
      <c r="AU216" s="19" t="s">
        <v>84</v>
      </c>
    </row>
    <row r="217" spans="1:65" s="2" customFormat="1" ht="16.5" customHeight="1">
      <c r="A217" s="40"/>
      <c r="B217" s="41"/>
      <c r="C217" s="206" t="s">
        <v>483</v>
      </c>
      <c r="D217" s="206" t="s">
        <v>135</v>
      </c>
      <c r="E217" s="207" t="s">
        <v>1208</v>
      </c>
      <c r="F217" s="208" t="s">
        <v>1209</v>
      </c>
      <c r="G217" s="209" t="s">
        <v>254</v>
      </c>
      <c r="H217" s="210">
        <v>0.064</v>
      </c>
      <c r="I217" s="211"/>
      <c r="J217" s="212">
        <f>ROUND(I217*H217,2)</f>
        <v>0</v>
      </c>
      <c r="K217" s="208" t="s">
        <v>139</v>
      </c>
      <c r="L217" s="46"/>
      <c r="M217" s="213" t="s">
        <v>19</v>
      </c>
      <c r="N217" s="214" t="s">
        <v>45</v>
      </c>
      <c r="O217" s="86"/>
      <c r="P217" s="215">
        <f>O217*H217</f>
        <v>0</v>
      </c>
      <c r="Q217" s="215">
        <v>0</v>
      </c>
      <c r="R217" s="215">
        <f>Q217*H217</f>
        <v>0</v>
      </c>
      <c r="S217" s="215">
        <v>0</v>
      </c>
      <c r="T217" s="216">
        <f>S217*H217</f>
        <v>0</v>
      </c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  <c r="AE217" s="40"/>
      <c r="AR217" s="217" t="s">
        <v>140</v>
      </c>
      <c r="AT217" s="217" t="s">
        <v>135</v>
      </c>
      <c r="AU217" s="217" t="s">
        <v>84</v>
      </c>
      <c r="AY217" s="19" t="s">
        <v>133</v>
      </c>
      <c r="BE217" s="218">
        <f>IF(N217="základní",J217,0)</f>
        <v>0</v>
      </c>
      <c r="BF217" s="218">
        <f>IF(N217="snížená",J217,0)</f>
        <v>0</v>
      </c>
      <c r="BG217" s="218">
        <f>IF(N217="zákl. přenesená",J217,0)</f>
        <v>0</v>
      </c>
      <c r="BH217" s="218">
        <f>IF(N217="sníž. přenesená",J217,0)</f>
        <v>0</v>
      </c>
      <c r="BI217" s="218">
        <f>IF(N217="nulová",J217,0)</f>
        <v>0</v>
      </c>
      <c r="BJ217" s="19" t="s">
        <v>82</v>
      </c>
      <c r="BK217" s="218">
        <f>ROUND(I217*H217,2)</f>
        <v>0</v>
      </c>
      <c r="BL217" s="19" t="s">
        <v>140</v>
      </c>
      <c r="BM217" s="217" t="s">
        <v>1279</v>
      </c>
    </row>
    <row r="218" spans="1:47" s="2" customFormat="1" ht="12">
      <c r="A218" s="40"/>
      <c r="B218" s="41"/>
      <c r="C218" s="42"/>
      <c r="D218" s="219" t="s">
        <v>142</v>
      </c>
      <c r="E218" s="42"/>
      <c r="F218" s="220" t="s">
        <v>1209</v>
      </c>
      <c r="G218" s="42"/>
      <c r="H218" s="42"/>
      <c r="I218" s="221"/>
      <c r="J218" s="42"/>
      <c r="K218" s="42"/>
      <c r="L218" s="46"/>
      <c r="M218" s="222"/>
      <c r="N218" s="223"/>
      <c r="O218" s="86"/>
      <c r="P218" s="86"/>
      <c r="Q218" s="86"/>
      <c r="R218" s="86"/>
      <c r="S218" s="86"/>
      <c r="T218" s="87"/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  <c r="AE218" s="40"/>
      <c r="AT218" s="19" t="s">
        <v>142</v>
      </c>
      <c r="AU218" s="19" t="s">
        <v>84</v>
      </c>
    </row>
    <row r="219" spans="1:63" s="12" customFormat="1" ht="22.8" customHeight="1">
      <c r="A219" s="12"/>
      <c r="B219" s="190"/>
      <c r="C219" s="191"/>
      <c r="D219" s="192" t="s">
        <v>73</v>
      </c>
      <c r="E219" s="204" t="s">
        <v>1280</v>
      </c>
      <c r="F219" s="204" t="s">
        <v>1281</v>
      </c>
      <c r="G219" s="191"/>
      <c r="H219" s="191"/>
      <c r="I219" s="194"/>
      <c r="J219" s="205">
        <f>BK219</f>
        <v>0</v>
      </c>
      <c r="K219" s="191"/>
      <c r="L219" s="196"/>
      <c r="M219" s="197"/>
      <c r="N219" s="198"/>
      <c r="O219" s="198"/>
      <c r="P219" s="199">
        <f>SUM(P220:P230)</f>
        <v>0</v>
      </c>
      <c r="Q219" s="198"/>
      <c r="R219" s="199">
        <f>SUM(R220:R230)</f>
        <v>0</v>
      </c>
      <c r="S219" s="198"/>
      <c r="T219" s="200">
        <f>SUM(T220:T230)</f>
        <v>0</v>
      </c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R219" s="201" t="s">
        <v>82</v>
      </c>
      <c r="AT219" s="202" t="s">
        <v>73</v>
      </c>
      <c r="AU219" s="202" t="s">
        <v>82</v>
      </c>
      <c r="AY219" s="201" t="s">
        <v>133</v>
      </c>
      <c r="BK219" s="203">
        <f>SUM(BK220:BK230)</f>
        <v>0</v>
      </c>
    </row>
    <row r="220" spans="1:65" s="2" customFormat="1" ht="16.5" customHeight="1">
      <c r="A220" s="40"/>
      <c r="B220" s="41"/>
      <c r="C220" s="206" t="s">
        <v>489</v>
      </c>
      <c r="D220" s="206" t="s">
        <v>135</v>
      </c>
      <c r="E220" s="207" t="s">
        <v>1213</v>
      </c>
      <c r="F220" s="208" t="s">
        <v>1214</v>
      </c>
      <c r="G220" s="209" t="s">
        <v>190</v>
      </c>
      <c r="H220" s="210">
        <v>2</v>
      </c>
      <c r="I220" s="211"/>
      <c r="J220" s="212">
        <f>ROUND(I220*H220,2)</f>
        <v>0</v>
      </c>
      <c r="K220" s="208" t="s">
        <v>139</v>
      </c>
      <c r="L220" s="46"/>
      <c r="M220" s="213" t="s">
        <v>19</v>
      </c>
      <c r="N220" s="214" t="s">
        <v>45</v>
      </c>
      <c r="O220" s="86"/>
      <c r="P220" s="215">
        <f>O220*H220</f>
        <v>0</v>
      </c>
      <c r="Q220" s="215">
        <v>0</v>
      </c>
      <c r="R220" s="215">
        <f>Q220*H220</f>
        <v>0</v>
      </c>
      <c r="S220" s="215">
        <v>0</v>
      </c>
      <c r="T220" s="216">
        <f>S220*H220</f>
        <v>0</v>
      </c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  <c r="AE220" s="40"/>
      <c r="AR220" s="217" t="s">
        <v>140</v>
      </c>
      <c r="AT220" s="217" t="s">
        <v>135</v>
      </c>
      <c r="AU220" s="217" t="s">
        <v>84</v>
      </c>
      <c r="AY220" s="19" t="s">
        <v>133</v>
      </c>
      <c r="BE220" s="218">
        <f>IF(N220="základní",J220,0)</f>
        <v>0</v>
      </c>
      <c r="BF220" s="218">
        <f>IF(N220="snížená",J220,0)</f>
        <v>0</v>
      </c>
      <c r="BG220" s="218">
        <f>IF(N220="zákl. přenesená",J220,0)</f>
        <v>0</v>
      </c>
      <c r="BH220" s="218">
        <f>IF(N220="sníž. přenesená",J220,0)</f>
        <v>0</v>
      </c>
      <c r="BI220" s="218">
        <f>IF(N220="nulová",J220,0)</f>
        <v>0</v>
      </c>
      <c r="BJ220" s="19" t="s">
        <v>82</v>
      </c>
      <c r="BK220" s="218">
        <f>ROUND(I220*H220,2)</f>
        <v>0</v>
      </c>
      <c r="BL220" s="19" t="s">
        <v>140</v>
      </c>
      <c r="BM220" s="217" t="s">
        <v>1282</v>
      </c>
    </row>
    <row r="221" spans="1:47" s="2" customFormat="1" ht="12">
      <c r="A221" s="40"/>
      <c r="B221" s="41"/>
      <c r="C221" s="42"/>
      <c r="D221" s="219" t="s">
        <v>142</v>
      </c>
      <c r="E221" s="42"/>
      <c r="F221" s="220" t="s">
        <v>1214</v>
      </c>
      <c r="G221" s="42"/>
      <c r="H221" s="42"/>
      <c r="I221" s="221"/>
      <c r="J221" s="42"/>
      <c r="K221" s="42"/>
      <c r="L221" s="46"/>
      <c r="M221" s="222"/>
      <c r="N221" s="223"/>
      <c r="O221" s="86"/>
      <c r="P221" s="86"/>
      <c r="Q221" s="86"/>
      <c r="R221" s="86"/>
      <c r="S221" s="86"/>
      <c r="T221" s="87"/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  <c r="AE221" s="40"/>
      <c r="AT221" s="19" t="s">
        <v>142</v>
      </c>
      <c r="AU221" s="19" t="s">
        <v>84</v>
      </c>
    </row>
    <row r="222" spans="1:51" s="13" customFormat="1" ht="12">
      <c r="A222" s="13"/>
      <c r="B222" s="224"/>
      <c r="C222" s="225"/>
      <c r="D222" s="219" t="s">
        <v>156</v>
      </c>
      <c r="E222" s="226" t="s">
        <v>19</v>
      </c>
      <c r="F222" s="227" t="s">
        <v>1216</v>
      </c>
      <c r="G222" s="225"/>
      <c r="H222" s="228">
        <v>2</v>
      </c>
      <c r="I222" s="229"/>
      <c r="J222" s="225"/>
      <c r="K222" s="225"/>
      <c r="L222" s="230"/>
      <c r="M222" s="231"/>
      <c r="N222" s="232"/>
      <c r="O222" s="232"/>
      <c r="P222" s="232"/>
      <c r="Q222" s="232"/>
      <c r="R222" s="232"/>
      <c r="S222" s="232"/>
      <c r="T222" s="23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34" t="s">
        <v>156</v>
      </c>
      <c r="AU222" s="234" t="s">
        <v>84</v>
      </c>
      <c r="AV222" s="13" t="s">
        <v>84</v>
      </c>
      <c r="AW222" s="13" t="s">
        <v>35</v>
      </c>
      <c r="AX222" s="13" t="s">
        <v>82</v>
      </c>
      <c r="AY222" s="234" t="s">
        <v>133</v>
      </c>
    </row>
    <row r="223" spans="1:65" s="2" customFormat="1" ht="16.5" customHeight="1">
      <c r="A223" s="40"/>
      <c r="B223" s="41"/>
      <c r="C223" s="206" t="s">
        <v>500</v>
      </c>
      <c r="D223" s="206" t="s">
        <v>135</v>
      </c>
      <c r="E223" s="207" t="s">
        <v>1217</v>
      </c>
      <c r="F223" s="208" t="s">
        <v>1218</v>
      </c>
      <c r="G223" s="209" t="s">
        <v>190</v>
      </c>
      <c r="H223" s="210">
        <v>2</v>
      </c>
      <c r="I223" s="211"/>
      <c r="J223" s="212">
        <f>ROUND(I223*H223,2)</f>
        <v>0</v>
      </c>
      <c r="K223" s="208" t="s">
        <v>139</v>
      </c>
      <c r="L223" s="46"/>
      <c r="M223" s="213" t="s">
        <v>19</v>
      </c>
      <c r="N223" s="214" t="s">
        <v>45</v>
      </c>
      <c r="O223" s="86"/>
      <c r="P223" s="215">
        <f>O223*H223</f>
        <v>0</v>
      </c>
      <c r="Q223" s="215">
        <v>0</v>
      </c>
      <c r="R223" s="215">
        <f>Q223*H223</f>
        <v>0</v>
      </c>
      <c r="S223" s="215">
        <v>0</v>
      </c>
      <c r="T223" s="216">
        <f>S223*H223</f>
        <v>0</v>
      </c>
      <c r="U223" s="40"/>
      <c r="V223" s="40"/>
      <c r="W223" s="40"/>
      <c r="X223" s="40"/>
      <c r="Y223" s="40"/>
      <c r="Z223" s="40"/>
      <c r="AA223" s="40"/>
      <c r="AB223" s="40"/>
      <c r="AC223" s="40"/>
      <c r="AD223" s="40"/>
      <c r="AE223" s="40"/>
      <c r="AR223" s="217" t="s">
        <v>140</v>
      </c>
      <c r="AT223" s="217" t="s">
        <v>135</v>
      </c>
      <c r="AU223" s="217" t="s">
        <v>84</v>
      </c>
      <c r="AY223" s="19" t="s">
        <v>133</v>
      </c>
      <c r="BE223" s="218">
        <f>IF(N223="základní",J223,0)</f>
        <v>0</v>
      </c>
      <c r="BF223" s="218">
        <f>IF(N223="snížená",J223,0)</f>
        <v>0</v>
      </c>
      <c r="BG223" s="218">
        <f>IF(N223="zákl. přenesená",J223,0)</f>
        <v>0</v>
      </c>
      <c r="BH223" s="218">
        <f>IF(N223="sníž. přenesená",J223,0)</f>
        <v>0</v>
      </c>
      <c r="BI223" s="218">
        <f>IF(N223="nulová",J223,0)</f>
        <v>0</v>
      </c>
      <c r="BJ223" s="19" t="s">
        <v>82</v>
      </c>
      <c r="BK223" s="218">
        <f>ROUND(I223*H223,2)</f>
        <v>0</v>
      </c>
      <c r="BL223" s="19" t="s">
        <v>140</v>
      </c>
      <c r="BM223" s="217" t="s">
        <v>1283</v>
      </c>
    </row>
    <row r="224" spans="1:47" s="2" customFormat="1" ht="12">
      <c r="A224" s="40"/>
      <c r="B224" s="41"/>
      <c r="C224" s="42"/>
      <c r="D224" s="219" t="s">
        <v>142</v>
      </c>
      <c r="E224" s="42"/>
      <c r="F224" s="220" t="s">
        <v>1218</v>
      </c>
      <c r="G224" s="42"/>
      <c r="H224" s="42"/>
      <c r="I224" s="221"/>
      <c r="J224" s="42"/>
      <c r="K224" s="42"/>
      <c r="L224" s="46"/>
      <c r="M224" s="222"/>
      <c r="N224" s="223"/>
      <c r="O224" s="86"/>
      <c r="P224" s="86"/>
      <c r="Q224" s="86"/>
      <c r="R224" s="86"/>
      <c r="S224" s="86"/>
      <c r="T224" s="87"/>
      <c r="U224" s="40"/>
      <c r="V224" s="40"/>
      <c r="W224" s="40"/>
      <c r="X224" s="40"/>
      <c r="Y224" s="40"/>
      <c r="Z224" s="40"/>
      <c r="AA224" s="40"/>
      <c r="AB224" s="40"/>
      <c r="AC224" s="40"/>
      <c r="AD224" s="40"/>
      <c r="AE224" s="40"/>
      <c r="AT224" s="19" t="s">
        <v>142</v>
      </c>
      <c r="AU224" s="19" t="s">
        <v>84</v>
      </c>
    </row>
    <row r="225" spans="1:65" s="2" customFormat="1" ht="16.5" customHeight="1">
      <c r="A225" s="40"/>
      <c r="B225" s="41"/>
      <c r="C225" s="206" t="s">
        <v>505</v>
      </c>
      <c r="D225" s="206" t="s">
        <v>135</v>
      </c>
      <c r="E225" s="207" t="s">
        <v>1220</v>
      </c>
      <c r="F225" s="208" t="s">
        <v>1221</v>
      </c>
      <c r="G225" s="209" t="s">
        <v>190</v>
      </c>
      <c r="H225" s="210">
        <v>20</v>
      </c>
      <c r="I225" s="211"/>
      <c r="J225" s="212">
        <f>ROUND(I225*H225,2)</f>
        <v>0</v>
      </c>
      <c r="K225" s="208" t="s">
        <v>139</v>
      </c>
      <c r="L225" s="46"/>
      <c r="M225" s="213" t="s">
        <v>19</v>
      </c>
      <c r="N225" s="214" t="s">
        <v>45</v>
      </c>
      <c r="O225" s="86"/>
      <c r="P225" s="215">
        <f>O225*H225</f>
        <v>0</v>
      </c>
      <c r="Q225" s="215">
        <v>0</v>
      </c>
      <c r="R225" s="215">
        <f>Q225*H225</f>
        <v>0</v>
      </c>
      <c r="S225" s="215">
        <v>0</v>
      </c>
      <c r="T225" s="216">
        <f>S225*H225</f>
        <v>0</v>
      </c>
      <c r="U225" s="40"/>
      <c r="V225" s="40"/>
      <c r="W225" s="40"/>
      <c r="X225" s="40"/>
      <c r="Y225" s="40"/>
      <c r="Z225" s="40"/>
      <c r="AA225" s="40"/>
      <c r="AB225" s="40"/>
      <c r="AC225" s="40"/>
      <c r="AD225" s="40"/>
      <c r="AE225" s="40"/>
      <c r="AR225" s="217" t="s">
        <v>140</v>
      </c>
      <c r="AT225" s="217" t="s">
        <v>135</v>
      </c>
      <c r="AU225" s="217" t="s">
        <v>84</v>
      </c>
      <c r="AY225" s="19" t="s">
        <v>133</v>
      </c>
      <c r="BE225" s="218">
        <f>IF(N225="základní",J225,0)</f>
        <v>0</v>
      </c>
      <c r="BF225" s="218">
        <f>IF(N225="snížená",J225,0)</f>
        <v>0</v>
      </c>
      <c r="BG225" s="218">
        <f>IF(N225="zákl. přenesená",J225,0)</f>
        <v>0</v>
      </c>
      <c r="BH225" s="218">
        <f>IF(N225="sníž. přenesená",J225,0)</f>
        <v>0</v>
      </c>
      <c r="BI225" s="218">
        <f>IF(N225="nulová",J225,0)</f>
        <v>0</v>
      </c>
      <c r="BJ225" s="19" t="s">
        <v>82</v>
      </c>
      <c r="BK225" s="218">
        <f>ROUND(I225*H225,2)</f>
        <v>0</v>
      </c>
      <c r="BL225" s="19" t="s">
        <v>140</v>
      </c>
      <c r="BM225" s="217" t="s">
        <v>1284</v>
      </c>
    </row>
    <row r="226" spans="1:47" s="2" customFormat="1" ht="12">
      <c r="A226" s="40"/>
      <c r="B226" s="41"/>
      <c r="C226" s="42"/>
      <c r="D226" s="219" t="s">
        <v>142</v>
      </c>
      <c r="E226" s="42"/>
      <c r="F226" s="220" t="s">
        <v>1221</v>
      </c>
      <c r="G226" s="42"/>
      <c r="H226" s="42"/>
      <c r="I226" s="221"/>
      <c r="J226" s="42"/>
      <c r="K226" s="42"/>
      <c r="L226" s="46"/>
      <c r="M226" s="222"/>
      <c r="N226" s="223"/>
      <c r="O226" s="86"/>
      <c r="P226" s="86"/>
      <c r="Q226" s="86"/>
      <c r="R226" s="86"/>
      <c r="S226" s="86"/>
      <c r="T226" s="87"/>
      <c r="U226" s="40"/>
      <c r="V226" s="40"/>
      <c r="W226" s="40"/>
      <c r="X226" s="40"/>
      <c r="Y226" s="40"/>
      <c r="Z226" s="40"/>
      <c r="AA226" s="40"/>
      <c r="AB226" s="40"/>
      <c r="AC226" s="40"/>
      <c r="AD226" s="40"/>
      <c r="AE226" s="40"/>
      <c r="AT226" s="19" t="s">
        <v>142</v>
      </c>
      <c r="AU226" s="19" t="s">
        <v>84</v>
      </c>
    </row>
    <row r="227" spans="1:65" s="2" customFormat="1" ht="16.5" customHeight="1">
      <c r="A227" s="40"/>
      <c r="B227" s="41"/>
      <c r="C227" s="206" t="s">
        <v>510</v>
      </c>
      <c r="D227" s="206" t="s">
        <v>135</v>
      </c>
      <c r="E227" s="207" t="s">
        <v>1285</v>
      </c>
      <c r="F227" s="208" t="s">
        <v>1286</v>
      </c>
      <c r="G227" s="209" t="s">
        <v>138</v>
      </c>
      <c r="H227" s="210">
        <v>25</v>
      </c>
      <c r="I227" s="211"/>
      <c r="J227" s="212">
        <f>ROUND(I227*H227,2)</f>
        <v>0</v>
      </c>
      <c r="K227" s="208" t="s">
        <v>139</v>
      </c>
      <c r="L227" s="46"/>
      <c r="M227" s="213" t="s">
        <v>19</v>
      </c>
      <c r="N227" s="214" t="s">
        <v>45</v>
      </c>
      <c r="O227" s="86"/>
      <c r="P227" s="215">
        <f>O227*H227</f>
        <v>0</v>
      </c>
      <c r="Q227" s="215">
        <v>0</v>
      </c>
      <c r="R227" s="215">
        <f>Q227*H227</f>
        <v>0</v>
      </c>
      <c r="S227" s="215">
        <v>0</v>
      </c>
      <c r="T227" s="216">
        <f>S227*H227</f>
        <v>0</v>
      </c>
      <c r="U227" s="40"/>
      <c r="V227" s="40"/>
      <c r="W227" s="40"/>
      <c r="X227" s="40"/>
      <c r="Y227" s="40"/>
      <c r="Z227" s="40"/>
      <c r="AA227" s="40"/>
      <c r="AB227" s="40"/>
      <c r="AC227" s="40"/>
      <c r="AD227" s="40"/>
      <c r="AE227" s="40"/>
      <c r="AR227" s="217" t="s">
        <v>140</v>
      </c>
      <c r="AT227" s="217" t="s">
        <v>135</v>
      </c>
      <c r="AU227" s="217" t="s">
        <v>84</v>
      </c>
      <c r="AY227" s="19" t="s">
        <v>133</v>
      </c>
      <c r="BE227" s="218">
        <f>IF(N227="základní",J227,0)</f>
        <v>0</v>
      </c>
      <c r="BF227" s="218">
        <f>IF(N227="snížená",J227,0)</f>
        <v>0</v>
      </c>
      <c r="BG227" s="218">
        <f>IF(N227="zákl. přenesená",J227,0)</f>
        <v>0</v>
      </c>
      <c r="BH227" s="218">
        <f>IF(N227="sníž. přenesená",J227,0)</f>
        <v>0</v>
      </c>
      <c r="BI227" s="218">
        <f>IF(N227="nulová",J227,0)</f>
        <v>0</v>
      </c>
      <c r="BJ227" s="19" t="s">
        <v>82</v>
      </c>
      <c r="BK227" s="218">
        <f>ROUND(I227*H227,2)</f>
        <v>0</v>
      </c>
      <c r="BL227" s="19" t="s">
        <v>140</v>
      </c>
      <c r="BM227" s="217" t="s">
        <v>1287</v>
      </c>
    </row>
    <row r="228" spans="1:47" s="2" customFormat="1" ht="12">
      <c r="A228" s="40"/>
      <c r="B228" s="41"/>
      <c r="C228" s="42"/>
      <c r="D228" s="219" t="s">
        <v>142</v>
      </c>
      <c r="E228" s="42"/>
      <c r="F228" s="220" t="s">
        <v>1286</v>
      </c>
      <c r="G228" s="42"/>
      <c r="H228" s="42"/>
      <c r="I228" s="221"/>
      <c r="J228" s="42"/>
      <c r="K228" s="42"/>
      <c r="L228" s="46"/>
      <c r="M228" s="222"/>
      <c r="N228" s="223"/>
      <c r="O228" s="86"/>
      <c r="P228" s="86"/>
      <c r="Q228" s="86"/>
      <c r="R228" s="86"/>
      <c r="S228" s="86"/>
      <c r="T228" s="87"/>
      <c r="U228" s="40"/>
      <c r="V228" s="40"/>
      <c r="W228" s="40"/>
      <c r="X228" s="40"/>
      <c r="Y228" s="40"/>
      <c r="Z228" s="40"/>
      <c r="AA228" s="40"/>
      <c r="AB228" s="40"/>
      <c r="AC228" s="40"/>
      <c r="AD228" s="40"/>
      <c r="AE228" s="40"/>
      <c r="AT228" s="19" t="s">
        <v>142</v>
      </c>
      <c r="AU228" s="19" t="s">
        <v>84</v>
      </c>
    </row>
    <row r="229" spans="1:65" s="2" customFormat="1" ht="16.5" customHeight="1">
      <c r="A229" s="40"/>
      <c r="B229" s="41"/>
      <c r="C229" s="206" t="s">
        <v>515</v>
      </c>
      <c r="D229" s="206" t="s">
        <v>135</v>
      </c>
      <c r="E229" s="207" t="s">
        <v>1288</v>
      </c>
      <c r="F229" s="208" t="s">
        <v>1289</v>
      </c>
      <c r="G229" s="209" t="s">
        <v>138</v>
      </c>
      <c r="H229" s="210">
        <v>25</v>
      </c>
      <c r="I229" s="211"/>
      <c r="J229" s="212">
        <f>ROUND(I229*H229,2)</f>
        <v>0</v>
      </c>
      <c r="K229" s="208" t="s">
        <v>139</v>
      </c>
      <c r="L229" s="46"/>
      <c r="M229" s="213" t="s">
        <v>19</v>
      </c>
      <c r="N229" s="214" t="s">
        <v>45</v>
      </c>
      <c r="O229" s="86"/>
      <c r="P229" s="215">
        <f>O229*H229</f>
        <v>0</v>
      </c>
      <c r="Q229" s="215">
        <v>0</v>
      </c>
      <c r="R229" s="215">
        <f>Q229*H229</f>
        <v>0</v>
      </c>
      <c r="S229" s="215">
        <v>0</v>
      </c>
      <c r="T229" s="216">
        <f>S229*H229</f>
        <v>0</v>
      </c>
      <c r="U229" s="40"/>
      <c r="V229" s="40"/>
      <c r="W229" s="40"/>
      <c r="X229" s="40"/>
      <c r="Y229" s="40"/>
      <c r="Z229" s="40"/>
      <c r="AA229" s="40"/>
      <c r="AB229" s="40"/>
      <c r="AC229" s="40"/>
      <c r="AD229" s="40"/>
      <c r="AE229" s="40"/>
      <c r="AR229" s="217" t="s">
        <v>140</v>
      </c>
      <c r="AT229" s="217" t="s">
        <v>135</v>
      </c>
      <c r="AU229" s="217" t="s">
        <v>84</v>
      </c>
      <c r="AY229" s="19" t="s">
        <v>133</v>
      </c>
      <c r="BE229" s="218">
        <f>IF(N229="základní",J229,0)</f>
        <v>0</v>
      </c>
      <c r="BF229" s="218">
        <f>IF(N229="snížená",J229,0)</f>
        <v>0</v>
      </c>
      <c r="BG229" s="218">
        <f>IF(N229="zákl. přenesená",J229,0)</f>
        <v>0</v>
      </c>
      <c r="BH229" s="218">
        <f>IF(N229="sníž. přenesená",J229,0)</f>
        <v>0</v>
      </c>
      <c r="BI229" s="218">
        <f>IF(N229="nulová",J229,0)</f>
        <v>0</v>
      </c>
      <c r="BJ229" s="19" t="s">
        <v>82</v>
      </c>
      <c r="BK229" s="218">
        <f>ROUND(I229*H229,2)</f>
        <v>0</v>
      </c>
      <c r="BL229" s="19" t="s">
        <v>140</v>
      </c>
      <c r="BM229" s="217" t="s">
        <v>1290</v>
      </c>
    </row>
    <row r="230" spans="1:47" s="2" customFormat="1" ht="12">
      <c r="A230" s="40"/>
      <c r="B230" s="41"/>
      <c r="C230" s="42"/>
      <c r="D230" s="219" t="s">
        <v>142</v>
      </c>
      <c r="E230" s="42"/>
      <c r="F230" s="220" t="s">
        <v>1289</v>
      </c>
      <c r="G230" s="42"/>
      <c r="H230" s="42"/>
      <c r="I230" s="221"/>
      <c r="J230" s="42"/>
      <c r="K230" s="42"/>
      <c r="L230" s="46"/>
      <c r="M230" s="278"/>
      <c r="N230" s="279"/>
      <c r="O230" s="280"/>
      <c r="P230" s="280"/>
      <c r="Q230" s="280"/>
      <c r="R230" s="280"/>
      <c r="S230" s="280"/>
      <c r="T230" s="281"/>
      <c r="U230" s="40"/>
      <c r="V230" s="40"/>
      <c r="W230" s="40"/>
      <c r="X230" s="40"/>
      <c r="Y230" s="40"/>
      <c r="Z230" s="40"/>
      <c r="AA230" s="40"/>
      <c r="AB230" s="40"/>
      <c r="AC230" s="40"/>
      <c r="AD230" s="40"/>
      <c r="AE230" s="40"/>
      <c r="AT230" s="19" t="s">
        <v>142</v>
      </c>
      <c r="AU230" s="19" t="s">
        <v>84</v>
      </c>
    </row>
    <row r="231" spans="1:31" s="2" customFormat="1" ht="6.95" customHeight="1">
      <c r="A231" s="40"/>
      <c r="B231" s="61"/>
      <c r="C231" s="62"/>
      <c r="D231" s="62"/>
      <c r="E231" s="62"/>
      <c r="F231" s="62"/>
      <c r="G231" s="62"/>
      <c r="H231" s="62"/>
      <c r="I231" s="62"/>
      <c r="J231" s="62"/>
      <c r="K231" s="62"/>
      <c r="L231" s="46"/>
      <c r="M231" s="40"/>
      <c r="O231" s="40"/>
      <c r="P231" s="40"/>
      <c r="Q231" s="40"/>
      <c r="R231" s="40"/>
      <c r="S231" s="40"/>
      <c r="T231" s="40"/>
      <c r="U231" s="40"/>
      <c r="V231" s="40"/>
      <c r="W231" s="40"/>
      <c r="X231" s="40"/>
      <c r="Y231" s="40"/>
      <c r="Z231" s="40"/>
      <c r="AA231" s="40"/>
      <c r="AB231" s="40"/>
      <c r="AC231" s="40"/>
      <c r="AD231" s="40"/>
      <c r="AE231" s="40"/>
    </row>
  </sheetData>
  <sheetProtection password="CC35" sheet="1" objects="1" scenarios="1" formatColumns="0" formatRows="0" autoFilter="0"/>
  <autoFilter ref="C85:K230"/>
  <mergeCells count="9">
    <mergeCell ref="E7:H7"/>
    <mergeCell ref="E9:H9"/>
    <mergeCell ref="E18:H18"/>
    <mergeCell ref="E27:H27"/>
    <mergeCell ref="E48:H48"/>
    <mergeCell ref="E50:H50"/>
    <mergeCell ref="E76:H76"/>
    <mergeCell ref="E78:H78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3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102</v>
      </c>
    </row>
    <row r="3" spans="2:46" s="1" customFormat="1" ht="6.95" customHeight="1">
      <c r="B3" s="130"/>
      <c r="C3" s="131"/>
      <c r="D3" s="131"/>
      <c r="E3" s="131"/>
      <c r="F3" s="131"/>
      <c r="G3" s="131"/>
      <c r="H3" s="131"/>
      <c r="I3" s="131"/>
      <c r="J3" s="131"/>
      <c r="K3" s="131"/>
      <c r="L3" s="22"/>
      <c r="AT3" s="19" t="s">
        <v>84</v>
      </c>
    </row>
    <row r="4" spans="2:46" s="1" customFormat="1" ht="24.95" customHeight="1">
      <c r="B4" s="22"/>
      <c r="D4" s="132" t="s">
        <v>103</v>
      </c>
      <c r="L4" s="22"/>
      <c r="M4" s="133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34" t="s">
        <v>16</v>
      </c>
      <c r="L6" s="22"/>
    </row>
    <row r="7" spans="2:12" s="1" customFormat="1" ht="16.5" customHeight="1">
      <c r="B7" s="22"/>
      <c r="E7" s="135" t="str">
        <f>'Rekapitulace stavby'!K6</f>
        <v>Stavební úpravy MK Libušina a Tyršova v Třeboni</v>
      </c>
      <c r="F7" s="134"/>
      <c r="G7" s="134"/>
      <c r="H7" s="134"/>
      <c r="L7" s="22"/>
    </row>
    <row r="8" spans="1:31" s="2" customFormat="1" ht="12" customHeight="1">
      <c r="A8" s="40"/>
      <c r="B8" s="46"/>
      <c r="C8" s="40"/>
      <c r="D8" s="134" t="s">
        <v>104</v>
      </c>
      <c r="E8" s="40"/>
      <c r="F8" s="40"/>
      <c r="G8" s="40"/>
      <c r="H8" s="40"/>
      <c r="I8" s="40"/>
      <c r="J8" s="40"/>
      <c r="K8" s="40"/>
      <c r="L8" s="136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37" t="s">
        <v>1291</v>
      </c>
      <c r="F9" s="40"/>
      <c r="G9" s="40"/>
      <c r="H9" s="40"/>
      <c r="I9" s="40"/>
      <c r="J9" s="40"/>
      <c r="K9" s="40"/>
      <c r="L9" s="13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3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34" t="s">
        <v>18</v>
      </c>
      <c r="E11" s="40"/>
      <c r="F11" s="138" t="s">
        <v>19</v>
      </c>
      <c r="G11" s="40"/>
      <c r="H11" s="40"/>
      <c r="I11" s="134" t="s">
        <v>20</v>
      </c>
      <c r="J11" s="138" t="s">
        <v>19</v>
      </c>
      <c r="K11" s="40"/>
      <c r="L11" s="13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34" t="s">
        <v>21</v>
      </c>
      <c r="E12" s="40"/>
      <c r="F12" s="138" t="s">
        <v>22</v>
      </c>
      <c r="G12" s="40"/>
      <c r="H12" s="40"/>
      <c r="I12" s="134" t="s">
        <v>23</v>
      </c>
      <c r="J12" s="139" t="str">
        <f>'Rekapitulace stavby'!AN8</f>
        <v>7. 12. 2020</v>
      </c>
      <c r="K12" s="40"/>
      <c r="L12" s="13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3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34" t="s">
        <v>25</v>
      </c>
      <c r="E14" s="40"/>
      <c r="F14" s="40"/>
      <c r="G14" s="40"/>
      <c r="H14" s="40"/>
      <c r="I14" s="134" t="s">
        <v>26</v>
      </c>
      <c r="J14" s="138" t="s">
        <v>19</v>
      </c>
      <c r="K14" s="40"/>
      <c r="L14" s="13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38" t="s">
        <v>27</v>
      </c>
      <c r="F15" s="40"/>
      <c r="G15" s="40"/>
      <c r="H15" s="40"/>
      <c r="I15" s="134" t="s">
        <v>28</v>
      </c>
      <c r="J15" s="138" t="s">
        <v>19</v>
      </c>
      <c r="K15" s="40"/>
      <c r="L15" s="13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3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34" t="s">
        <v>29</v>
      </c>
      <c r="E17" s="40"/>
      <c r="F17" s="40"/>
      <c r="G17" s="40"/>
      <c r="H17" s="40"/>
      <c r="I17" s="134" t="s">
        <v>26</v>
      </c>
      <c r="J17" s="35" t="str">
        <f>'Rekapitulace stavby'!AN13</f>
        <v>Vyplň údaj</v>
      </c>
      <c r="K17" s="40"/>
      <c r="L17" s="13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8"/>
      <c r="G18" s="138"/>
      <c r="H18" s="138"/>
      <c r="I18" s="134" t="s">
        <v>28</v>
      </c>
      <c r="J18" s="35" t="str">
        <f>'Rekapitulace stavby'!AN14</f>
        <v>Vyplň údaj</v>
      </c>
      <c r="K18" s="40"/>
      <c r="L18" s="13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3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34" t="s">
        <v>31</v>
      </c>
      <c r="E20" s="40"/>
      <c r="F20" s="40"/>
      <c r="G20" s="40"/>
      <c r="H20" s="40"/>
      <c r="I20" s="134" t="s">
        <v>26</v>
      </c>
      <c r="J20" s="138" t="s">
        <v>32</v>
      </c>
      <c r="K20" s="40"/>
      <c r="L20" s="13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38" t="s">
        <v>33</v>
      </c>
      <c r="F21" s="40"/>
      <c r="G21" s="40"/>
      <c r="H21" s="40"/>
      <c r="I21" s="134" t="s">
        <v>28</v>
      </c>
      <c r="J21" s="138" t="s">
        <v>34</v>
      </c>
      <c r="K21" s="40"/>
      <c r="L21" s="13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3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34" t="s">
        <v>36</v>
      </c>
      <c r="E23" s="40"/>
      <c r="F23" s="40"/>
      <c r="G23" s="40"/>
      <c r="H23" s="40"/>
      <c r="I23" s="134" t="s">
        <v>26</v>
      </c>
      <c r="J23" s="138" t="s">
        <v>19</v>
      </c>
      <c r="K23" s="40"/>
      <c r="L23" s="13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38" t="s">
        <v>37</v>
      </c>
      <c r="F24" s="40"/>
      <c r="G24" s="40"/>
      <c r="H24" s="40"/>
      <c r="I24" s="134" t="s">
        <v>28</v>
      </c>
      <c r="J24" s="138" t="s">
        <v>19</v>
      </c>
      <c r="K24" s="40"/>
      <c r="L24" s="13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3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34" t="s">
        <v>38</v>
      </c>
      <c r="E26" s="40"/>
      <c r="F26" s="40"/>
      <c r="G26" s="40"/>
      <c r="H26" s="40"/>
      <c r="I26" s="40"/>
      <c r="J26" s="40"/>
      <c r="K26" s="40"/>
      <c r="L26" s="13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59.25" customHeight="1">
      <c r="A27" s="140"/>
      <c r="B27" s="141"/>
      <c r="C27" s="140"/>
      <c r="D27" s="140"/>
      <c r="E27" s="142" t="s">
        <v>106</v>
      </c>
      <c r="F27" s="142"/>
      <c r="G27" s="142"/>
      <c r="H27" s="142"/>
      <c r="I27" s="140"/>
      <c r="J27" s="140"/>
      <c r="K27" s="140"/>
      <c r="L27" s="143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3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44"/>
      <c r="E29" s="144"/>
      <c r="F29" s="144"/>
      <c r="G29" s="144"/>
      <c r="H29" s="144"/>
      <c r="I29" s="144"/>
      <c r="J29" s="144"/>
      <c r="K29" s="144"/>
      <c r="L29" s="136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45" t="s">
        <v>40</v>
      </c>
      <c r="E30" s="40"/>
      <c r="F30" s="40"/>
      <c r="G30" s="40"/>
      <c r="H30" s="40"/>
      <c r="I30" s="40"/>
      <c r="J30" s="146">
        <f>ROUND(J86,2)</f>
        <v>0</v>
      </c>
      <c r="K30" s="40"/>
      <c r="L30" s="13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44"/>
      <c r="E31" s="144"/>
      <c r="F31" s="144"/>
      <c r="G31" s="144"/>
      <c r="H31" s="144"/>
      <c r="I31" s="144"/>
      <c r="J31" s="144"/>
      <c r="K31" s="144"/>
      <c r="L31" s="13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47" t="s">
        <v>42</v>
      </c>
      <c r="G32" s="40"/>
      <c r="H32" s="40"/>
      <c r="I32" s="147" t="s">
        <v>41</v>
      </c>
      <c r="J32" s="147" t="s">
        <v>43</v>
      </c>
      <c r="K32" s="40"/>
      <c r="L32" s="13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48" t="s">
        <v>44</v>
      </c>
      <c r="E33" s="134" t="s">
        <v>45</v>
      </c>
      <c r="F33" s="149">
        <f>ROUND((SUM(BE86:BE135)),2)</f>
        <v>0</v>
      </c>
      <c r="G33" s="40"/>
      <c r="H33" s="40"/>
      <c r="I33" s="150">
        <v>0.21</v>
      </c>
      <c r="J33" s="149">
        <f>ROUND(((SUM(BE86:BE135))*I33),2)</f>
        <v>0</v>
      </c>
      <c r="K33" s="40"/>
      <c r="L33" s="13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34" t="s">
        <v>46</v>
      </c>
      <c r="F34" s="149">
        <f>ROUND((SUM(BF86:BF135)),2)</f>
        <v>0</v>
      </c>
      <c r="G34" s="40"/>
      <c r="H34" s="40"/>
      <c r="I34" s="150">
        <v>0.15</v>
      </c>
      <c r="J34" s="149">
        <f>ROUND(((SUM(BF86:BF135))*I34),2)</f>
        <v>0</v>
      </c>
      <c r="K34" s="40"/>
      <c r="L34" s="13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34" t="s">
        <v>47</v>
      </c>
      <c r="F35" s="149">
        <f>ROUND((SUM(BG86:BG135)),2)</f>
        <v>0</v>
      </c>
      <c r="G35" s="40"/>
      <c r="H35" s="40"/>
      <c r="I35" s="150">
        <v>0.21</v>
      </c>
      <c r="J35" s="149">
        <f>0</f>
        <v>0</v>
      </c>
      <c r="K35" s="40"/>
      <c r="L35" s="13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34" t="s">
        <v>48</v>
      </c>
      <c r="F36" s="149">
        <f>ROUND((SUM(BH86:BH135)),2)</f>
        <v>0</v>
      </c>
      <c r="G36" s="40"/>
      <c r="H36" s="40"/>
      <c r="I36" s="150">
        <v>0.15</v>
      </c>
      <c r="J36" s="149">
        <f>0</f>
        <v>0</v>
      </c>
      <c r="K36" s="40"/>
      <c r="L36" s="13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34" t="s">
        <v>49</v>
      </c>
      <c r="F37" s="149">
        <f>ROUND((SUM(BI86:BI135)),2)</f>
        <v>0</v>
      </c>
      <c r="G37" s="40"/>
      <c r="H37" s="40"/>
      <c r="I37" s="150">
        <v>0</v>
      </c>
      <c r="J37" s="149">
        <f>0</f>
        <v>0</v>
      </c>
      <c r="K37" s="40"/>
      <c r="L37" s="13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3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51"/>
      <c r="D39" s="152" t="s">
        <v>50</v>
      </c>
      <c r="E39" s="153"/>
      <c r="F39" s="153"/>
      <c r="G39" s="154" t="s">
        <v>51</v>
      </c>
      <c r="H39" s="155" t="s">
        <v>52</v>
      </c>
      <c r="I39" s="153"/>
      <c r="J39" s="156">
        <f>SUM(J30:J37)</f>
        <v>0</v>
      </c>
      <c r="K39" s="157"/>
      <c r="L39" s="13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58"/>
      <c r="C40" s="159"/>
      <c r="D40" s="159"/>
      <c r="E40" s="159"/>
      <c r="F40" s="159"/>
      <c r="G40" s="159"/>
      <c r="H40" s="159"/>
      <c r="I40" s="159"/>
      <c r="J40" s="159"/>
      <c r="K40" s="159"/>
      <c r="L40" s="13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60"/>
      <c r="C44" s="161"/>
      <c r="D44" s="161"/>
      <c r="E44" s="161"/>
      <c r="F44" s="161"/>
      <c r="G44" s="161"/>
      <c r="H44" s="161"/>
      <c r="I44" s="161"/>
      <c r="J44" s="161"/>
      <c r="K44" s="161"/>
      <c r="L44" s="136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107</v>
      </c>
      <c r="D45" s="42"/>
      <c r="E45" s="42"/>
      <c r="F45" s="42"/>
      <c r="G45" s="42"/>
      <c r="H45" s="42"/>
      <c r="I45" s="42"/>
      <c r="J45" s="42"/>
      <c r="K45" s="42"/>
      <c r="L45" s="136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3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42"/>
      <c r="J47" s="42"/>
      <c r="K47" s="42"/>
      <c r="L47" s="13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6.5" customHeight="1">
      <c r="A48" s="40"/>
      <c r="B48" s="41"/>
      <c r="C48" s="42"/>
      <c r="D48" s="42"/>
      <c r="E48" s="162" t="str">
        <f>E7</f>
        <v>Stavební úpravy MK Libušina a Tyršova v Třeboni</v>
      </c>
      <c r="F48" s="34"/>
      <c r="G48" s="34"/>
      <c r="H48" s="34"/>
      <c r="I48" s="42"/>
      <c r="J48" s="42"/>
      <c r="K48" s="42"/>
      <c r="L48" s="13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104</v>
      </c>
      <c r="D49" s="42"/>
      <c r="E49" s="42"/>
      <c r="F49" s="42"/>
      <c r="G49" s="42"/>
      <c r="H49" s="42"/>
      <c r="I49" s="42"/>
      <c r="J49" s="42"/>
      <c r="K49" s="42"/>
      <c r="L49" s="13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>VON - Vedlejší rozpočtové náklady</v>
      </c>
      <c r="F50" s="42"/>
      <c r="G50" s="42"/>
      <c r="H50" s="42"/>
      <c r="I50" s="42"/>
      <c r="J50" s="42"/>
      <c r="K50" s="42"/>
      <c r="L50" s="13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36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21</v>
      </c>
      <c r="D52" s="42"/>
      <c r="E52" s="42"/>
      <c r="F52" s="29" t="str">
        <f>F12</f>
        <v>Třeboň</v>
      </c>
      <c r="G52" s="42"/>
      <c r="H52" s="42"/>
      <c r="I52" s="34" t="s">
        <v>23</v>
      </c>
      <c r="J52" s="74" t="str">
        <f>IF(J12="","",J12)</f>
        <v>7. 12. 2020</v>
      </c>
      <c r="K52" s="42"/>
      <c r="L52" s="13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3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15.15" customHeight="1">
      <c r="A54" s="40"/>
      <c r="B54" s="41"/>
      <c r="C54" s="34" t="s">
        <v>25</v>
      </c>
      <c r="D54" s="42"/>
      <c r="E54" s="42"/>
      <c r="F54" s="29" t="str">
        <f>E15</f>
        <v xml:space="preserve"> Město Třeboň, Palackého nám. 46/II, 379 01 Třeboň</v>
      </c>
      <c r="G54" s="42"/>
      <c r="H54" s="42"/>
      <c r="I54" s="34" t="s">
        <v>31</v>
      </c>
      <c r="J54" s="38" t="str">
        <f>E21</f>
        <v>INVENTE, s.r.o.</v>
      </c>
      <c r="K54" s="42"/>
      <c r="L54" s="13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15" customHeight="1">
      <c r="A55" s="40"/>
      <c r="B55" s="41"/>
      <c r="C55" s="34" t="s">
        <v>29</v>
      </c>
      <c r="D55" s="42"/>
      <c r="E55" s="42"/>
      <c r="F55" s="29" t="str">
        <f>IF(E18="","",E18)</f>
        <v>Vyplň údaj</v>
      </c>
      <c r="G55" s="42"/>
      <c r="H55" s="42"/>
      <c r="I55" s="34" t="s">
        <v>36</v>
      </c>
      <c r="J55" s="38" t="str">
        <f>E24</f>
        <v xml:space="preserve"> </v>
      </c>
      <c r="K55" s="42"/>
      <c r="L55" s="13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3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63" t="s">
        <v>108</v>
      </c>
      <c r="D57" s="164"/>
      <c r="E57" s="164"/>
      <c r="F57" s="164"/>
      <c r="G57" s="164"/>
      <c r="H57" s="164"/>
      <c r="I57" s="164"/>
      <c r="J57" s="165" t="s">
        <v>109</v>
      </c>
      <c r="K57" s="164"/>
      <c r="L57" s="13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3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66" t="s">
        <v>72</v>
      </c>
      <c r="D59" s="42"/>
      <c r="E59" s="42"/>
      <c r="F59" s="42"/>
      <c r="G59" s="42"/>
      <c r="H59" s="42"/>
      <c r="I59" s="42"/>
      <c r="J59" s="104">
        <f>J86</f>
        <v>0</v>
      </c>
      <c r="K59" s="42"/>
      <c r="L59" s="13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110</v>
      </c>
    </row>
    <row r="60" spans="1:31" s="9" customFormat="1" ht="24.95" customHeight="1">
      <c r="A60" s="9"/>
      <c r="B60" s="167"/>
      <c r="C60" s="168"/>
      <c r="D60" s="169" t="s">
        <v>947</v>
      </c>
      <c r="E60" s="170"/>
      <c r="F60" s="170"/>
      <c r="G60" s="170"/>
      <c r="H60" s="170"/>
      <c r="I60" s="170"/>
      <c r="J60" s="171">
        <f>J87</f>
        <v>0</v>
      </c>
      <c r="K60" s="168"/>
      <c r="L60" s="172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3"/>
      <c r="C61" s="174"/>
      <c r="D61" s="175" t="s">
        <v>1292</v>
      </c>
      <c r="E61" s="176"/>
      <c r="F61" s="176"/>
      <c r="G61" s="176"/>
      <c r="H61" s="176"/>
      <c r="I61" s="176"/>
      <c r="J61" s="177">
        <f>J88</f>
        <v>0</v>
      </c>
      <c r="K61" s="174"/>
      <c r="L61" s="178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3"/>
      <c r="C62" s="174"/>
      <c r="D62" s="175" t="s">
        <v>1293</v>
      </c>
      <c r="E62" s="176"/>
      <c r="F62" s="176"/>
      <c r="G62" s="176"/>
      <c r="H62" s="176"/>
      <c r="I62" s="176"/>
      <c r="J62" s="177">
        <f>J98</f>
        <v>0</v>
      </c>
      <c r="K62" s="174"/>
      <c r="L62" s="178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3"/>
      <c r="C63" s="174"/>
      <c r="D63" s="175" t="s">
        <v>1294</v>
      </c>
      <c r="E63" s="176"/>
      <c r="F63" s="176"/>
      <c r="G63" s="176"/>
      <c r="H63" s="176"/>
      <c r="I63" s="176"/>
      <c r="J63" s="177">
        <f>J111</f>
        <v>0</v>
      </c>
      <c r="K63" s="174"/>
      <c r="L63" s="178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3"/>
      <c r="C64" s="174"/>
      <c r="D64" s="175" t="s">
        <v>1295</v>
      </c>
      <c r="E64" s="176"/>
      <c r="F64" s="176"/>
      <c r="G64" s="176"/>
      <c r="H64" s="176"/>
      <c r="I64" s="176"/>
      <c r="J64" s="177">
        <f>J118</f>
        <v>0</v>
      </c>
      <c r="K64" s="174"/>
      <c r="L64" s="178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73"/>
      <c r="C65" s="174"/>
      <c r="D65" s="175" t="s">
        <v>1296</v>
      </c>
      <c r="E65" s="176"/>
      <c r="F65" s="176"/>
      <c r="G65" s="176"/>
      <c r="H65" s="176"/>
      <c r="I65" s="176"/>
      <c r="J65" s="177">
        <f>J121</f>
        <v>0</v>
      </c>
      <c r="K65" s="174"/>
      <c r="L65" s="178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73"/>
      <c r="C66" s="174"/>
      <c r="D66" s="175" t="s">
        <v>1297</v>
      </c>
      <c r="E66" s="176"/>
      <c r="F66" s="176"/>
      <c r="G66" s="176"/>
      <c r="H66" s="176"/>
      <c r="I66" s="176"/>
      <c r="J66" s="177">
        <f>J129</f>
        <v>0</v>
      </c>
      <c r="K66" s="174"/>
      <c r="L66" s="178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2" customFormat="1" ht="21.8" customHeight="1">
      <c r="A67" s="40"/>
      <c r="B67" s="41"/>
      <c r="C67" s="42"/>
      <c r="D67" s="42"/>
      <c r="E67" s="42"/>
      <c r="F67" s="42"/>
      <c r="G67" s="42"/>
      <c r="H67" s="42"/>
      <c r="I67" s="42"/>
      <c r="J67" s="42"/>
      <c r="K67" s="42"/>
      <c r="L67" s="136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</row>
    <row r="68" spans="1:31" s="2" customFormat="1" ht="6.95" customHeight="1">
      <c r="A68" s="40"/>
      <c r="B68" s="61"/>
      <c r="C68" s="62"/>
      <c r="D68" s="62"/>
      <c r="E68" s="62"/>
      <c r="F68" s="62"/>
      <c r="G68" s="62"/>
      <c r="H68" s="62"/>
      <c r="I68" s="62"/>
      <c r="J68" s="62"/>
      <c r="K68" s="62"/>
      <c r="L68" s="136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</row>
    <row r="72" spans="1:31" s="2" customFormat="1" ht="6.95" customHeight="1">
      <c r="A72" s="40"/>
      <c r="B72" s="63"/>
      <c r="C72" s="64"/>
      <c r="D72" s="64"/>
      <c r="E72" s="64"/>
      <c r="F72" s="64"/>
      <c r="G72" s="64"/>
      <c r="H72" s="64"/>
      <c r="I72" s="64"/>
      <c r="J72" s="64"/>
      <c r="K72" s="64"/>
      <c r="L72" s="136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pans="1:31" s="2" customFormat="1" ht="24.95" customHeight="1">
      <c r="A73" s="40"/>
      <c r="B73" s="41"/>
      <c r="C73" s="25" t="s">
        <v>118</v>
      </c>
      <c r="D73" s="42"/>
      <c r="E73" s="42"/>
      <c r="F73" s="42"/>
      <c r="G73" s="42"/>
      <c r="H73" s="42"/>
      <c r="I73" s="42"/>
      <c r="J73" s="42"/>
      <c r="K73" s="42"/>
      <c r="L73" s="136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6.95" customHeight="1">
      <c r="A74" s="40"/>
      <c r="B74" s="41"/>
      <c r="C74" s="42"/>
      <c r="D74" s="42"/>
      <c r="E74" s="42"/>
      <c r="F74" s="42"/>
      <c r="G74" s="42"/>
      <c r="H74" s="42"/>
      <c r="I74" s="42"/>
      <c r="J74" s="42"/>
      <c r="K74" s="42"/>
      <c r="L74" s="136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12" customHeight="1">
      <c r="A75" s="40"/>
      <c r="B75" s="41"/>
      <c r="C75" s="34" t="s">
        <v>16</v>
      </c>
      <c r="D75" s="42"/>
      <c r="E75" s="42"/>
      <c r="F75" s="42"/>
      <c r="G75" s="42"/>
      <c r="H75" s="42"/>
      <c r="I75" s="42"/>
      <c r="J75" s="42"/>
      <c r="K75" s="42"/>
      <c r="L75" s="136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16.5" customHeight="1">
      <c r="A76" s="40"/>
      <c r="B76" s="41"/>
      <c r="C76" s="42"/>
      <c r="D76" s="42"/>
      <c r="E76" s="162" t="str">
        <f>E7</f>
        <v>Stavební úpravy MK Libušina a Tyršova v Třeboni</v>
      </c>
      <c r="F76" s="34"/>
      <c r="G76" s="34"/>
      <c r="H76" s="34"/>
      <c r="I76" s="42"/>
      <c r="J76" s="42"/>
      <c r="K76" s="42"/>
      <c r="L76" s="136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12" customHeight="1">
      <c r="A77" s="40"/>
      <c r="B77" s="41"/>
      <c r="C77" s="34" t="s">
        <v>104</v>
      </c>
      <c r="D77" s="42"/>
      <c r="E77" s="42"/>
      <c r="F77" s="42"/>
      <c r="G77" s="42"/>
      <c r="H77" s="42"/>
      <c r="I77" s="42"/>
      <c r="J77" s="42"/>
      <c r="K77" s="42"/>
      <c r="L77" s="136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16.5" customHeight="1">
      <c r="A78" s="40"/>
      <c r="B78" s="41"/>
      <c r="C78" s="42"/>
      <c r="D78" s="42"/>
      <c r="E78" s="71" t="str">
        <f>E9</f>
        <v>VON - Vedlejší rozpočtové náklady</v>
      </c>
      <c r="F78" s="42"/>
      <c r="G78" s="42"/>
      <c r="H78" s="42"/>
      <c r="I78" s="42"/>
      <c r="J78" s="42"/>
      <c r="K78" s="42"/>
      <c r="L78" s="136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6.95" customHeight="1">
      <c r="A79" s="40"/>
      <c r="B79" s="41"/>
      <c r="C79" s="42"/>
      <c r="D79" s="42"/>
      <c r="E79" s="42"/>
      <c r="F79" s="42"/>
      <c r="G79" s="42"/>
      <c r="H79" s="42"/>
      <c r="I79" s="42"/>
      <c r="J79" s="42"/>
      <c r="K79" s="42"/>
      <c r="L79" s="136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12" customHeight="1">
      <c r="A80" s="40"/>
      <c r="B80" s="41"/>
      <c r="C80" s="34" t="s">
        <v>21</v>
      </c>
      <c r="D80" s="42"/>
      <c r="E80" s="42"/>
      <c r="F80" s="29" t="str">
        <f>F12</f>
        <v>Třeboň</v>
      </c>
      <c r="G80" s="42"/>
      <c r="H80" s="42"/>
      <c r="I80" s="34" t="s">
        <v>23</v>
      </c>
      <c r="J80" s="74" t="str">
        <f>IF(J12="","",J12)</f>
        <v>7. 12. 2020</v>
      </c>
      <c r="K80" s="42"/>
      <c r="L80" s="136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6.95" customHeight="1">
      <c r="A81" s="40"/>
      <c r="B81" s="41"/>
      <c r="C81" s="42"/>
      <c r="D81" s="42"/>
      <c r="E81" s="42"/>
      <c r="F81" s="42"/>
      <c r="G81" s="42"/>
      <c r="H81" s="42"/>
      <c r="I81" s="42"/>
      <c r="J81" s="42"/>
      <c r="K81" s="42"/>
      <c r="L81" s="136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15.15" customHeight="1">
      <c r="A82" s="40"/>
      <c r="B82" s="41"/>
      <c r="C82" s="34" t="s">
        <v>25</v>
      </c>
      <c r="D82" s="42"/>
      <c r="E82" s="42"/>
      <c r="F82" s="29" t="str">
        <f>E15</f>
        <v xml:space="preserve"> Město Třeboň, Palackého nám. 46/II, 379 01 Třeboň</v>
      </c>
      <c r="G82" s="42"/>
      <c r="H82" s="42"/>
      <c r="I82" s="34" t="s">
        <v>31</v>
      </c>
      <c r="J82" s="38" t="str">
        <f>E21</f>
        <v>INVENTE, s.r.o.</v>
      </c>
      <c r="K82" s="42"/>
      <c r="L82" s="136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15.15" customHeight="1">
      <c r="A83" s="40"/>
      <c r="B83" s="41"/>
      <c r="C83" s="34" t="s">
        <v>29</v>
      </c>
      <c r="D83" s="42"/>
      <c r="E83" s="42"/>
      <c r="F83" s="29" t="str">
        <f>IF(E18="","",E18)</f>
        <v>Vyplň údaj</v>
      </c>
      <c r="G83" s="42"/>
      <c r="H83" s="42"/>
      <c r="I83" s="34" t="s">
        <v>36</v>
      </c>
      <c r="J83" s="38" t="str">
        <f>E24</f>
        <v xml:space="preserve"> </v>
      </c>
      <c r="K83" s="42"/>
      <c r="L83" s="136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10.3" customHeight="1">
      <c r="A84" s="40"/>
      <c r="B84" s="41"/>
      <c r="C84" s="42"/>
      <c r="D84" s="42"/>
      <c r="E84" s="42"/>
      <c r="F84" s="42"/>
      <c r="G84" s="42"/>
      <c r="H84" s="42"/>
      <c r="I84" s="42"/>
      <c r="J84" s="42"/>
      <c r="K84" s="42"/>
      <c r="L84" s="136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11" customFormat="1" ht="29.25" customHeight="1">
      <c r="A85" s="179"/>
      <c r="B85" s="180"/>
      <c r="C85" s="181" t="s">
        <v>119</v>
      </c>
      <c r="D85" s="182" t="s">
        <v>59</v>
      </c>
      <c r="E85" s="182" t="s">
        <v>55</v>
      </c>
      <c r="F85" s="182" t="s">
        <v>56</v>
      </c>
      <c r="G85" s="182" t="s">
        <v>120</v>
      </c>
      <c r="H85" s="182" t="s">
        <v>121</v>
      </c>
      <c r="I85" s="182" t="s">
        <v>122</v>
      </c>
      <c r="J85" s="182" t="s">
        <v>109</v>
      </c>
      <c r="K85" s="183" t="s">
        <v>123</v>
      </c>
      <c r="L85" s="184"/>
      <c r="M85" s="94" t="s">
        <v>19</v>
      </c>
      <c r="N85" s="95" t="s">
        <v>44</v>
      </c>
      <c r="O85" s="95" t="s">
        <v>124</v>
      </c>
      <c r="P85" s="95" t="s">
        <v>125</v>
      </c>
      <c r="Q85" s="95" t="s">
        <v>126</v>
      </c>
      <c r="R85" s="95" t="s">
        <v>127</v>
      </c>
      <c r="S85" s="95" t="s">
        <v>128</v>
      </c>
      <c r="T85" s="96" t="s">
        <v>129</v>
      </c>
      <c r="U85" s="179"/>
      <c r="V85" s="179"/>
      <c r="W85" s="179"/>
      <c r="X85" s="179"/>
      <c r="Y85" s="179"/>
      <c r="Z85" s="179"/>
      <c r="AA85" s="179"/>
      <c r="AB85" s="179"/>
      <c r="AC85" s="179"/>
      <c r="AD85" s="179"/>
      <c r="AE85" s="179"/>
    </row>
    <row r="86" spans="1:63" s="2" customFormat="1" ht="22.8" customHeight="1">
      <c r="A86" s="40"/>
      <c r="B86" s="41"/>
      <c r="C86" s="101" t="s">
        <v>130</v>
      </c>
      <c r="D86" s="42"/>
      <c r="E86" s="42"/>
      <c r="F86" s="42"/>
      <c r="G86" s="42"/>
      <c r="H86" s="42"/>
      <c r="I86" s="42"/>
      <c r="J86" s="185">
        <f>BK86</f>
        <v>0</v>
      </c>
      <c r="K86" s="42"/>
      <c r="L86" s="46"/>
      <c r="M86" s="97"/>
      <c r="N86" s="186"/>
      <c r="O86" s="98"/>
      <c r="P86" s="187">
        <f>P87</f>
        <v>0</v>
      </c>
      <c r="Q86" s="98"/>
      <c r="R86" s="187">
        <f>R87</f>
        <v>0</v>
      </c>
      <c r="S86" s="98"/>
      <c r="T86" s="188">
        <f>T87</f>
        <v>0</v>
      </c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T86" s="19" t="s">
        <v>73</v>
      </c>
      <c r="AU86" s="19" t="s">
        <v>110</v>
      </c>
      <c r="BK86" s="189">
        <f>BK87</f>
        <v>0</v>
      </c>
    </row>
    <row r="87" spans="1:63" s="12" customFormat="1" ht="25.9" customHeight="1">
      <c r="A87" s="12"/>
      <c r="B87" s="190"/>
      <c r="C87" s="191"/>
      <c r="D87" s="192" t="s">
        <v>73</v>
      </c>
      <c r="E87" s="193" t="s">
        <v>1148</v>
      </c>
      <c r="F87" s="193" t="s">
        <v>101</v>
      </c>
      <c r="G87" s="191"/>
      <c r="H87" s="191"/>
      <c r="I87" s="194"/>
      <c r="J87" s="195">
        <f>BK87</f>
        <v>0</v>
      </c>
      <c r="K87" s="191"/>
      <c r="L87" s="196"/>
      <c r="M87" s="197"/>
      <c r="N87" s="198"/>
      <c r="O87" s="198"/>
      <c r="P87" s="199">
        <f>P88+P98+P111+P118+P121+P129</f>
        <v>0</v>
      </c>
      <c r="Q87" s="198"/>
      <c r="R87" s="199">
        <f>R88+R98+R111+R118+R121+R129</f>
        <v>0</v>
      </c>
      <c r="S87" s="198"/>
      <c r="T87" s="200">
        <f>T88+T98+T111+T118+T121+T129</f>
        <v>0</v>
      </c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R87" s="201" t="s">
        <v>171</v>
      </c>
      <c r="AT87" s="202" t="s">
        <v>73</v>
      </c>
      <c r="AU87" s="202" t="s">
        <v>74</v>
      </c>
      <c r="AY87" s="201" t="s">
        <v>133</v>
      </c>
      <c r="BK87" s="203">
        <f>BK88+BK98+BK111+BK118+BK121+BK129</f>
        <v>0</v>
      </c>
    </row>
    <row r="88" spans="1:63" s="12" customFormat="1" ht="22.8" customHeight="1">
      <c r="A88" s="12"/>
      <c r="B88" s="190"/>
      <c r="C88" s="191"/>
      <c r="D88" s="192" t="s">
        <v>73</v>
      </c>
      <c r="E88" s="204" t="s">
        <v>1298</v>
      </c>
      <c r="F88" s="204" t="s">
        <v>1299</v>
      </c>
      <c r="G88" s="191"/>
      <c r="H88" s="191"/>
      <c r="I88" s="194"/>
      <c r="J88" s="205">
        <f>BK88</f>
        <v>0</v>
      </c>
      <c r="K88" s="191"/>
      <c r="L88" s="196"/>
      <c r="M88" s="197"/>
      <c r="N88" s="198"/>
      <c r="O88" s="198"/>
      <c r="P88" s="199">
        <f>SUM(P89:P97)</f>
        <v>0</v>
      </c>
      <c r="Q88" s="198"/>
      <c r="R88" s="199">
        <f>SUM(R89:R97)</f>
        <v>0</v>
      </c>
      <c r="S88" s="198"/>
      <c r="T88" s="200">
        <f>SUM(T89:T97)</f>
        <v>0</v>
      </c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R88" s="201" t="s">
        <v>171</v>
      </c>
      <c r="AT88" s="202" t="s">
        <v>73</v>
      </c>
      <c r="AU88" s="202" t="s">
        <v>82</v>
      </c>
      <c r="AY88" s="201" t="s">
        <v>133</v>
      </c>
      <c r="BK88" s="203">
        <f>SUM(BK89:BK97)</f>
        <v>0</v>
      </c>
    </row>
    <row r="89" spans="1:65" s="2" customFormat="1" ht="16.5" customHeight="1">
      <c r="A89" s="40"/>
      <c r="B89" s="41"/>
      <c r="C89" s="206" t="s">
        <v>82</v>
      </c>
      <c r="D89" s="206" t="s">
        <v>135</v>
      </c>
      <c r="E89" s="207" t="s">
        <v>1300</v>
      </c>
      <c r="F89" s="208" t="s">
        <v>1299</v>
      </c>
      <c r="G89" s="209" t="s">
        <v>518</v>
      </c>
      <c r="H89" s="210">
        <v>1</v>
      </c>
      <c r="I89" s="211"/>
      <c r="J89" s="212">
        <f>ROUND(I89*H89,2)</f>
        <v>0</v>
      </c>
      <c r="K89" s="208" t="s">
        <v>139</v>
      </c>
      <c r="L89" s="46"/>
      <c r="M89" s="213" t="s">
        <v>19</v>
      </c>
      <c r="N89" s="214" t="s">
        <v>45</v>
      </c>
      <c r="O89" s="86"/>
      <c r="P89" s="215">
        <f>O89*H89</f>
        <v>0</v>
      </c>
      <c r="Q89" s="215">
        <v>0</v>
      </c>
      <c r="R89" s="215">
        <f>Q89*H89</f>
        <v>0</v>
      </c>
      <c r="S89" s="215">
        <v>0</v>
      </c>
      <c r="T89" s="216">
        <f>S89*H89</f>
        <v>0</v>
      </c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R89" s="217" t="s">
        <v>1301</v>
      </c>
      <c r="AT89" s="217" t="s">
        <v>135</v>
      </c>
      <c r="AU89" s="217" t="s">
        <v>84</v>
      </c>
      <c r="AY89" s="19" t="s">
        <v>133</v>
      </c>
      <c r="BE89" s="218">
        <f>IF(N89="základní",J89,0)</f>
        <v>0</v>
      </c>
      <c r="BF89" s="218">
        <f>IF(N89="snížená",J89,0)</f>
        <v>0</v>
      </c>
      <c r="BG89" s="218">
        <f>IF(N89="zákl. přenesená",J89,0)</f>
        <v>0</v>
      </c>
      <c r="BH89" s="218">
        <f>IF(N89="sníž. přenesená",J89,0)</f>
        <v>0</v>
      </c>
      <c r="BI89" s="218">
        <f>IF(N89="nulová",J89,0)</f>
        <v>0</v>
      </c>
      <c r="BJ89" s="19" t="s">
        <v>82</v>
      </c>
      <c r="BK89" s="218">
        <f>ROUND(I89*H89,2)</f>
        <v>0</v>
      </c>
      <c r="BL89" s="19" t="s">
        <v>1301</v>
      </c>
      <c r="BM89" s="217" t="s">
        <v>1302</v>
      </c>
    </row>
    <row r="90" spans="1:47" s="2" customFormat="1" ht="12">
      <c r="A90" s="40"/>
      <c r="B90" s="41"/>
      <c r="C90" s="42"/>
      <c r="D90" s="219" t="s">
        <v>142</v>
      </c>
      <c r="E90" s="42"/>
      <c r="F90" s="220" t="s">
        <v>1299</v>
      </c>
      <c r="G90" s="42"/>
      <c r="H90" s="42"/>
      <c r="I90" s="221"/>
      <c r="J90" s="42"/>
      <c r="K90" s="42"/>
      <c r="L90" s="46"/>
      <c r="M90" s="222"/>
      <c r="N90" s="223"/>
      <c r="O90" s="86"/>
      <c r="P90" s="86"/>
      <c r="Q90" s="86"/>
      <c r="R90" s="86"/>
      <c r="S90" s="86"/>
      <c r="T90" s="87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T90" s="19" t="s">
        <v>142</v>
      </c>
      <c r="AU90" s="19" t="s">
        <v>84</v>
      </c>
    </row>
    <row r="91" spans="1:47" s="2" customFormat="1" ht="12">
      <c r="A91" s="40"/>
      <c r="B91" s="41"/>
      <c r="C91" s="42"/>
      <c r="D91" s="219" t="s">
        <v>321</v>
      </c>
      <c r="E91" s="42"/>
      <c r="F91" s="277" t="s">
        <v>1303</v>
      </c>
      <c r="G91" s="42"/>
      <c r="H91" s="42"/>
      <c r="I91" s="221"/>
      <c r="J91" s="42"/>
      <c r="K91" s="42"/>
      <c r="L91" s="46"/>
      <c r="M91" s="222"/>
      <c r="N91" s="223"/>
      <c r="O91" s="86"/>
      <c r="P91" s="86"/>
      <c r="Q91" s="86"/>
      <c r="R91" s="86"/>
      <c r="S91" s="86"/>
      <c r="T91" s="87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T91" s="19" t="s">
        <v>321</v>
      </c>
      <c r="AU91" s="19" t="s">
        <v>84</v>
      </c>
    </row>
    <row r="92" spans="1:65" s="2" customFormat="1" ht="16.5" customHeight="1">
      <c r="A92" s="40"/>
      <c r="B92" s="41"/>
      <c r="C92" s="206" t="s">
        <v>84</v>
      </c>
      <c r="D92" s="206" t="s">
        <v>135</v>
      </c>
      <c r="E92" s="207" t="s">
        <v>1304</v>
      </c>
      <c r="F92" s="208" t="s">
        <v>1305</v>
      </c>
      <c r="G92" s="209" t="s">
        <v>518</v>
      </c>
      <c r="H92" s="210">
        <v>1</v>
      </c>
      <c r="I92" s="211"/>
      <c r="J92" s="212">
        <f>ROUND(I92*H92,2)</f>
        <v>0</v>
      </c>
      <c r="K92" s="208" t="s">
        <v>139</v>
      </c>
      <c r="L92" s="46"/>
      <c r="M92" s="213" t="s">
        <v>19</v>
      </c>
      <c r="N92" s="214" t="s">
        <v>45</v>
      </c>
      <c r="O92" s="86"/>
      <c r="P92" s="215">
        <f>O92*H92</f>
        <v>0</v>
      </c>
      <c r="Q92" s="215">
        <v>0</v>
      </c>
      <c r="R92" s="215">
        <f>Q92*H92</f>
        <v>0</v>
      </c>
      <c r="S92" s="215">
        <v>0</v>
      </c>
      <c r="T92" s="216">
        <f>S92*H92</f>
        <v>0</v>
      </c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R92" s="217" t="s">
        <v>1301</v>
      </c>
      <c r="AT92" s="217" t="s">
        <v>135</v>
      </c>
      <c r="AU92" s="217" t="s">
        <v>84</v>
      </c>
      <c r="AY92" s="19" t="s">
        <v>133</v>
      </c>
      <c r="BE92" s="218">
        <f>IF(N92="základní",J92,0)</f>
        <v>0</v>
      </c>
      <c r="BF92" s="218">
        <f>IF(N92="snížená",J92,0)</f>
        <v>0</v>
      </c>
      <c r="BG92" s="218">
        <f>IF(N92="zákl. přenesená",J92,0)</f>
        <v>0</v>
      </c>
      <c r="BH92" s="218">
        <f>IF(N92="sníž. přenesená",J92,0)</f>
        <v>0</v>
      </c>
      <c r="BI92" s="218">
        <f>IF(N92="nulová",J92,0)</f>
        <v>0</v>
      </c>
      <c r="BJ92" s="19" t="s">
        <v>82</v>
      </c>
      <c r="BK92" s="218">
        <f>ROUND(I92*H92,2)</f>
        <v>0</v>
      </c>
      <c r="BL92" s="19" t="s">
        <v>1301</v>
      </c>
      <c r="BM92" s="217" t="s">
        <v>1306</v>
      </c>
    </row>
    <row r="93" spans="1:47" s="2" customFormat="1" ht="12">
      <c r="A93" s="40"/>
      <c r="B93" s="41"/>
      <c r="C93" s="42"/>
      <c r="D93" s="219" t="s">
        <v>142</v>
      </c>
      <c r="E93" s="42"/>
      <c r="F93" s="220" t="s">
        <v>1305</v>
      </c>
      <c r="G93" s="42"/>
      <c r="H93" s="42"/>
      <c r="I93" s="221"/>
      <c r="J93" s="42"/>
      <c r="K93" s="42"/>
      <c r="L93" s="46"/>
      <c r="M93" s="222"/>
      <c r="N93" s="223"/>
      <c r="O93" s="86"/>
      <c r="P93" s="86"/>
      <c r="Q93" s="86"/>
      <c r="R93" s="86"/>
      <c r="S93" s="86"/>
      <c r="T93" s="87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T93" s="19" t="s">
        <v>142</v>
      </c>
      <c r="AU93" s="19" t="s">
        <v>84</v>
      </c>
    </row>
    <row r="94" spans="1:65" s="2" customFormat="1" ht="16.5" customHeight="1">
      <c r="A94" s="40"/>
      <c r="B94" s="41"/>
      <c r="C94" s="206" t="s">
        <v>146</v>
      </c>
      <c r="D94" s="206" t="s">
        <v>135</v>
      </c>
      <c r="E94" s="207" t="s">
        <v>1307</v>
      </c>
      <c r="F94" s="208" t="s">
        <v>1308</v>
      </c>
      <c r="G94" s="209" t="s">
        <v>518</v>
      </c>
      <c r="H94" s="210">
        <v>1</v>
      </c>
      <c r="I94" s="211"/>
      <c r="J94" s="212">
        <f>ROUND(I94*H94,2)</f>
        <v>0</v>
      </c>
      <c r="K94" s="208" t="s">
        <v>139</v>
      </c>
      <c r="L94" s="46"/>
      <c r="M94" s="213" t="s">
        <v>19</v>
      </c>
      <c r="N94" s="214" t="s">
        <v>45</v>
      </c>
      <c r="O94" s="86"/>
      <c r="P94" s="215">
        <f>O94*H94</f>
        <v>0</v>
      </c>
      <c r="Q94" s="215">
        <v>0</v>
      </c>
      <c r="R94" s="215">
        <f>Q94*H94</f>
        <v>0</v>
      </c>
      <c r="S94" s="215">
        <v>0</v>
      </c>
      <c r="T94" s="216">
        <f>S94*H94</f>
        <v>0</v>
      </c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R94" s="217" t="s">
        <v>1301</v>
      </c>
      <c r="AT94" s="217" t="s">
        <v>135</v>
      </c>
      <c r="AU94" s="217" t="s">
        <v>84</v>
      </c>
      <c r="AY94" s="19" t="s">
        <v>133</v>
      </c>
      <c r="BE94" s="218">
        <f>IF(N94="základní",J94,0)</f>
        <v>0</v>
      </c>
      <c r="BF94" s="218">
        <f>IF(N94="snížená",J94,0)</f>
        <v>0</v>
      </c>
      <c r="BG94" s="218">
        <f>IF(N94="zákl. přenesená",J94,0)</f>
        <v>0</v>
      </c>
      <c r="BH94" s="218">
        <f>IF(N94="sníž. přenesená",J94,0)</f>
        <v>0</v>
      </c>
      <c r="BI94" s="218">
        <f>IF(N94="nulová",J94,0)</f>
        <v>0</v>
      </c>
      <c r="BJ94" s="19" t="s">
        <v>82</v>
      </c>
      <c r="BK94" s="218">
        <f>ROUND(I94*H94,2)</f>
        <v>0</v>
      </c>
      <c r="BL94" s="19" t="s">
        <v>1301</v>
      </c>
      <c r="BM94" s="217" t="s">
        <v>1309</v>
      </c>
    </row>
    <row r="95" spans="1:47" s="2" customFormat="1" ht="12">
      <c r="A95" s="40"/>
      <c r="B95" s="41"/>
      <c r="C95" s="42"/>
      <c r="D95" s="219" t="s">
        <v>142</v>
      </c>
      <c r="E95" s="42"/>
      <c r="F95" s="220" t="s">
        <v>1308</v>
      </c>
      <c r="G95" s="42"/>
      <c r="H95" s="42"/>
      <c r="I95" s="221"/>
      <c r="J95" s="42"/>
      <c r="K95" s="42"/>
      <c r="L95" s="46"/>
      <c r="M95" s="222"/>
      <c r="N95" s="223"/>
      <c r="O95" s="86"/>
      <c r="P95" s="86"/>
      <c r="Q95" s="86"/>
      <c r="R95" s="86"/>
      <c r="S95" s="86"/>
      <c r="T95" s="87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T95" s="19" t="s">
        <v>142</v>
      </c>
      <c r="AU95" s="19" t="s">
        <v>84</v>
      </c>
    </row>
    <row r="96" spans="1:65" s="2" customFormat="1" ht="16.5" customHeight="1">
      <c r="A96" s="40"/>
      <c r="B96" s="41"/>
      <c r="C96" s="206" t="s">
        <v>140</v>
      </c>
      <c r="D96" s="206" t="s">
        <v>135</v>
      </c>
      <c r="E96" s="207" t="s">
        <v>1149</v>
      </c>
      <c r="F96" s="208" t="s">
        <v>1150</v>
      </c>
      <c r="G96" s="209" t="s">
        <v>518</v>
      </c>
      <c r="H96" s="210">
        <v>1</v>
      </c>
      <c r="I96" s="211"/>
      <c r="J96" s="212">
        <f>ROUND(I96*H96,2)</f>
        <v>0</v>
      </c>
      <c r="K96" s="208" t="s">
        <v>139</v>
      </c>
      <c r="L96" s="46"/>
      <c r="M96" s="213" t="s">
        <v>19</v>
      </c>
      <c r="N96" s="214" t="s">
        <v>45</v>
      </c>
      <c r="O96" s="86"/>
      <c r="P96" s="215">
        <f>O96*H96</f>
        <v>0</v>
      </c>
      <c r="Q96" s="215">
        <v>0</v>
      </c>
      <c r="R96" s="215">
        <f>Q96*H96</f>
        <v>0</v>
      </c>
      <c r="S96" s="215">
        <v>0</v>
      </c>
      <c r="T96" s="216">
        <f>S96*H96</f>
        <v>0</v>
      </c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R96" s="217" t="s">
        <v>1301</v>
      </c>
      <c r="AT96" s="217" t="s">
        <v>135</v>
      </c>
      <c r="AU96" s="217" t="s">
        <v>84</v>
      </c>
      <c r="AY96" s="19" t="s">
        <v>133</v>
      </c>
      <c r="BE96" s="218">
        <f>IF(N96="základní",J96,0)</f>
        <v>0</v>
      </c>
      <c r="BF96" s="218">
        <f>IF(N96="snížená",J96,0)</f>
        <v>0</v>
      </c>
      <c r="BG96" s="218">
        <f>IF(N96="zákl. přenesená",J96,0)</f>
        <v>0</v>
      </c>
      <c r="BH96" s="218">
        <f>IF(N96="sníž. přenesená",J96,0)</f>
        <v>0</v>
      </c>
      <c r="BI96" s="218">
        <f>IF(N96="nulová",J96,0)</f>
        <v>0</v>
      </c>
      <c r="BJ96" s="19" t="s">
        <v>82</v>
      </c>
      <c r="BK96" s="218">
        <f>ROUND(I96*H96,2)</f>
        <v>0</v>
      </c>
      <c r="BL96" s="19" t="s">
        <v>1301</v>
      </c>
      <c r="BM96" s="217" t="s">
        <v>1310</v>
      </c>
    </row>
    <row r="97" spans="1:47" s="2" customFormat="1" ht="12">
      <c r="A97" s="40"/>
      <c r="B97" s="41"/>
      <c r="C97" s="42"/>
      <c r="D97" s="219" t="s">
        <v>142</v>
      </c>
      <c r="E97" s="42"/>
      <c r="F97" s="220" t="s">
        <v>1150</v>
      </c>
      <c r="G97" s="42"/>
      <c r="H97" s="42"/>
      <c r="I97" s="221"/>
      <c r="J97" s="42"/>
      <c r="K97" s="42"/>
      <c r="L97" s="46"/>
      <c r="M97" s="222"/>
      <c r="N97" s="223"/>
      <c r="O97" s="86"/>
      <c r="P97" s="86"/>
      <c r="Q97" s="86"/>
      <c r="R97" s="86"/>
      <c r="S97" s="86"/>
      <c r="T97" s="87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T97" s="19" t="s">
        <v>142</v>
      </c>
      <c r="AU97" s="19" t="s">
        <v>84</v>
      </c>
    </row>
    <row r="98" spans="1:63" s="12" customFormat="1" ht="22.8" customHeight="1">
      <c r="A98" s="12"/>
      <c r="B98" s="190"/>
      <c r="C98" s="191"/>
      <c r="D98" s="192" t="s">
        <v>73</v>
      </c>
      <c r="E98" s="204" t="s">
        <v>1311</v>
      </c>
      <c r="F98" s="204" t="s">
        <v>1312</v>
      </c>
      <c r="G98" s="191"/>
      <c r="H98" s="191"/>
      <c r="I98" s="194"/>
      <c r="J98" s="205">
        <f>BK98</f>
        <v>0</v>
      </c>
      <c r="K98" s="191"/>
      <c r="L98" s="196"/>
      <c r="M98" s="197"/>
      <c r="N98" s="198"/>
      <c r="O98" s="198"/>
      <c r="P98" s="199">
        <f>SUM(P99:P110)</f>
        <v>0</v>
      </c>
      <c r="Q98" s="198"/>
      <c r="R98" s="199">
        <f>SUM(R99:R110)</f>
        <v>0</v>
      </c>
      <c r="S98" s="198"/>
      <c r="T98" s="200">
        <f>SUM(T99:T110)</f>
        <v>0</v>
      </c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R98" s="201" t="s">
        <v>171</v>
      </c>
      <c r="AT98" s="202" t="s">
        <v>73</v>
      </c>
      <c r="AU98" s="202" t="s">
        <v>82</v>
      </c>
      <c r="AY98" s="201" t="s">
        <v>133</v>
      </c>
      <c r="BK98" s="203">
        <f>SUM(BK99:BK110)</f>
        <v>0</v>
      </c>
    </row>
    <row r="99" spans="1:65" s="2" customFormat="1" ht="16.5" customHeight="1">
      <c r="A99" s="40"/>
      <c r="B99" s="41"/>
      <c r="C99" s="206" t="s">
        <v>171</v>
      </c>
      <c r="D99" s="206" t="s">
        <v>135</v>
      </c>
      <c r="E99" s="207" t="s">
        <v>1313</v>
      </c>
      <c r="F99" s="208" t="s">
        <v>1312</v>
      </c>
      <c r="G99" s="209" t="s">
        <v>518</v>
      </c>
      <c r="H99" s="210">
        <v>1</v>
      </c>
      <c r="I99" s="211"/>
      <c r="J99" s="212">
        <f>ROUND(I99*H99,2)</f>
        <v>0</v>
      </c>
      <c r="K99" s="208" t="s">
        <v>139</v>
      </c>
      <c r="L99" s="46"/>
      <c r="M99" s="213" t="s">
        <v>19</v>
      </c>
      <c r="N99" s="214" t="s">
        <v>45</v>
      </c>
      <c r="O99" s="86"/>
      <c r="P99" s="215">
        <f>O99*H99</f>
        <v>0</v>
      </c>
      <c r="Q99" s="215">
        <v>0</v>
      </c>
      <c r="R99" s="215">
        <f>Q99*H99</f>
        <v>0</v>
      </c>
      <c r="S99" s="215">
        <v>0</v>
      </c>
      <c r="T99" s="216">
        <f>S99*H99</f>
        <v>0</v>
      </c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R99" s="217" t="s">
        <v>1301</v>
      </c>
      <c r="AT99" s="217" t="s">
        <v>135</v>
      </c>
      <c r="AU99" s="217" t="s">
        <v>84</v>
      </c>
      <c r="AY99" s="19" t="s">
        <v>133</v>
      </c>
      <c r="BE99" s="218">
        <f>IF(N99="základní",J99,0)</f>
        <v>0</v>
      </c>
      <c r="BF99" s="218">
        <f>IF(N99="snížená",J99,0)</f>
        <v>0</v>
      </c>
      <c r="BG99" s="218">
        <f>IF(N99="zákl. přenesená",J99,0)</f>
        <v>0</v>
      </c>
      <c r="BH99" s="218">
        <f>IF(N99="sníž. přenesená",J99,0)</f>
        <v>0</v>
      </c>
      <c r="BI99" s="218">
        <f>IF(N99="nulová",J99,0)</f>
        <v>0</v>
      </c>
      <c r="BJ99" s="19" t="s">
        <v>82</v>
      </c>
      <c r="BK99" s="218">
        <f>ROUND(I99*H99,2)</f>
        <v>0</v>
      </c>
      <c r="BL99" s="19" t="s">
        <v>1301</v>
      </c>
      <c r="BM99" s="217" t="s">
        <v>1314</v>
      </c>
    </row>
    <row r="100" spans="1:47" s="2" customFormat="1" ht="12">
      <c r="A100" s="40"/>
      <c r="B100" s="41"/>
      <c r="C100" s="42"/>
      <c r="D100" s="219" t="s">
        <v>142</v>
      </c>
      <c r="E100" s="42"/>
      <c r="F100" s="220" t="s">
        <v>1312</v>
      </c>
      <c r="G100" s="42"/>
      <c r="H100" s="42"/>
      <c r="I100" s="221"/>
      <c r="J100" s="42"/>
      <c r="K100" s="42"/>
      <c r="L100" s="46"/>
      <c r="M100" s="222"/>
      <c r="N100" s="223"/>
      <c r="O100" s="86"/>
      <c r="P100" s="86"/>
      <c r="Q100" s="86"/>
      <c r="R100" s="86"/>
      <c r="S100" s="86"/>
      <c r="T100" s="87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T100" s="19" t="s">
        <v>142</v>
      </c>
      <c r="AU100" s="19" t="s">
        <v>84</v>
      </c>
    </row>
    <row r="101" spans="1:65" s="2" customFormat="1" ht="16.5" customHeight="1">
      <c r="A101" s="40"/>
      <c r="B101" s="41"/>
      <c r="C101" s="206" t="s">
        <v>176</v>
      </c>
      <c r="D101" s="206" t="s">
        <v>135</v>
      </c>
      <c r="E101" s="207" t="s">
        <v>1315</v>
      </c>
      <c r="F101" s="208" t="s">
        <v>1316</v>
      </c>
      <c r="G101" s="209" t="s">
        <v>518</v>
      </c>
      <c r="H101" s="210">
        <v>1</v>
      </c>
      <c r="I101" s="211"/>
      <c r="J101" s="212">
        <f>ROUND(I101*H101,2)</f>
        <v>0</v>
      </c>
      <c r="K101" s="208" t="s">
        <v>139</v>
      </c>
      <c r="L101" s="46"/>
      <c r="M101" s="213" t="s">
        <v>19</v>
      </c>
      <c r="N101" s="214" t="s">
        <v>45</v>
      </c>
      <c r="O101" s="86"/>
      <c r="P101" s="215">
        <f>O101*H101</f>
        <v>0</v>
      </c>
      <c r="Q101" s="215">
        <v>0</v>
      </c>
      <c r="R101" s="215">
        <f>Q101*H101</f>
        <v>0</v>
      </c>
      <c r="S101" s="215">
        <v>0</v>
      </c>
      <c r="T101" s="216">
        <f>S101*H101</f>
        <v>0</v>
      </c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R101" s="217" t="s">
        <v>1301</v>
      </c>
      <c r="AT101" s="217" t="s">
        <v>135</v>
      </c>
      <c r="AU101" s="217" t="s">
        <v>84</v>
      </c>
      <c r="AY101" s="19" t="s">
        <v>133</v>
      </c>
      <c r="BE101" s="218">
        <f>IF(N101="základní",J101,0)</f>
        <v>0</v>
      </c>
      <c r="BF101" s="218">
        <f>IF(N101="snížená",J101,0)</f>
        <v>0</v>
      </c>
      <c r="BG101" s="218">
        <f>IF(N101="zákl. přenesená",J101,0)</f>
        <v>0</v>
      </c>
      <c r="BH101" s="218">
        <f>IF(N101="sníž. přenesená",J101,0)</f>
        <v>0</v>
      </c>
      <c r="BI101" s="218">
        <f>IF(N101="nulová",J101,0)</f>
        <v>0</v>
      </c>
      <c r="BJ101" s="19" t="s">
        <v>82</v>
      </c>
      <c r="BK101" s="218">
        <f>ROUND(I101*H101,2)</f>
        <v>0</v>
      </c>
      <c r="BL101" s="19" t="s">
        <v>1301</v>
      </c>
      <c r="BM101" s="217" t="s">
        <v>1317</v>
      </c>
    </row>
    <row r="102" spans="1:47" s="2" customFormat="1" ht="12">
      <c r="A102" s="40"/>
      <c r="B102" s="41"/>
      <c r="C102" s="42"/>
      <c r="D102" s="219" t="s">
        <v>142</v>
      </c>
      <c r="E102" s="42"/>
      <c r="F102" s="220" t="s">
        <v>1316</v>
      </c>
      <c r="G102" s="42"/>
      <c r="H102" s="42"/>
      <c r="I102" s="221"/>
      <c r="J102" s="42"/>
      <c r="K102" s="42"/>
      <c r="L102" s="46"/>
      <c r="M102" s="222"/>
      <c r="N102" s="223"/>
      <c r="O102" s="86"/>
      <c r="P102" s="86"/>
      <c r="Q102" s="86"/>
      <c r="R102" s="86"/>
      <c r="S102" s="86"/>
      <c r="T102" s="87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T102" s="19" t="s">
        <v>142</v>
      </c>
      <c r="AU102" s="19" t="s">
        <v>84</v>
      </c>
    </row>
    <row r="103" spans="1:65" s="2" customFormat="1" ht="16.5" customHeight="1">
      <c r="A103" s="40"/>
      <c r="B103" s="41"/>
      <c r="C103" s="206" t="s">
        <v>182</v>
      </c>
      <c r="D103" s="206" t="s">
        <v>135</v>
      </c>
      <c r="E103" s="207" t="s">
        <v>1318</v>
      </c>
      <c r="F103" s="208" t="s">
        <v>1319</v>
      </c>
      <c r="G103" s="209" t="s">
        <v>518</v>
      </c>
      <c r="H103" s="210">
        <v>1</v>
      </c>
      <c r="I103" s="211"/>
      <c r="J103" s="212">
        <f>ROUND(I103*H103,2)</f>
        <v>0</v>
      </c>
      <c r="K103" s="208" t="s">
        <v>139</v>
      </c>
      <c r="L103" s="46"/>
      <c r="M103" s="213" t="s">
        <v>19</v>
      </c>
      <c r="N103" s="214" t="s">
        <v>45</v>
      </c>
      <c r="O103" s="86"/>
      <c r="P103" s="215">
        <f>O103*H103</f>
        <v>0</v>
      </c>
      <c r="Q103" s="215">
        <v>0</v>
      </c>
      <c r="R103" s="215">
        <f>Q103*H103</f>
        <v>0</v>
      </c>
      <c r="S103" s="215">
        <v>0</v>
      </c>
      <c r="T103" s="216">
        <f>S103*H103</f>
        <v>0</v>
      </c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R103" s="217" t="s">
        <v>1301</v>
      </c>
      <c r="AT103" s="217" t="s">
        <v>135</v>
      </c>
      <c r="AU103" s="217" t="s">
        <v>84</v>
      </c>
      <c r="AY103" s="19" t="s">
        <v>133</v>
      </c>
      <c r="BE103" s="218">
        <f>IF(N103="základní",J103,0)</f>
        <v>0</v>
      </c>
      <c r="BF103" s="218">
        <f>IF(N103="snížená",J103,0)</f>
        <v>0</v>
      </c>
      <c r="BG103" s="218">
        <f>IF(N103="zákl. přenesená",J103,0)</f>
        <v>0</v>
      </c>
      <c r="BH103" s="218">
        <f>IF(N103="sníž. přenesená",J103,0)</f>
        <v>0</v>
      </c>
      <c r="BI103" s="218">
        <f>IF(N103="nulová",J103,0)</f>
        <v>0</v>
      </c>
      <c r="BJ103" s="19" t="s">
        <v>82</v>
      </c>
      <c r="BK103" s="218">
        <f>ROUND(I103*H103,2)</f>
        <v>0</v>
      </c>
      <c r="BL103" s="19" t="s">
        <v>1301</v>
      </c>
      <c r="BM103" s="217" t="s">
        <v>1320</v>
      </c>
    </row>
    <row r="104" spans="1:47" s="2" customFormat="1" ht="12">
      <c r="A104" s="40"/>
      <c r="B104" s="41"/>
      <c r="C104" s="42"/>
      <c r="D104" s="219" t="s">
        <v>142</v>
      </c>
      <c r="E104" s="42"/>
      <c r="F104" s="220" t="s">
        <v>1319</v>
      </c>
      <c r="G104" s="42"/>
      <c r="H104" s="42"/>
      <c r="I104" s="221"/>
      <c r="J104" s="42"/>
      <c r="K104" s="42"/>
      <c r="L104" s="46"/>
      <c r="M104" s="222"/>
      <c r="N104" s="223"/>
      <c r="O104" s="86"/>
      <c r="P104" s="86"/>
      <c r="Q104" s="86"/>
      <c r="R104" s="86"/>
      <c r="S104" s="86"/>
      <c r="T104" s="87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T104" s="19" t="s">
        <v>142</v>
      </c>
      <c r="AU104" s="19" t="s">
        <v>84</v>
      </c>
    </row>
    <row r="105" spans="1:65" s="2" customFormat="1" ht="16.5" customHeight="1">
      <c r="A105" s="40"/>
      <c r="B105" s="41"/>
      <c r="C105" s="206" t="s">
        <v>187</v>
      </c>
      <c r="D105" s="206" t="s">
        <v>135</v>
      </c>
      <c r="E105" s="207" t="s">
        <v>1321</v>
      </c>
      <c r="F105" s="208" t="s">
        <v>1322</v>
      </c>
      <c r="G105" s="209" t="s">
        <v>518</v>
      </c>
      <c r="H105" s="210">
        <v>1</v>
      </c>
      <c r="I105" s="211"/>
      <c r="J105" s="212">
        <f>ROUND(I105*H105,2)</f>
        <v>0</v>
      </c>
      <c r="K105" s="208" t="s">
        <v>139</v>
      </c>
      <c r="L105" s="46"/>
      <c r="M105" s="213" t="s">
        <v>19</v>
      </c>
      <c r="N105" s="214" t="s">
        <v>45</v>
      </c>
      <c r="O105" s="86"/>
      <c r="P105" s="215">
        <f>O105*H105</f>
        <v>0</v>
      </c>
      <c r="Q105" s="215">
        <v>0</v>
      </c>
      <c r="R105" s="215">
        <f>Q105*H105</f>
        <v>0</v>
      </c>
      <c r="S105" s="215">
        <v>0</v>
      </c>
      <c r="T105" s="216">
        <f>S105*H105</f>
        <v>0</v>
      </c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R105" s="217" t="s">
        <v>1301</v>
      </c>
      <c r="AT105" s="217" t="s">
        <v>135</v>
      </c>
      <c r="AU105" s="217" t="s">
        <v>84</v>
      </c>
      <c r="AY105" s="19" t="s">
        <v>133</v>
      </c>
      <c r="BE105" s="218">
        <f>IF(N105="základní",J105,0)</f>
        <v>0</v>
      </c>
      <c r="BF105" s="218">
        <f>IF(N105="snížená",J105,0)</f>
        <v>0</v>
      </c>
      <c r="BG105" s="218">
        <f>IF(N105="zákl. přenesená",J105,0)</f>
        <v>0</v>
      </c>
      <c r="BH105" s="218">
        <f>IF(N105="sníž. přenesená",J105,0)</f>
        <v>0</v>
      </c>
      <c r="BI105" s="218">
        <f>IF(N105="nulová",J105,0)</f>
        <v>0</v>
      </c>
      <c r="BJ105" s="19" t="s">
        <v>82</v>
      </c>
      <c r="BK105" s="218">
        <f>ROUND(I105*H105,2)</f>
        <v>0</v>
      </c>
      <c r="BL105" s="19" t="s">
        <v>1301</v>
      </c>
      <c r="BM105" s="217" t="s">
        <v>1323</v>
      </c>
    </row>
    <row r="106" spans="1:47" s="2" customFormat="1" ht="12">
      <c r="A106" s="40"/>
      <c r="B106" s="41"/>
      <c r="C106" s="42"/>
      <c r="D106" s="219" t="s">
        <v>142</v>
      </c>
      <c r="E106" s="42"/>
      <c r="F106" s="220" t="s">
        <v>1322</v>
      </c>
      <c r="G106" s="42"/>
      <c r="H106" s="42"/>
      <c r="I106" s="221"/>
      <c r="J106" s="42"/>
      <c r="K106" s="42"/>
      <c r="L106" s="46"/>
      <c r="M106" s="222"/>
      <c r="N106" s="223"/>
      <c r="O106" s="86"/>
      <c r="P106" s="86"/>
      <c r="Q106" s="86"/>
      <c r="R106" s="86"/>
      <c r="S106" s="86"/>
      <c r="T106" s="87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T106" s="19" t="s">
        <v>142</v>
      </c>
      <c r="AU106" s="19" t="s">
        <v>84</v>
      </c>
    </row>
    <row r="107" spans="1:65" s="2" customFormat="1" ht="16.5" customHeight="1">
      <c r="A107" s="40"/>
      <c r="B107" s="41"/>
      <c r="C107" s="206" t="s">
        <v>195</v>
      </c>
      <c r="D107" s="206" t="s">
        <v>135</v>
      </c>
      <c r="E107" s="207" t="s">
        <v>1324</v>
      </c>
      <c r="F107" s="208" t="s">
        <v>1325</v>
      </c>
      <c r="G107" s="209" t="s">
        <v>518</v>
      </c>
      <c r="H107" s="210">
        <v>1</v>
      </c>
      <c r="I107" s="211"/>
      <c r="J107" s="212">
        <f>ROUND(I107*H107,2)</f>
        <v>0</v>
      </c>
      <c r="K107" s="208" t="s">
        <v>139</v>
      </c>
      <c r="L107" s="46"/>
      <c r="M107" s="213" t="s">
        <v>19</v>
      </c>
      <c r="N107" s="214" t="s">
        <v>45</v>
      </c>
      <c r="O107" s="86"/>
      <c r="P107" s="215">
        <f>O107*H107</f>
        <v>0</v>
      </c>
      <c r="Q107" s="215">
        <v>0</v>
      </c>
      <c r="R107" s="215">
        <f>Q107*H107</f>
        <v>0</v>
      </c>
      <c r="S107" s="215">
        <v>0</v>
      </c>
      <c r="T107" s="216">
        <f>S107*H107</f>
        <v>0</v>
      </c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R107" s="217" t="s">
        <v>1301</v>
      </c>
      <c r="AT107" s="217" t="s">
        <v>135</v>
      </c>
      <c r="AU107" s="217" t="s">
        <v>84</v>
      </c>
      <c r="AY107" s="19" t="s">
        <v>133</v>
      </c>
      <c r="BE107" s="218">
        <f>IF(N107="základní",J107,0)</f>
        <v>0</v>
      </c>
      <c r="BF107" s="218">
        <f>IF(N107="snížená",J107,0)</f>
        <v>0</v>
      </c>
      <c r="BG107" s="218">
        <f>IF(N107="zákl. přenesená",J107,0)</f>
        <v>0</v>
      </c>
      <c r="BH107" s="218">
        <f>IF(N107="sníž. přenesená",J107,0)</f>
        <v>0</v>
      </c>
      <c r="BI107" s="218">
        <f>IF(N107="nulová",J107,0)</f>
        <v>0</v>
      </c>
      <c r="BJ107" s="19" t="s">
        <v>82</v>
      </c>
      <c r="BK107" s="218">
        <f>ROUND(I107*H107,2)</f>
        <v>0</v>
      </c>
      <c r="BL107" s="19" t="s">
        <v>1301</v>
      </c>
      <c r="BM107" s="217" t="s">
        <v>1326</v>
      </c>
    </row>
    <row r="108" spans="1:47" s="2" customFormat="1" ht="12">
      <c r="A108" s="40"/>
      <c r="B108" s="41"/>
      <c r="C108" s="42"/>
      <c r="D108" s="219" t="s">
        <v>142</v>
      </c>
      <c r="E108" s="42"/>
      <c r="F108" s="220" t="s">
        <v>1325</v>
      </c>
      <c r="G108" s="42"/>
      <c r="H108" s="42"/>
      <c r="I108" s="221"/>
      <c r="J108" s="42"/>
      <c r="K108" s="42"/>
      <c r="L108" s="46"/>
      <c r="M108" s="222"/>
      <c r="N108" s="223"/>
      <c r="O108" s="86"/>
      <c r="P108" s="86"/>
      <c r="Q108" s="86"/>
      <c r="R108" s="86"/>
      <c r="S108" s="86"/>
      <c r="T108" s="87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T108" s="19" t="s">
        <v>142</v>
      </c>
      <c r="AU108" s="19" t="s">
        <v>84</v>
      </c>
    </row>
    <row r="109" spans="1:65" s="2" customFormat="1" ht="16.5" customHeight="1">
      <c r="A109" s="40"/>
      <c r="B109" s="41"/>
      <c r="C109" s="206" t="s">
        <v>201</v>
      </c>
      <c r="D109" s="206" t="s">
        <v>135</v>
      </c>
      <c r="E109" s="207" t="s">
        <v>1327</v>
      </c>
      <c r="F109" s="208" t="s">
        <v>1328</v>
      </c>
      <c r="G109" s="209" t="s">
        <v>518</v>
      </c>
      <c r="H109" s="210">
        <v>1</v>
      </c>
      <c r="I109" s="211"/>
      <c r="J109" s="212">
        <f>ROUND(I109*H109,2)</f>
        <v>0</v>
      </c>
      <c r="K109" s="208" t="s">
        <v>139</v>
      </c>
      <c r="L109" s="46"/>
      <c r="M109" s="213" t="s">
        <v>19</v>
      </c>
      <c r="N109" s="214" t="s">
        <v>45</v>
      </c>
      <c r="O109" s="86"/>
      <c r="P109" s="215">
        <f>O109*H109</f>
        <v>0</v>
      </c>
      <c r="Q109" s="215">
        <v>0</v>
      </c>
      <c r="R109" s="215">
        <f>Q109*H109</f>
        <v>0</v>
      </c>
      <c r="S109" s="215">
        <v>0</v>
      </c>
      <c r="T109" s="216">
        <f>S109*H109</f>
        <v>0</v>
      </c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R109" s="217" t="s">
        <v>1301</v>
      </c>
      <c r="AT109" s="217" t="s">
        <v>135</v>
      </c>
      <c r="AU109" s="217" t="s">
        <v>84</v>
      </c>
      <c r="AY109" s="19" t="s">
        <v>133</v>
      </c>
      <c r="BE109" s="218">
        <f>IF(N109="základní",J109,0)</f>
        <v>0</v>
      </c>
      <c r="BF109" s="218">
        <f>IF(N109="snížená",J109,0)</f>
        <v>0</v>
      </c>
      <c r="BG109" s="218">
        <f>IF(N109="zákl. přenesená",J109,0)</f>
        <v>0</v>
      </c>
      <c r="BH109" s="218">
        <f>IF(N109="sníž. přenesená",J109,0)</f>
        <v>0</v>
      </c>
      <c r="BI109" s="218">
        <f>IF(N109="nulová",J109,0)</f>
        <v>0</v>
      </c>
      <c r="BJ109" s="19" t="s">
        <v>82</v>
      </c>
      <c r="BK109" s="218">
        <f>ROUND(I109*H109,2)</f>
        <v>0</v>
      </c>
      <c r="BL109" s="19" t="s">
        <v>1301</v>
      </c>
      <c r="BM109" s="217" t="s">
        <v>1329</v>
      </c>
    </row>
    <row r="110" spans="1:47" s="2" customFormat="1" ht="12">
      <c r="A110" s="40"/>
      <c r="B110" s="41"/>
      <c r="C110" s="42"/>
      <c r="D110" s="219" t="s">
        <v>142</v>
      </c>
      <c r="E110" s="42"/>
      <c r="F110" s="220" t="s">
        <v>1328</v>
      </c>
      <c r="G110" s="42"/>
      <c r="H110" s="42"/>
      <c r="I110" s="221"/>
      <c r="J110" s="42"/>
      <c r="K110" s="42"/>
      <c r="L110" s="46"/>
      <c r="M110" s="222"/>
      <c r="N110" s="223"/>
      <c r="O110" s="86"/>
      <c r="P110" s="86"/>
      <c r="Q110" s="86"/>
      <c r="R110" s="86"/>
      <c r="S110" s="86"/>
      <c r="T110" s="87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T110" s="19" t="s">
        <v>142</v>
      </c>
      <c r="AU110" s="19" t="s">
        <v>84</v>
      </c>
    </row>
    <row r="111" spans="1:63" s="12" customFormat="1" ht="22.8" customHeight="1">
      <c r="A111" s="12"/>
      <c r="B111" s="190"/>
      <c r="C111" s="191"/>
      <c r="D111" s="192" t="s">
        <v>73</v>
      </c>
      <c r="E111" s="204" t="s">
        <v>1330</v>
      </c>
      <c r="F111" s="204" t="s">
        <v>1331</v>
      </c>
      <c r="G111" s="191"/>
      <c r="H111" s="191"/>
      <c r="I111" s="194"/>
      <c r="J111" s="205">
        <f>BK111</f>
        <v>0</v>
      </c>
      <c r="K111" s="191"/>
      <c r="L111" s="196"/>
      <c r="M111" s="197"/>
      <c r="N111" s="198"/>
      <c r="O111" s="198"/>
      <c r="P111" s="199">
        <f>SUM(P112:P117)</f>
        <v>0</v>
      </c>
      <c r="Q111" s="198"/>
      <c r="R111" s="199">
        <f>SUM(R112:R117)</f>
        <v>0</v>
      </c>
      <c r="S111" s="198"/>
      <c r="T111" s="200">
        <f>SUM(T112:T117)</f>
        <v>0</v>
      </c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R111" s="201" t="s">
        <v>171</v>
      </c>
      <c r="AT111" s="202" t="s">
        <v>73</v>
      </c>
      <c r="AU111" s="202" t="s">
        <v>82</v>
      </c>
      <c r="AY111" s="201" t="s">
        <v>133</v>
      </c>
      <c r="BK111" s="203">
        <f>SUM(BK112:BK117)</f>
        <v>0</v>
      </c>
    </row>
    <row r="112" spans="1:65" s="2" customFormat="1" ht="16.5" customHeight="1">
      <c r="A112" s="40"/>
      <c r="B112" s="41"/>
      <c r="C112" s="206" t="s">
        <v>205</v>
      </c>
      <c r="D112" s="206" t="s">
        <v>135</v>
      </c>
      <c r="E112" s="207" t="s">
        <v>1332</v>
      </c>
      <c r="F112" s="208" t="s">
        <v>1333</v>
      </c>
      <c r="G112" s="209" t="s">
        <v>518</v>
      </c>
      <c r="H112" s="210">
        <v>1</v>
      </c>
      <c r="I112" s="211"/>
      <c r="J112" s="212">
        <f>ROUND(I112*H112,2)</f>
        <v>0</v>
      </c>
      <c r="K112" s="208" t="s">
        <v>139</v>
      </c>
      <c r="L112" s="46"/>
      <c r="M112" s="213" t="s">
        <v>19</v>
      </c>
      <c r="N112" s="214" t="s">
        <v>45</v>
      </c>
      <c r="O112" s="86"/>
      <c r="P112" s="215">
        <f>O112*H112</f>
        <v>0</v>
      </c>
      <c r="Q112" s="215">
        <v>0</v>
      </c>
      <c r="R112" s="215">
        <f>Q112*H112</f>
        <v>0</v>
      </c>
      <c r="S112" s="215">
        <v>0</v>
      </c>
      <c r="T112" s="216">
        <f>S112*H112</f>
        <v>0</v>
      </c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R112" s="217" t="s">
        <v>1301</v>
      </c>
      <c r="AT112" s="217" t="s">
        <v>135</v>
      </c>
      <c r="AU112" s="217" t="s">
        <v>84</v>
      </c>
      <c r="AY112" s="19" t="s">
        <v>133</v>
      </c>
      <c r="BE112" s="218">
        <f>IF(N112="základní",J112,0)</f>
        <v>0</v>
      </c>
      <c r="BF112" s="218">
        <f>IF(N112="snížená",J112,0)</f>
        <v>0</v>
      </c>
      <c r="BG112" s="218">
        <f>IF(N112="zákl. přenesená",J112,0)</f>
        <v>0</v>
      </c>
      <c r="BH112" s="218">
        <f>IF(N112="sníž. přenesená",J112,0)</f>
        <v>0</v>
      </c>
      <c r="BI112" s="218">
        <f>IF(N112="nulová",J112,0)</f>
        <v>0</v>
      </c>
      <c r="BJ112" s="19" t="s">
        <v>82</v>
      </c>
      <c r="BK112" s="218">
        <f>ROUND(I112*H112,2)</f>
        <v>0</v>
      </c>
      <c r="BL112" s="19" t="s">
        <v>1301</v>
      </c>
      <c r="BM112" s="217" t="s">
        <v>1334</v>
      </c>
    </row>
    <row r="113" spans="1:47" s="2" customFormat="1" ht="12">
      <c r="A113" s="40"/>
      <c r="B113" s="41"/>
      <c r="C113" s="42"/>
      <c r="D113" s="219" t="s">
        <v>142</v>
      </c>
      <c r="E113" s="42"/>
      <c r="F113" s="220" t="s">
        <v>1333</v>
      </c>
      <c r="G113" s="42"/>
      <c r="H113" s="42"/>
      <c r="I113" s="221"/>
      <c r="J113" s="42"/>
      <c r="K113" s="42"/>
      <c r="L113" s="46"/>
      <c r="M113" s="222"/>
      <c r="N113" s="223"/>
      <c r="O113" s="86"/>
      <c r="P113" s="86"/>
      <c r="Q113" s="86"/>
      <c r="R113" s="86"/>
      <c r="S113" s="86"/>
      <c r="T113" s="87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T113" s="19" t="s">
        <v>142</v>
      </c>
      <c r="AU113" s="19" t="s">
        <v>84</v>
      </c>
    </row>
    <row r="114" spans="1:65" s="2" customFormat="1" ht="16.5" customHeight="1">
      <c r="A114" s="40"/>
      <c r="B114" s="41"/>
      <c r="C114" s="206" t="s">
        <v>212</v>
      </c>
      <c r="D114" s="206" t="s">
        <v>135</v>
      </c>
      <c r="E114" s="207" t="s">
        <v>1156</v>
      </c>
      <c r="F114" s="208" t="s">
        <v>1157</v>
      </c>
      <c r="G114" s="209" t="s">
        <v>518</v>
      </c>
      <c r="H114" s="210">
        <v>1</v>
      </c>
      <c r="I114" s="211"/>
      <c r="J114" s="212">
        <f>ROUND(I114*H114,2)</f>
        <v>0</v>
      </c>
      <c r="K114" s="208" t="s">
        <v>139</v>
      </c>
      <c r="L114" s="46"/>
      <c r="M114" s="213" t="s">
        <v>19</v>
      </c>
      <c r="N114" s="214" t="s">
        <v>45</v>
      </c>
      <c r="O114" s="86"/>
      <c r="P114" s="215">
        <f>O114*H114</f>
        <v>0</v>
      </c>
      <c r="Q114" s="215">
        <v>0</v>
      </c>
      <c r="R114" s="215">
        <f>Q114*H114</f>
        <v>0</v>
      </c>
      <c r="S114" s="215">
        <v>0</v>
      </c>
      <c r="T114" s="216">
        <f>S114*H114</f>
        <v>0</v>
      </c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R114" s="217" t="s">
        <v>1301</v>
      </c>
      <c r="AT114" s="217" t="s">
        <v>135</v>
      </c>
      <c r="AU114" s="217" t="s">
        <v>84</v>
      </c>
      <c r="AY114" s="19" t="s">
        <v>133</v>
      </c>
      <c r="BE114" s="218">
        <f>IF(N114="základní",J114,0)</f>
        <v>0</v>
      </c>
      <c r="BF114" s="218">
        <f>IF(N114="snížená",J114,0)</f>
        <v>0</v>
      </c>
      <c r="BG114" s="218">
        <f>IF(N114="zákl. přenesená",J114,0)</f>
        <v>0</v>
      </c>
      <c r="BH114" s="218">
        <f>IF(N114="sníž. přenesená",J114,0)</f>
        <v>0</v>
      </c>
      <c r="BI114" s="218">
        <f>IF(N114="nulová",J114,0)</f>
        <v>0</v>
      </c>
      <c r="BJ114" s="19" t="s">
        <v>82</v>
      </c>
      <c r="BK114" s="218">
        <f>ROUND(I114*H114,2)</f>
        <v>0</v>
      </c>
      <c r="BL114" s="19" t="s">
        <v>1301</v>
      </c>
      <c r="BM114" s="217" t="s">
        <v>1335</v>
      </c>
    </row>
    <row r="115" spans="1:47" s="2" customFormat="1" ht="12">
      <c r="A115" s="40"/>
      <c r="B115" s="41"/>
      <c r="C115" s="42"/>
      <c r="D115" s="219" t="s">
        <v>142</v>
      </c>
      <c r="E115" s="42"/>
      <c r="F115" s="220" t="s">
        <v>1157</v>
      </c>
      <c r="G115" s="42"/>
      <c r="H115" s="42"/>
      <c r="I115" s="221"/>
      <c r="J115" s="42"/>
      <c r="K115" s="42"/>
      <c r="L115" s="46"/>
      <c r="M115" s="222"/>
      <c r="N115" s="223"/>
      <c r="O115" s="86"/>
      <c r="P115" s="86"/>
      <c r="Q115" s="86"/>
      <c r="R115" s="86"/>
      <c r="S115" s="86"/>
      <c r="T115" s="87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T115" s="19" t="s">
        <v>142</v>
      </c>
      <c r="AU115" s="19" t="s">
        <v>84</v>
      </c>
    </row>
    <row r="116" spans="1:65" s="2" customFormat="1" ht="16.5" customHeight="1">
      <c r="A116" s="40"/>
      <c r="B116" s="41"/>
      <c r="C116" s="206" t="s">
        <v>217</v>
      </c>
      <c r="D116" s="206" t="s">
        <v>135</v>
      </c>
      <c r="E116" s="207" t="s">
        <v>1336</v>
      </c>
      <c r="F116" s="208" t="s">
        <v>1337</v>
      </c>
      <c r="G116" s="209" t="s">
        <v>518</v>
      </c>
      <c r="H116" s="210">
        <v>1</v>
      </c>
      <c r="I116" s="211"/>
      <c r="J116" s="212">
        <f>ROUND(I116*H116,2)</f>
        <v>0</v>
      </c>
      <c r="K116" s="208" t="s">
        <v>139</v>
      </c>
      <c r="L116" s="46"/>
      <c r="M116" s="213" t="s">
        <v>19</v>
      </c>
      <c r="N116" s="214" t="s">
        <v>45</v>
      </c>
      <c r="O116" s="86"/>
      <c r="P116" s="215">
        <f>O116*H116</f>
        <v>0</v>
      </c>
      <c r="Q116" s="215">
        <v>0</v>
      </c>
      <c r="R116" s="215">
        <f>Q116*H116</f>
        <v>0</v>
      </c>
      <c r="S116" s="215">
        <v>0</v>
      </c>
      <c r="T116" s="216">
        <f>S116*H116</f>
        <v>0</v>
      </c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R116" s="217" t="s">
        <v>1301</v>
      </c>
      <c r="AT116" s="217" t="s">
        <v>135</v>
      </c>
      <c r="AU116" s="217" t="s">
        <v>84</v>
      </c>
      <c r="AY116" s="19" t="s">
        <v>133</v>
      </c>
      <c r="BE116" s="218">
        <f>IF(N116="základní",J116,0)</f>
        <v>0</v>
      </c>
      <c r="BF116" s="218">
        <f>IF(N116="snížená",J116,0)</f>
        <v>0</v>
      </c>
      <c r="BG116" s="218">
        <f>IF(N116="zákl. přenesená",J116,0)</f>
        <v>0</v>
      </c>
      <c r="BH116" s="218">
        <f>IF(N116="sníž. přenesená",J116,0)</f>
        <v>0</v>
      </c>
      <c r="BI116" s="218">
        <f>IF(N116="nulová",J116,0)</f>
        <v>0</v>
      </c>
      <c r="BJ116" s="19" t="s">
        <v>82</v>
      </c>
      <c r="BK116" s="218">
        <f>ROUND(I116*H116,2)</f>
        <v>0</v>
      </c>
      <c r="BL116" s="19" t="s">
        <v>1301</v>
      </c>
      <c r="BM116" s="217" t="s">
        <v>1338</v>
      </c>
    </row>
    <row r="117" spans="1:47" s="2" customFormat="1" ht="12">
      <c r="A117" s="40"/>
      <c r="B117" s="41"/>
      <c r="C117" s="42"/>
      <c r="D117" s="219" t="s">
        <v>142</v>
      </c>
      <c r="E117" s="42"/>
      <c r="F117" s="220" t="s">
        <v>1337</v>
      </c>
      <c r="G117" s="42"/>
      <c r="H117" s="42"/>
      <c r="I117" s="221"/>
      <c r="J117" s="42"/>
      <c r="K117" s="42"/>
      <c r="L117" s="46"/>
      <c r="M117" s="222"/>
      <c r="N117" s="223"/>
      <c r="O117" s="86"/>
      <c r="P117" s="86"/>
      <c r="Q117" s="86"/>
      <c r="R117" s="86"/>
      <c r="S117" s="86"/>
      <c r="T117" s="87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T117" s="19" t="s">
        <v>142</v>
      </c>
      <c r="AU117" s="19" t="s">
        <v>84</v>
      </c>
    </row>
    <row r="118" spans="1:63" s="12" customFormat="1" ht="22.8" customHeight="1">
      <c r="A118" s="12"/>
      <c r="B118" s="190"/>
      <c r="C118" s="191"/>
      <c r="D118" s="192" t="s">
        <v>73</v>
      </c>
      <c r="E118" s="204" t="s">
        <v>1339</v>
      </c>
      <c r="F118" s="204" t="s">
        <v>1340</v>
      </c>
      <c r="G118" s="191"/>
      <c r="H118" s="191"/>
      <c r="I118" s="194"/>
      <c r="J118" s="205">
        <f>BK118</f>
        <v>0</v>
      </c>
      <c r="K118" s="191"/>
      <c r="L118" s="196"/>
      <c r="M118" s="197"/>
      <c r="N118" s="198"/>
      <c r="O118" s="198"/>
      <c r="P118" s="199">
        <f>SUM(P119:P120)</f>
        <v>0</v>
      </c>
      <c r="Q118" s="198"/>
      <c r="R118" s="199">
        <f>SUM(R119:R120)</f>
        <v>0</v>
      </c>
      <c r="S118" s="198"/>
      <c r="T118" s="200">
        <f>SUM(T119:T120)</f>
        <v>0</v>
      </c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R118" s="201" t="s">
        <v>171</v>
      </c>
      <c r="AT118" s="202" t="s">
        <v>73</v>
      </c>
      <c r="AU118" s="202" t="s">
        <v>82</v>
      </c>
      <c r="AY118" s="201" t="s">
        <v>133</v>
      </c>
      <c r="BK118" s="203">
        <f>SUM(BK119:BK120)</f>
        <v>0</v>
      </c>
    </row>
    <row r="119" spans="1:65" s="2" customFormat="1" ht="16.5" customHeight="1">
      <c r="A119" s="40"/>
      <c r="B119" s="41"/>
      <c r="C119" s="206" t="s">
        <v>229</v>
      </c>
      <c r="D119" s="206" t="s">
        <v>135</v>
      </c>
      <c r="E119" s="207" t="s">
        <v>1341</v>
      </c>
      <c r="F119" s="208" t="s">
        <v>1342</v>
      </c>
      <c r="G119" s="209" t="s">
        <v>518</v>
      </c>
      <c r="H119" s="210">
        <v>1</v>
      </c>
      <c r="I119" s="211"/>
      <c r="J119" s="212">
        <f>ROUND(I119*H119,2)</f>
        <v>0</v>
      </c>
      <c r="K119" s="208" t="s">
        <v>139</v>
      </c>
      <c r="L119" s="46"/>
      <c r="M119" s="213" t="s">
        <v>19</v>
      </c>
      <c r="N119" s="214" t="s">
        <v>45</v>
      </c>
      <c r="O119" s="86"/>
      <c r="P119" s="215">
        <f>O119*H119</f>
        <v>0</v>
      </c>
      <c r="Q119" s="215">
        <v>0</v>
      </c>
      <c r="R119" s="215">
        <f>Q119*H119</f>
        <v>0</v>
      </c>
      <c r="S119" s="215">
        <v>0</v>
      </c>
      <c r="T119" s="216">
        <f>S119*H119</f>
        <v>0</v>
      </c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R119" s="217" t="s">
        <v>1301</v>
      </c>
      <c r="AT119" s="217" t="s">
        <v>135</v>
      </c>
      <c r="AU119" s="217" t="s">
        <v>84</v>
      </c>
      <c r="AY119" s="19" t="s">
        <v>133</v>
      </c>
      <c r="BE119" s="218">
        <f>IF(N119="základní",J119,0)</f>
        <v>0</v>
      </c>
      <c r="BF119" s="218">
        <f>IF(N119="snížená",J119,0)</f>
        <v>0</v>
      </c>
      <c r="BG119" s="218">
        <f>IF(N119="zákl. přenesená",J119,0)</f>
        <v>0</v>
      </c>
      <c r="BH119" s="218">
        <f>IF(N119="sníž. přenesená",J119,0)</f>
        <v>0</v>
      </c>
      <c r="BI119" s="218">
        <f>IF(N119="nulová",J119,0)</f>
        <v>0</v>
      </c>
      <c r="BJ119" s="19" t="s">
        <v>82</v>
      </c>
      <c r="BK119" s="218">
        <f>ROUND(I119*H119,2)</f>
        <v>0</v>
      </c>
      <c r="BL119" s="19" t="s">
        <v>1301</v>
      </c>
      <c r="BM119" s="217" t="s">
        <v>1343</v>
      </c>
    </row>
    <row r="120" spans="1:47" s="2" customFormat="1" ht="12">
      <c r="A120" s="40"/>
      <c r="B120" s="41"/>
      <c r="C120" s="42"/>
      <c r="D120" s="219" t="s">
        <v>142</v>
      </c>
      <c r="E120" s="42"/>
      <c r="F120" s="220" t="s">
        <v>1342</v>
      </c>
      <c r="G120" s="42"/>
      <c r="H120" s="42"/>
      <c r="I120" s="221"/>
      <c r="J120" s="42"/>
      <c r="K120" s="42"/>
      <c r="L120" s="46"/>
      <c r="M120" s="222"/>
      <c r="N120" s="223"/>
      <c r="O120" s="86"/>
      <c r="P120" s="86"/>
      <c r="Q120" s="86"/>
      <c r="R120" s="86"/>
      <c r="S120" s="86"/>
      <c r="T120" s="87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T120" s="19" t="s">
        <v>142</v>
      </c>
      <c r="AU120" s="19" t="s">
        <v>84</v>
      </c>
    </row>
    <row r="121" spans="1:63" s="12" customFormat="1" ht="22.8" customHeight="1">
      <c r="A121" s="12"/>
      <c r="B121" s="190"/>
      <c r="C121" s="191"/>
      <c r="D121" s="192" t="s">
        <v>73</v>
      </c>
      <c r="E121" s="204" t="s">
        <v>1344</v>
      </c>
      <c r="F121" s="204" t="s">
        <v>1345</v>
      </c>
      <c r="G121" s="191"/>
      <c r="H121" s="191"/>
      <c r="I121" s="194"/>
      <c r="J121" s="205">
        <f>BK121</f>
        <v>0</v>
      </c>
      <c r="K121" s="191"/>
      <c r="L121" s="196"/>
      <c r="M121" s="197"/>
      <c r="N121" s="198"/>
      <c r="O121" s="198"/>
      <c r="P121" s="199">
        <f>SUM(P122:P128)</f>
        <v>0</v>
      </c>
      <c r="Q121" s="198"/>
      <c r="R121" s="199">
        <f>SUM(R122:R128)</f>
        <v>0</v>
      </c>
      <c r="S121" s="198"/>
      <c r="T121" s="200">
        <f>SUM(T122:T128)</f>
        <v>0</v>
      </c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R121" s="201" t="s">
        <v>171</v>
      </c>
      <c r="AT121" s="202" t="s">
        <v>73</v>
      </c>
      <c r="AU121" s="202" t="s">
        <v>82</v>
      </c>
      <c r="AY121" s="201" t="s">
        <v>133</v>
      </c>
      <c r="BK121" s="203">
        <f>SUM(BK122:BK128)</f>
        <v>0</v>
      </c>
    </row>
    <row r="122" spans="1:65" s="2" customFormat="1" ht="16.5" customHeight="1">
      <c r="A122" s="40"/>
      <c r="B122" s="41"/>
      <c r="C122" s="206" t="s">
        <v>8</v>
      </c>
      <c r="D122" s="206" t="s">
        <v>135</v>
      </c>
      <c r="E122" s="207" t="s">
        <v>1346</v>
      </c>
      <c r="F122" s="208" t="s">
        <v>1345</v>
      </c>
      <c r="G122" s="209" t="s">
        <v>518</v>
      </c>
      <c r="H122" s="210">
        <v>1</v>
      </c>
      <c r="I122" s="211"/>
      <c r="J122" s="212">
        <f>ROUND(I122*H122,2)</f>
        <v>0</v>
      </c>
      <c r="K122" s="208" t="s">
        <v>139</v>
      </c>
      <c r="L122" s="46"/>
      <c r="M122" s="213" t="s">
        <v>19</v>
      </c>
      <c r="N122" s="214" t="s">
        <v>45</v>
      </c>
      <c r="O122" s="86"/>
      <c r="P122" s="215">
        <f>O122*H122</f>
        <v>0</v>
      </c>
      <c r="Q122" s="215">
        <v>0</v>
      </c>
      <c r="R122" s="215">
        <f>Q122*H122</f>
        <v>0</v>
      </c>
      <c r="S122" s="215">
        <v>0</v>
      </c>
      <c r="T122" s="216">
        <f>S122*H122</f>
        <v>0</v>
      </c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R122" s="217" t="s">
        <v>1301</v>
      </c>
      <c r="AT122" s="217" t="s">
        <v>135</v>
      </c>
      <c r="AU122" s="217" t="s">
        <v>84</v>
      </c>
      <c r="AY122" s="19" t="s">
        <v>133</v>
      </c>
      <c r="BE122" s="218">
        <f>IF(N122="základní",J122,0)</f>
        <v>0</v>
      </c>
      <c r="BF122" s="218">
        <f>IF(N122="snížená",J122,0)</f>
        <v>0</v>
      </c>
      <c r="BG122" s="218">
        <f>IF(N122="zákl. přenesená",J122,0)</f>
        <v>0</v>
      </c>
      <c r="BH122" s="218">
        <f>IF(N122="sníž. přenesená",J122,0)</f>
        <v>0</v>
      </c>
      <c r="BI122" s="218">
        <f>IF(N122="nulová",J122,0)</f>
        <v>0</v>
      </c>
      <c r="BJ122" s="19" t="s">
        <v>82</v>
      </c>
      <c r="BK122" s="218">
        <f>ROUND(I122*H122,2)</f>
        <v>0</v>
      </c>
      <c r="BL122" s="19" t="s">
        <v>1301</v>
      </c>
      <c r="BM122" s="217" t="s">
        <v>1347</v>
      </c>
    </row>
    <row r="123" spans="1:47" s="2" customFormat="1" ht="12">
      <c r="A123" s="40"/>
      <c r="B123" s="41"/>
      <c r="C123" s="42"/>
      <c r="D123" s="219" t="s">
        <v>142</v>
      </c>
      <c r="E123" s="42"/>
      <c r="F123" s="220" t="s">
        <v>1345</v>
      </c>
      <c r="G123" s="42"/>
      <c r="H123" s="42"/>
      <c r="I123" s="221"/>
      <c r="J123" s="42"/>
      <c r="K123" s="42"/>
      <c r="L123" s="46"/>
      <c r="M123" s="222"/>
      <c r="N123" s="223"/>
      <c r="O123" s="86"/>
      <c r="P123" s="86"/>
      <c r="Q123" s="86"/>
      <c r="R123" s="86"/>
      <c r="S123" s="86"/>
      <c r="T123" s="87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T123" s="19" t="s">
        <v>142</v>
      </c>
      <c r="AU123" s="19" t="s">
        <v>84</v>
      </c>
    </row>
    <row r="124" spans="1:65" s="2" customFormat="1" ht="16.5" customHeight="1">
      <c r="A124" s="40"/>
      <c r="B124" s="41"/>
      <c r="C124" s="206" t="s">
        <v>262</v>
      </c>
      <c r="D124" s="206" t="s">
        <v>135</v>
      </c>
      <c r="E124" s="207" t="s">
        <v>1348</v>
      </c>
      <c r="F124" s="208" t="s">
        <v>1349</v>
      </c>
      <c r="G124" s="209" t="s">
        <v>518</v>
      </c>
      <c r="H124" s="210">
        <v>1</v>
      </c>
      <c r="I124" s="211"/>
      <c r="J124" s="212">
        <f>ROUND(I124*H124,2)</f>
        <v>0</v>
      </c>
      <c r="K124" s="208" t="s">
        <v>332</v>
      </c>
      <c r="L124" s="46"/>
      <c r="M124" s="213" t="s">
        <v>19</v>
      </c>
      <c r="N124" s="214" t="s">
        <v>45</v>
      </c>
      <c r="O124" s="86"/>
      <c r="P124" s="215">
        <f>O124*H124</f>
        <v>0</v>
      </c>
      <c r="Q124" s="215">
        <v>0</v>
      </c>
      <c r="R124" s="215">
        <f>Q124*H124</f>
        <v>0</v>
      </c>
      <c r="S124" s="215">
        <v>0</v>
      </c>
      <c r="T124" s="216">
        <f>S124*H124</f>
        <v>0</v>
      </c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R124" s="217" t="s">
        <v>1301</v>
      </c>
      <c r="AT124" s="217" t="s">
        <v>135</v>
      </c>
      <c r="AU124" s="217" t="s">
        <v>84</v>
      </c>
      <c r="AY124" s="19" t="s">
        <v>133</v>
      </c>
      <c r="BE124" s="218">
        <f>IF(N124="základní",J124,0)</f>
        <v>0</v>
      </c>
      <c r="BF124" s="218">
        <f>IF(N124="snížená",J124,0)</f>
        <v>0</v>
      </c>
      <c r="BG124" s="218">
        <f>IF(N124="zákl. přenesená",J124,0)</f>
        <v>0</v>
      </c>
      <c r="BH124" s="218">
        <f>IF(N124="sníž. přenesená",J124,0)</f>
        <v>0</v>
      </c>
      <c r="BI124" s="218">
        <f>IF(N124="nulová",J124,0)</f>
        <v>0</v>
      </c>
      <c r="BJ124" s="19" t="s">
        <v>82</v>
      </c>
      <c r="BK124" s="218">
        <f>ROUND(I124*H124,2)</f>
        <v>0</v>
      </c>
      <c r="BL124" s="19" t="s">
        <v>1301</v>
      </c>
      <c r="BM124" s="217" t="s">
        <v>1350</v>
      </c>
    </row>
    <row r="125" spans="1:47" s="2" customFormat="1" ht="12">
      <c r="A125" s="40"/>
      <c r="B125" s="41"/>
      <c r="C125" s="42"/>
      <c r="D125" s="219" t="s">
        <v>142</v>
      </c>
      <c r="E125" s="42"/>
      <c r="F125" s="220" t="s">
        <v>1349</v>
      </c>
      <c r="G125" s="42"/>
      <c r="H125" s="42"/>
      <c r="I125" s="221"/>
      <c r="J125" s="42"/>
      <c r="K125" s="42"/>
      <c r="L125" s="46"/>
      <c r="M125" s="222"/>
      <c r="N125" s="223"/>
      <c r="O125" s="86"/>
      <c r="P125" s="86"/>
      <c r="Q125" s="86"/>
      <c r="R125" s="86"/>
      <c r="S125" s="86"/>
      <c r="T125" s="87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T125" s="19" t="s">
        <v>142</v>
      </c>
      <c r="AU125" s="19" t="s">
        <v>84</v>
      </c>
    </row>
    <row r="126" spans="1:65" s="2" customFormat="1" ht="16.5" customHeight="1">
      <c r="A126" s="40"/>
      <c r="B126" s="41"/>
      <c r="C126" s="206" t="s">
        <v>267</v>
      </c>
      <c r="D126" s="206" t="s">
        <v>135</v>
      </c>
      <c r="E126" s="207" t="s">
        <v>1351</v>
      </c>
      <c r="F126" s="208" t="s">
        <v>1352</v>
      </c>
      <c r="G126" s="209" t="s">
        <v>518</v>
      </c>
      <c r="H126" s="210">
        <v>1</v>
      </c>
      <c r="I126" s="211"/>
      <c r="J126" s="212">
        <f>ROUND(I126*H126,2)</f>
        <v>0</v>
      </c>
      <c r="K126" s="208" t="s">
        <v>139</v>
      </c>
      <c r="L126" s="46"/>
      <c r="M126" s="213" t="s">
        <v>19</v>
      </c>
      <c r="N126" s="214" t="s">
        <v>45</v>
      </c>
      <c r="O126" s="86"/>
      <c r="P126" s="215">
        <f>O126*H126</f>
        <v>0</v>
      </c>
      <c r="Q126" s="215">
        <v>0</v>
      </c>
      <c r="R126" s="215">
        <f>Q126*H126</f>
        <v>0</v>
      </c>
      <c r="S126" s="215">
        <v>0</v>
      </c>
      <c r="T126" s="216">
        <f>S126*H126</f>
        <v>0</v>
      </c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R126" s="217" t="s">
        <v>1301</v>
      </c>
      <c r="AT126" s="217" t="s">
        <v>135</v>
      </c>
      <c r="AU126" s="217" t="s">
        <v>84</v>
      </c>
      <c r="AY126" s="19" t="s">
        <v>133</v>
      </c>
      <c r="BE126" s="218">
        <f>IF(N126="základní",J126,0)</f>
        <v>0</v>
      </c>
      <c r="BF126" s="218">
        <f>IF(N126="snížená",J126,0)</f>
        <v>0</v>
      </c>
      <c r="BG126" s="218">
        <f>IF(N126="zákl. přenesená",J126,0)</f>
        <v>0</v>
      </c>
      <c r="BH126" s="218">
        <f>IF(N126="sníž. přenesená",J126,0)</f>
        <v>0</v>
      </c>
      <c r="BI126" s="218">
        <f>IF(N126="nulová",J126,0)</f>
        <v>0</v>
      </c>
      <c r="BJ126" s="19" t="s">
        <v>82</v>
      </c>
      <c r="BK126" s="218">
        <f>ROUND(I126*H126,2)</f>
        <v>0</v>
      </c>
      <c r="BL126" s="19" t="s">
        <v>1301</v>
      </c>
      <c r="BM126" s="217" t="s">
        <v>1353</v>
      </c>
    </row>
    <row r="127" spans="1:47" s="2" customFormat="1" ht="12">
      <c r="A127" s="40"/>
      <c r="B127" s="41"/>
      <c r="C127" s="42"/>
      <c r="D127" s="219" t="s">
        <v>142</v>
      </c>
      <c r="E127" s="42"/>
      <c r="F127" s="220" t="s">
        <v>1352</v>
      </c>
      <c r="G127" s="42"/>
      <c r="H127" s="42"/>
      <c r="I127" s="221"/>
      <c r="J127" s="42"/>
      <c r="K127" s="42"/>
      <c r="L127" s="46"/>
      <c r="M127" s="222"/>
      <c r="N127" s="223"/>
      <c r="O127" s="86"/>
      <c r="P127" s="86"/>
      <c r="Q127" s="86"/>
      <c r="R127" s="86"/>
      <c r="S127" s="86"/>
      <c r="T127" s="87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T127" s="19" t="s">
        <v>142</v>
      </c>
      <c r="AU127" s="19" t="s">
        <v>84</v>
      </c>
    </row>
    <row r="128" spans="1:47" s="2" customFormat="1" ht="12">
      <c r="A128" s="40"/>
      <c r="B128" s="41"/>
      <c r="C128" s="42"/>
      <c r="D128" s="219" t="s">
        <v>321</v>
      </c>
      <c r="E128" s="42"/>
      <c r="F128" s="277" t="s">
        <v>1354</v>
      </c>
      <c r="G128" s="42"/>
      <c r="H128" s="42"/>
      <c r="I128" s="221"/>
      <c r="J128" s="42"/>
      <c r="K128" s="42"/>
      <c r="L128" s="46"/>
      <c r="M128" s="222"/>
      <c r="N128" s="223"/>
      <c r="O128" s="86"/>
      <c r="P128" s="86"/>
      <c r="Q128" s="86"/>
      <c r="R128" s="86"/>
      <c r="S128" s="86"/>
      <c r="T128" s="87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T128" s="19" t="s">
        <v>321</v>
      </c>
      <c r="AU128" s="19" t="s">
        <v>84</v>
      </c>
    </row>
    <row r="129" spans="1:63" s="12" customFormat="1" ht="22.8" customHeight="1">
      <c r="A129" s="12"/>
      <c r="B129" s="190"/>
      <c r="C129" s="191"/>
      <c r="D129" s="192" t="s">
        <v>73</v>
      </c>
      <c r="E129" s="204" t="s">
        <v>1355</v>
      </c>
      <c r="F129" s="204" t="s">
        <v>1356</v>
      </c>
      <c r="G129" s="191"/>
      <c r="H129" s="191"/>
      <c r="I129" s="194"/>
      <c r="J129" s="205">
        <f>BK129</f>
        <v>0</v>
      </c>
      <c r="K129" s="191"/>
      <c r="L129" s="196"/>
      <c r="M129" s="197"/>
      <c r="N129" s="198"/>
      <c r="O129" s="198"/>
      <c r="P129" s="199">
        <f>SUM(P130:P135)</f>
        <v>0</v>
      </c>
      <c r="Q129" s="198"/>
      <c r="R129" s="199">
        <f>SUM(R130:R135)</f>
        <v>0</v>
      </c>
      <c r="S129" s="198"/>
      <c r="T129" s="200">
        <f>SUM(T130:T135)</f>
        <v>0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201" t="s">
        <v>171</v>
      </c>
      <c r="AT129" s="202" t="s">
        <v>73</v>
      </c>
      <c r="AU129" s="202" t="s">
        <v>82</v>
      </c>
      <c r="AY129" s="201" t="s">
        <v>133</v>
      </c>
      <c r="BK129" s="203">
        <f>SUM(BK130:BK135)</f>
        <v>0</v>
      </c>
    </row>
    <row r="130" spans="1:65" s="2" customFormat="1" ht="16.5" customHeight="1">
      <c r="A130" s="40"/>
      <c r="B130" s="41"/>
      <c r="C130" s="206" t="s">
        <v>251</v>
      </c>
      <c r="D130" s="206" t="s">
        <v>135</v>
      </c>
      <c r="E130" s="207" t="s">
        <v>1357</v>
      </c>
      <c r="F130" s="208" t="s">
        <v>1356</v>
      </c>
      <c r="G130" s="209" t="s">
        <v>518</v>
      </c>
      <c r="H130" s="210">
        <v>1</v>
      </c>
      <c r="I130" s="211"/>
      <c r="J130" s="212">
        <f>ROUND(I130*H130,2)</f>
        <v>0</v>
      </c>
      <c r="K130" s="208" t="s">
        <v>139</v>
      </c>
      <c r="L130" s="46"/>
      <c r="M130" s="213" t="s">
        <v>19</v>
      </c>
      <c r="N130" s="214" t="s">
        <v>45</v>
      </c>
      <c r="O130" s="86"/>
      <c r="P130" s="215">
        <f>O130*H130</f>
        <v>0</v>
      </c>
      <c r="Q130" s="215">
        <v>0</v>
      </c>
      <c r="R130" s="215">
        <f>Q130*H130</f>
        <v>0</v>
      </c>
      <c r="S130" s="215">
        <v>0</v>
      </c>
      <c r="T130" s="216">
        <f>S130*H130</f>
        <v>0</v>
      </c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R130" s="217" t="s">
        <v>1301</v>
      </c>
      <c r="AT130" s="217" t="s">
        <v>135</v>
      </c>
      <c r="AU130" s="217" t="s">
        <v>84</v>
      </c>
      <c r="AY130" s="19" t="s">
        <v>133</v>
      </c>
      <c r="BE130" s="218">
        <f>IF(N130="základní",J130,0)</f>
        <v>0</v>
      </c>
      <c r="BF130" s="218">
        <f>IF(N130="snížená",J130,0)</f>
        <v>0</v>
      </c>
      <c r="BG130" s="218">
        <f>IF(N130="zákl. přenesená",J130,0)</f>
        <v>0</v>
      </c>
      <c r="BH130" s="218">
        <f>IF(N130="sníž. přenesená",J130,0)</f>
        <v>0</v>
      </c>
      <c r="BI130" s="218">
        <f>IF(N130="nulová",J130,0)</f>
        <v>0</v>
      </c>
      <c r="BJ130" s="19" t="s">
        <v>82</v>
      </c>
      <c r="BK130" s="218">
        <f>ROUND(I130*H130,2)</f>
        <v>0</v>
      </c>
      <c r="BL130" s="19" t="s">
        <v>1301</v>
      </c>
      <c r="BM130" s="217" t="s">
        <v>1358</v>
      </c>
    </row>
    <row r="131" spans="1:47" s="2" customFormat="1" ht="12">
      <c r="A131" s="40"/>
      <c r="B131" s="41"/>
      <c r="C131" s="42"/>
      <c r="D131" s="219" t="s">
        <v>142</v>
      </c>
      <c r="E131" s="42"/>
      <c r="F131" s="220" t="s">
        <v>1356</v>
      </c>
      <c r="G131" s="42"/>
      <c r="H131" s="42"/>
      <c r="I131" s="221"/>
      <c r="J131" s="42"/>
      <c r="K131" s="42"/>
      <c r="L131" s="46"/>
      <c r="M131" s="222"/>
      <c r="N131" s="223"/>
      <c r="O131" s="86"/>
      <c r="P131" s="86"/>
      <c r="Q131" s="86"/>
      <c r="R131" s="86"/>
      <c r="S131" s="86"/>
      <c r="T131" s="87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T131" s="19" t="s">
        <v>142</v>
      </c>
      <c r="AU131" s="19" t="s">
        <v>84</v>
      </c>
    </row>
    <row r="132" spans="1:47" s="2" customFormat="1" ht="12">
      <c r="A132" s="40"/>
      <c r="B132" s="41"/>
      <c r="C132" s="42"/>
      <c r="D132" s="219" t="s">
        <v>321</v>
      </c>
      <c r="E132" s="42"/>
      <c r="F132" s="277" t="s">
        <v>1359</v>
      </c>
      <c r="G132" s="42"/>
      <c r="H132" s="42"/>
      <c r="I132" s="221"/>
      <c r="J132" s="42"/>
      <c r="K132" s="42"/>
      <c r="L132" s="46"/>
      <c r="M132" s="222"/>
      <c r="N132" s="223"/>
      <c r="O132" s="86"/>
      <c r="P132" s="86"/>
      <c r="Q132" s="86"/>
      <c r="R132" s="86"/>
      <c r="S132" s="86"/>
      <c r="T132" s="87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T132" s="19" t="s">
        <v>321</v>
      </c>
      <c r="AU132" s="19" t="s">
        <v>84</v>
      </c>
    </row>
    <row r="133" spans="1:65" s="2" customFormat="1" ht="16.5" customHeight="1">
      <c r="A133" s="40"/>
      <c r="B133" s="41"/>
      <c r="C133" s="206" t="s">
        <v>257</v>
      </c>
      <c r="D133" s="206" t="s">
        <v>135</v>
      </c>
      <c r="E133" s="207" t="s">
        <v>1360</v>
      </c>
      <c r="F133" s="208" t="s">
        <v>1361</v>
      </c>
      <c r="G133" s="209" t="s">
        <v>518</v>
      </c>
      <c r="H133" s="210">
        <v>1</v>
      </c>
      <c r="I133" s="211"/>
      <c r="J133" s="212">
        <f>ROUND(I133*H133,2)</f>
        <v>0</v>
      </c>
      <c r="K133" s="208" t="s">
        <v>139</v>
      </c>
      <c r="L133" s="46"/>
      <c r="M133" s="213" t="s">
        <v>19</v>
      </c>
      <c r="N133" s="214" t="s">
        <v>45</v>
      </c>
      <c r="O133" s="86"/>
      <c r="P133" s="215">
        <f>O133*H133</f>
        <v>0</v>
      </c>
      <c r="Q133" s="215">
        <v>0</v>
      </c>
      <c r="R133" s="215">
        <f>Q133*H133</f>
        <v>0</v>
      </c>
      <c r="S133" s="215">
        <v>0</v>
      </c>
      <c r="T133" s="216">
        <f>S133*H133</f>
        <v>0</v>
      </c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R133" s="217" t="s">
        <v>1301</v>
      </c>
      <c r="AT133" s="217" t="s">
        <v>135</v>
      </c>
      <c r="AU133" s="217" t="s">
        <v>84</v>
      </c>
      <c r="AY133" s="19" t="s">
        <v>133</v>
      </c>
      <c r="BE133" s="218">
        <f>IF(N133="základní",J133,0)</f>
        <v>0</v>
      </c>
      <c r="BF133" s="218">
        <f>IF(N133="snížená",J133,0)</f>
        <v>0</v>
      </c>
      <c r="BG133" s="218">
        <f>IF(N133="zákl. přenesená",J133,0)</f>
        <v>0</v>
      </c>
      <c r="BH133" s="218">
        <f>IF(N133="sníž. přenesená",J133,0)</f>
        <v>0</v>
      </c>
      <c r="BI133" s="218">
        <f>IF(N133="nulová",J133,0)</f>
        <v>0</v>
      </c>
      <c r="BJ133" s="19" t="s">
        <v>82</v>
      </c>
      <c r="BK133" s="218">
        <f>ROUND(I133*H133,2)</f>
        <v>0</v>
      </c>
      <c r="BL133" s="19" t="s">
        <v>1301</v>
      </c>
      <c r="BM133" s="217" t="s">
        <v>1362</v>
      </c>
    </row>
    <row r="134" spans="1:47" s="2" customFormat="1" ht="12">
      <c r="A134" s="40"/>
      <c r="B134" s="41"/>
      <c r="C134" s="42"/>
      <c r="D134" s="219" t="s">
        <v>142</v>
      </c>
      <c r="E134" s="42"/>
      <c r="F134" s="220" t="s">
        <v>1361</v>
      </c>
      <c r="G134" s="42"/>
      <c r="H134" s="42"/>
      <c r="I134" s="221"/>
      <c r="J134" s="42"/>
      <c r="K134" s="42"/>
      <c r="L134" s="46"/>
      <c r="M134" s="222"/>
      <c r="N134" s="223"/>
      <c r="O134" s="86"/>
      <c r="P134" s="86"/>
      <c r="Q134" s="86"/>
      <c r="R134" s="86"/>
      <c r="S134" s="86"/>
      <c r="T134" s="87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T134" s="19" t="s">
        <v>142</v>
      </c>
      <c r="AU134" s="19" t="s">
        <v>84</v>
      </c>
    </row>
    <row r="135" spans="1:47" s="2" customFormat="1" ht="12">
      <c r="A135" s="40"/>
      <c r="B135" s="41"/>
      <c r="C135" s="42"/>
      <c r="D135" s="219" t="s">
        <v>321</v>
      </c>
      <c r="E135" s="42"/>
      <c r="F135" s="277" t="s">
        <v>1363</v>
      </c>
      <c r="G135" s="42"/>
      <c r="H135" s="42"/>
      <c r="I135" s="221"/>
      <c r="J135" s="42"/>
      <c r="K135" s="42"/>
      <c r="L135" s="46"/>
      <c r="M135" s="278"/>
      <c r="N135" s="279"/>
      <c r="O135" s="280"/>
      <c r="P135" s="280"/>
      <c r="Q135" s="280"/>
      <c r="R135" s="280"/>
      <c r="S135" s="280"/>
      <c r="T135" s="281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T135" s="19" t="s">
        <v>321</v>
      </c>
      <c r="AU135" s="19" t="s">
        <v>84</v>
      </c>
    </row>
    <row r="136" spans="1:31" s="2" customFormat="1" ht="6.95" customHeight="1">
      <c r="A136" s="40"/>
      <c r="B136" s="61"/>
      <c r="C136" s="62"/>
      <c r="D136" s="62"/>
      <c r="E136" s="62"/>
      <c r="F136" s="62"/>
      <c r="G136" s="62"/>
      <c r="H136" s="62"/>
      <c r="I136" s="62"/>
      <c r="J136" s="62"/>
      <c r="K136" s="62"/>
      <c r="L136" s="46"/>
      <c r="M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</row>
  </sheetData>
  <sheetProtection password="CC35" sheet="1" objects="1" scenarios="1" formatColumns="0" formatRows="0" autoFilter="0"/>
  <autoFilter ref="C85:K135"/>
  <mergeCells count="9">
    <mergeCell ref="E7:H7"/>
    <mergeCell ref="E9:H9"/>
    <mergeCell ref="E18:H18"/>
    <mergeCell ref="E27:H27"/>
    <mergeCell ref="E48:H48"/>
    <mergeCell ref="E50:H50"/>
    <mergeCell ref="E76:H76"/>
    <mergeCell ref="E78:H78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85" customWidth="1"/>
    <col min="2" max="2" width="1.7109375" style="285" customWidth="1"/>
    <col min="3" max="4" width="5.00390625" style="285" customWidth="1"/>
    <col min="5" max="5" width="11.7109375" style="285" customWidth="1"/>
    <col min="6" max="6" width="9.140625" style="285" customWidth="1"/>
    <col min="7" max="7" width="5.00390625" style="285" customWidth="1"/>
    <col min="8" max="8" width="77.8515625" style="285" customWidth="1"/>
    <col min="9" max="10" width="20.00390625" style="285" customWidth="1"/>
    <col min="11" max="11" width="1.7109375" style="285" customWidth="1"/>
  </cols>
  <sheetData>
    <row r="1" s="1" customFormat="1" ht="37.5" customHeight="1"/>
    <row r="2" spans="2:11" s="1" customFormat="1" ht="7.5" customHeight="1">
      <c r="B2" s="286"/>
      <c r="C2" s="287"/>
      <c r="D2" s="287"/>
      <c r="E2" s="287"/>
      <c r="F2" s="287"/>
      <c r="G2" s="287"/>
      <c r="H2" s="287"/>
      <c r="I2" s="287"/>
      <c r="J2" s="287"/>
      <c r="K2" s="288"/>
    </row>
    <row r="3" spans="2:11" s="17" customFormat="1" ht="45" customHeight="1">
      <c r="B3" s="289"/>
      <c r="C3" s="290" t="s">
        <v>1364</v>
      </c>
      <c r="D3" s="290"/>
      <c r="E3" s="290"/>
      <c r="F3" s="290"/>
      <c r="G3" s="290"/>
      <c r="H3" s="290"/>
      <c r="I3" s="290"/>
      <c r="J3" s="290"/>
      <c r="K3" s="291"/>
    </row>
    <row r="4" spans="2:11" s="1" customFormat="1" ht="25.5" customHeight="1">
      <c r="B4" s="292"/>
      <c r="C4" s="293" t="s">
        <v>1365</v>
      </c>
      <c r="D4" s="293"/>
      <c r="E4" s="293"/>
      <c r="F4" s="293"/>
      <c r="G4" s="293"/>
      <c r="H4" s="293"/>
      <c r="I4" s="293"/>
      <c r="J4" s="293"/>
      <c r="K4" s="294"/>
    </row>
    <row r="5" spans="2:11" s="1" customFormat="1" ht="5.25" customHeight="1">
      <c r="B5" s="292"/>
      <c r="C5" s="295"/>
      <c r="D5" s="295"/>
      <c r="E5" s="295"/>
      <c r="F5" s="295"/>
      <c r="G5" s="295"/>
      <c r="H5" s="295"/>
      <c r="I5" s="295"/>
      <c r="J5" s="295"/>
      <c r="K5" s="294"/>
    </row>
    <row r="6" spans="2:11" s="1" customFormat="1" ht="15" customHeight="1">
      <c r="B6" s="292"/>
      <c r="C6" s="296" t="s">
        <v>1366</v>
      </c>
      <c r="D6" s="296"/>
      <c r="E6" s="296"/>
      <c r="F6" s="296"/>
      <c r="G6" s="296"/>
      <c r="H6" s="296"/>
      <c r="I6" s="296"/>
      <c r="J6" s="296"/>
      <c r="K6" s="294"/>
    </row>
    <row r="7" spans="2:11" s="1" customFormat="1" ht="15" customHeight="1">
      <c r="B7" s="297"/>
      <c r="C7" s="296" t="s">
        <v>1367</v>
      </c>
      <c r="D7" s="296"/>
      <c r="E7" s="296"/>
      <c r="F7" s="296"/>
      <c r="G7" s="296"/>
      <c r="H7" s="296"/>
      <c r="I7" s="296"/>
      <c r="J7" s="296"/>
      <c r="K7" s="294"/>
    </row>
    <row r="8" spans="2:11" s="1" customFormat="1" ht="12.75" customHeight="1">
      <c r="B8" s="297"/>
      <c r="C8" s="296"/>
      <c r="D8" s="296"/>
      <c r="E8" s="296"/>
      <c r="F8" s="296"/>
      <c r="G8" s="296"/>
      <c r="H8" s="296"/>
      <c r="I8" s="296"/>
      <c r="J8" s="296"/>
      <c r="K8" s="294"/>
    </row>
    <row r="9" spans="2:11" s="1" customFormat="1" ht="15" customHeight="1">
      <c r="B9" s="297"/>
      <c r="C9" s="296" t="s">
        <v>1368</v>
      </c>
      <c r="D9" s="296"/>
      <c r="E9" s="296"/>
      <c r="F9" s="296"/>
      <c r="G9" s="296"/>
      <c r="H9" s="296"/>
      <c r="I9" s="296"/>
      <c r="J9" s="296"/>
      <c r="K9" s="294"/>
    </row>
    <row r="10" spans="2:11" s="1" customFormat="1" ht="15" customHeight="1">
      <c r="B10" s="297"/>
      <c r="C10" s="296"/>
      <c r="D10" s="296" t="s">
        <v>1369</v>
      </c>
      <c r="E10" s="296"/>
      <c r="F10" s="296"/>
      <c r="G10" s="296"/>
      <c r="H10" s="296"/>
      <c r="I10" s="296"/>
      <c r="J10" s="296"/>
      <c r="K10" s="294"/>
    </row>
    <row r="11" spans="2:11" s="1" customFormat="1" ht="15" customHeight="1">
      <c r="B11" s="297"/>
      <c r="C11" s="298"/>
      <c r="D11" s="296" t="s">
        <v>1370</v>
      </c>
      <c r="E11" s="296"/>
      <c r="F11" s="296"/>
      <c r="G11" s="296"/>
      <c r="H11" s="296"/>
      <c r="I11" s="296"/>
      <c r="J11" s="296"/>
      <c r="K11" s="294"/>
    </row>
    <row r="12" spans="2:11" s="1" customFormat="1" ht="15" customHeight="1">
      <c r="B12" s="297"/>
      <c r="C12" s="298"/>
      <c r="D12" s="296"/>
      <c r="E12" s="296"/>
      <c r="F12" s="296"/>
      <c r="G12" s="296"/>
      <c r="H12" s="296"/>
      <c r="I12" s="296"/>
      <c r="J12" s="296"/>
      <c r="K12" s="294"/>
    </row>
    <row r="13" spans="2:11" s="1" customFormat="1" ht="15" customHeight="1">
      <c r="B13" s="297"/>
      <c r="C13" s="298"/>
      <c r="D13" s="299" t="s">
        <v>1371</v>
      </c>
      <c r="E13" s="296"/>
      <c r="F13" s="296"/>
      <c r="G13" s="296"/>
      <c r="H13" s="296"/>
      <c r="I13" s="296"/>
      <c r="J13" s="296"/>
      <c r="K13" s="294"/>
    </row>
    <row r="14" spans="2:11" s="1" customFormat="1" ht="12.75" customHeight="1">
      <c r="B14" s="297"/>
      <c r="C14" s="298"/>
      <c r="D14" s="298"/>
      <c r="E14" s="298"/>
      <c r="F14" s="298"/>
      <c r="G14" s="298"/>
      <c r="H14" s="298"/>
      <c r="I14" s="298"/>
      <c r="J14" s="298"/>
      <c r="K14" s="294"/>
    </row>
    <row r="15" spans="2:11" s="1" customFormat="1" ht="15" customHeight="1">
      <c r="B15" s="297"/>
      <c r="C15" s="298"/>
      <c r="D15" s="296" t="s">
        <v>1372</v>
      </c>
      <c r="E15" s="296"/>
      <c r="F15" s="296"/>
      <c r="G15" s="296"/>
      <c r="H15" s="296"/>
      <c r="I15" s="296"/>
      <c r="J15" s="296"/>
      <c r="K15" s="294"/>
    </row>
    <row r="16" spans="2:11" s="1" customFormat="1" ht="15" customHeight="1">
      <c r="B16" s="297"/>
      <c r="C16" s="298"/>
      <c r="D16" s="296" t="s">
        <v>1373</v>
      </c>
      <c r="E16" s="296"/>
      <c r="F16" s="296"/>
      <c r="G16" s="296"/>
      <c r="H16" s="296"/>
      <c r="I16" s="296"/>
      <c r="J16" s="296"/>
      <c r="K16" s="294"/>
    </row>
    <row r="17" spans="2:11" s="1" customFormat="1" ht="15" customHeight="1">
      <c r="B17" s="297"/>
      <c r="C17" s="298"/>
      <c r="D17" s="296" t="s">
        <v>1374</v>
      </c>
      <c r="E17" s="296"/>
      <c r="F17" s="296"/>
      <c r="G17" s="296"/>
      <c r="H17" s="296"/>
      <c r="I17" s="296"/>
      <c r="J17" s="296"/>
      <c r="K17" s="294"/>
    </row>
    <row r="18" spans="2:11" s="1" customFormat="1" ht="15" customHeight="1">
      <c r="B18" s="297"/>
      <c r="C18" s="298"/>
      <c r="D18" s="298"/>
      <c r="E18" s="300" t="s">
        <v>81</v>
      </c>
      <c r="F18" s="296" t="s">
        <v>1375</v>
      </c>
      <c r="G18" s="296"/>
      <c r="H18" s="296"/>
      <c r="I18" s="296"/>
      <c r="J18" s="296"/>
      <c r="K18" s="294"/>
    </row>
    <row r="19" spans="2:11" s="1" customFormat="1" ht="15" customHeight="1">
      <c r="B19" s="297"/>
      <c r="C19" s="298"/>
      <c r="D19" s="298"/>
      <c r="E19" s="300" t="s">
        <v>1376</v>
      </c>
      <c r="F19" s="296" t="s">
        <v>1377</v>
      </c>
      <c r="G19" s="296"/>
      <c r="H19" s="296"/>
      <c r="I19" s="296"/>
      <c r="J19" s="296"/>
      <c r="K19" s="294"/>
    </row>
    <row r="20" spans="2:11" s="1" customFormat="1" ht="15" customHeight="1">
      <c r="B20" s="297"/>
      <c r="C20" s="298"/>
      <c r="D20" s="298"/>
      <c r="E20" s="300" t="s">
        <v>1378</v>
      </c>
      <c r="F20" s="296" t="s">
        <v>1379</v>
      </c>
      <c r="G20" s="296"/>
      <c r="H20" s="296"/>
      <c r="I20" s="296"/>
      <c r="J20" s="296"/>
      <c r="K20" s="294"/>
    </row>
    <row r="21" spans="2:11" s="1" customFormat="1" ht="15" customHeight="1">
      <c r="B21" s="297"/>
      <c r="C21" s="298"/>
      <c r="D21" s="298"/>
      <c r="E21" s="300" t="s">
        <v>100</v>
      </c>
      <c r="F21" s="296" t="s">
        <v>1380</v>
      </c>
      <c r="G21" s="296"/>
      <c r="H21" s="296"/>
      <c r="I21" s="296"/>
      <c r="J21" s="296"/>
      <c r="K21" s="294"/>
    </row>
    <row r="22" spans="2:11" s="1" customFormat="1" ht="15" customHeight="1">
      <c r="B22" s="297"/>
      <c r="C22" s="298"/>
      <c r="D22" s="298"/>
      <c r="E22" s="300" t="s">
        <v>1381</v>
      </c>
      <c r="F22" s="296" t="s">
        <v>1382</v>
      </c>
      <c r="G22" s="296"/>
      <c r="H22" s="296"/>
      <c r="I22" s="296"/>
      <c r="J22" s="296"/>
      <c r="K22" s="294"/>
    </row>
    <row r="23" spans="2:11" s="1" customFormat="1" ht="15" customHeight="1">
      <c r="B23" s="297"/>
      <c r="C23" s="298"/>
      <c r="D23" s="298"/>
      <c r="E23" s="300" t="s">
        <v>1383</v>
      </c>
      <c r="F23" s="296" t="s">
        <v>1384</v>
      </c>
      <c r="G23" s="296"/>
      <c r="H23" s="296"/>
      <c r="I23" s="296"/>
      <c r="J23" s="296"/>
      <c r="K23" s="294"/>
    </row>
    <row r="24" spans="2:11" s="1" customFormat="1" ht="12.75" customHeight="1">
      <c r="B24" s="297"/>
      <c r="C24" s="298"/>
      <c r="D24" s="298"/>
      <c r="E24" s="298"/>
      <c r="F24" s="298"/>
      <c r="G24" s="298"/>
      <c r="H24" s="298"/>
      <c r="I24" s="298"/>
      <c r="J24" s="298"/>
      <c r="K24" s="294"/>
    </row>
    <row r="25" spans="2:11" s="1" customFormat="1" ht="15" customHeight="1">
      <c r="B25" s="297"/>
      <c r="C25" s="296" t="s">
        <v>1385</v>
      </c>
      <c r="D25" s="296"/>
      <c r="E25" s="296"/>
      <c r="F25" s="296"/>
      <c r="G25" s="296"/>
      <c r="H25" s="296"/>
      <c r="I25" s="296"/>
      <c r="J25" s="296"/>
      <c r="K25" s="294"/>
    </row>
    <row r="26" spans="2:11" s="1" customFormat="1" ht="15" customHeight="1">
      <c r="B26" s="297"/>
      <c r="C26" s="296" t="s">
        <v>1386</v>
      </c>
      <c r="D26" s="296"/>
      <c r="E26" s="296"/>
      <c r="F26" s="296"/>
      <c r="G26" s="296"/>
      <c r="H26" s="296"/>
      <c r="I26" s="296"/>
      <c r="J26" s="296"/>
      <c r="K26" s="294"/>
    </row>
    <row r="27" spans="2:11" s="1" customFormat="1" ht="15" customHeight="1">
      <c r="B27" s="297"/>
      <c r="C27" s="296"/>
      <c r="D27" s="296" t="s">
        <v>1387</v>
      </c>
      <c r="E27" s="296"/>
      <c r="F27" s="296"/>
      <c r="G27" s="296"/>
      <c r="H27" s="296"/>
      <c r="I27" s="296"/>
      <c r="J27" s="296"/>
      <c r="K27" s="294"/>
    </row>
    <row r="28" spans="2:11" s="1" customFormat="1" ht="15" customHeight="1">
      <c r="B28" s="297"/>
      <c r="C28" s="298"/>
      <c r="D28" s="296" t="s">
        <v>1388</v>
      </c>
      <c r="E28" s="296"/>
      <c r="F28" s="296"/>
      <c r="G28" s="296"/>
      <c r="H28" s="296"/>
      <c r="I28" s="296"/>
      <c r="J28" s="296"/>
      <c r="K28" s="294"/>
    </row>
    <row r="29" spans="2:11" s="1" customFormat="1" ht="12.75" customHeight="1">
      <c r="B29" s="297"/>
      <c r="C29" s="298"/>
      <c r="D29" s="298"/>
      <c r="E29" s="298"/>
      <c r="F29" s="298"/>
      <c r="G29" s="298"/>
      <c r="H29" s="298"/>
      <c r="I29" s="298"/>
      <c r="J29" s="298"/>
      <c r="K29" s="294"/>
    </row>
    <row r="30" spans="2:11" s="1" customFormat="1" ht="15" customHeight="1">
      <c r="B30" s="297"/>
      <c r="C30" s="298"/>
      <c r="D30" s="296" t="s">
        <v>1389</v>
      </c>
      <c r="E30" s="296"/>
      <c r="F30" s="296"/>
      <c r="G30" s="296"/>
      <c r="H30" s="296"/>
      <c r="I30" s="296"/>
      <c r="J30" s="296"/>
      <c r="K30" s="294"/>
    </row>
    <row r="31" spans="2:11" s="1" customFormat="1" ht="15" customHeight="1">
      <c r="B31" s="297"/>
      <c r="C31" s="298"/>
      <c r="D31" s="296" t="s">
        <v>1390</v>
      </c>
      <c r="E31" s="296"/>
      <c r="F31" s="296"/>
      <c r="G31" s="296"/>
      <c r="H31" s="296"/>
      <c r="I31" s="296"/>
      <c r="J31" s="296"/>
      <c r="K31" s="294"/>
    </row>
    <row r="32" spans="2:11" s="1" customFormat="1" ht="12.75" customHeight="1">
      <c r="B32" s="297"/>
      <c r="C32" s="298"/>
      <c r="D32" s="298"/>
      <c r="E32" s="298"/>
      <c r="F32" s="298"/>
      <c r="G32" s="298"/>
      <c r="H32" s="298"/>
      <c r="I32" s="298"/>
      <c r="J32" s="298"/>
      <c r="K32" s="294"/>
    </row>
    <row r="33" spans="2:11" s="1" customFormat="1" ht="15" customHeight="1">
      <c r="B33" s="297"/>
      <c r="C33" s="298"/>
      <c r="D33" s="296" t="s">
        <v>1391</v>
      </c>
      <c r="E33" s="296"/>
      <c r="F33" s="296"/>
      <c r="G33" s="296"/>
      <c r="H33" s="296"/>
      <c r="I33" s="296"/>
      <c r="J33" s="296"/>
      <c r="K33" s="294"/>
    </row>
    <row r="34" spans="2:11" s="1" customFormat="1" ht="15" customHeight="1">
      <c r="B34" s="297"/>
      <c r="C34" s="298"/>
      <c r="D34" s="296" t="s">
        <v>1392</v>
      </c>
      <c r="E34" s="296"/>
      <c r="F34" s="296"/>
      <c r="G34" s="296"/>
      <c r="H34" s="296"/>
      <c r="I34" s="296"/>
      <c r="J34" s="296"/>
      <c r="K34" s="294"/>
    </row>
    <row r="35" spans="2:11" s="1" customFormat="1" ht="15" customHeight="1">
      <c r="B35" s="297"/>
      <c r="C35" s="298"/>
      <c r="D35" s="296" t="s">
        <v>1393</v>
      </c>
      <c r="E35" s="296"/>
      <c r="F35" s="296"/>
      <c r="G35" s="296"/>
      <c r="H35" s="296"/>
      <c r="I35" s="296"/>
      <c r="J35" s="296"/>
      <c r="K35" s="294"/>
    </row>
    <row r="36" spans="2:11" s="1" customFormat="1" ht="15" customHeight="1">
      <c r="B36" s="297"/>
      <c r="C36" s="298"/>
      <c r="D36" s="296"/>
      <c r="E36" s="299" t="s">
        <v>119</v>
      </c>
      <c r="F36" s="296"/>
      <c r="G36" s="296" t="s">
        <v>1394</v>
      </c>
      <c r="H36" s="296"/>
      <c r="I36" s="296"/>
      <c r="J36" s="296"/>
      <c r="K36" s="294"/>
    </row>
    <row r="37" spans="2:11" s="1" customFormat="1" ht="30.75" customHeight="1">
      <c r="B37" s="297"/>
      <c r="C37" s="298"/>
      <c r="D37" s="296"/>
      <c r="E37" s="299" t="s">
        <v>1395</v>
      </c>
      <c r="F37" s="296"/>
      <c r="G37" s="296" t="s">
        <v>1396</v>
      </c>
      <c r="H37" s="296"/>
      <c r="I37" s="296"/>
      <c r="J37" s="296"/>
      <c r="K37" s="294"/>
    </row>
    <row r="38" spans="2:11" s="1" customFormat="1" ht="15" customHeight="1">
      <c r="B38" s="297"/>
      <c r="C38" s="298"/>
      <c r="D38" s="296"/>
      <c r="E38" s="299" t="s">
        <v>55</v>
      </c>
      <c r="F38" s="296"/>
      <c r="G38" s="296" t="s">
        <v>1397</v>
      </c>
      <c r="H38" s="296"/>
      <c r="I38" s="296"/>
      <c r="J38" s="296"/>
      <c r="K38" s="294"/>
    </row>
    <row r="39" spans="2:11" s="1" customFormat="1" ht="15" customHeight="1">
      <c r="B39" s="297"/>
      <c r="C39" s="298"/>
      <c r="D39" s="296"/>
      <c r="E39" s="299" t="s">
        <v>56</v>
      </c>
      <c r="F39" s="296"/>
      <c r="G39" s="296" t="s">
        <v>1398</v>
      </c>
      <c r="H39" s="296"/>
      <c r="I39" s="296"/>
      <c r="J39" s="296"/>
      <c r="K39" s="294"/>
    </row>
    <row r="40" spans="2:11" s="1" customFormat="1" ht="15" customHeight="1">
      <c r="B40" s="297"/>
      <c r="C40" s="298"/>
      <c r="D40" s="296"/>
      <c r="E40" s="299" t="s">
        <v>120</v>
      </c>
      <c r="F40" s="296"/>
      <c r="G40" s="296" t="s">
        <v>1399</v>
      </c>
      <c r="H40" s="296"/>
      <c r="I40" s="296"/>
      <c r="J40" s="296"/>
      <c r="K40" s="294"/>
    </row>
    <row r="41" spans="2:11" s="1" customFormat="1" ht="15" customHeight="1">
      <c r="B41" s="297"/>
      <c r="C41" s="298"/>
      <c r="D41" s="296"/>
      <c r="E41" s="299" t="s">
        <v>121</v>
      </c>
      <c r="F41" s="296"/>
      <c r="G41" s="296" t="s">
        <v>1400</v>
      </c>
      <c r="H41" s="296"/>
      <c r="I41" s="296"/>
      <c r="J41" s="296"/>
      <c r="K41" s="294"/>
    </row>
    <row r="42" spans="2:11" s="1" customFormat="1" ht="15" customHeight="1">
      <c r="B42" s="297"/>
      <c r="C42" s="298"/>
      <c r="D42" s="296"/>
      <c r="E42" s="299" t="s">
        <v>1401</v>
      </c>
      <c r="F42" s="296"/>
      <c r="G42" s="296" t="s">
        <v>1402</v>
      </c>
      <c r="H42" s="296"/>
      <c r="I42" s="296"/>
      <c r="J42" s="296"/>
      <c r="K42" s="294"/>
    </row>
    <row r="43" spans="2:11" s="1" customFormat="1" ht="15" customHeight="1">
      <c r="B43" s="297"/>
      <c r="C43" s="298"/>
      <c r="D43" s="296"/>
      <c r="E43" s="299"/>
      <c r="F43" s="296"/>
      <c r="G43" s="296" t="s">
        <v>1403</v>
      </c>
      <c r="H43" s="296"/>
      <c r="I43" s="296"/>
      <c r="J43" s="296"/>
      <c r="K43" s="294"/>
    </row>
    <row r="44" spans="2:11" s="1" customFormat="1" ht="15" customHeight="1">
      <c r="B44" s="297"/>
      <c r="C44" s="298"/>
      <c r="D44" s="296"/>
      <c r="E44" s="299" t="s">
        <v>1404</v>
      </c>
      <c r="F44" s="296"/>
      <c r="G44" s="296" t="s">
        <v>1405</v>
      </c>
      <c r="H44" s="296"/>
      <c r="I44" s="296"/>
      <c r="J44" s="296"/>
      <c r="K44" s="294"/>
    </row>
    <row r="45" spans="2:11" s="1" customFormat="1" ht="15" customHeight="1">
      <c r="B45" s="297"/>
      <c r="C45" s="298"/>
      <c r="D45" s="296"/>
      <c r="E45" s="299" t="s">
        <v>123</v>
      </c>
      <c r="F45" s="296"/>
      <c r="G45" s="296" t="s">
        <v>1406</v>
      </c>
      <c r="H45" s="296"/>
      <c r="I45" s="296"/>
      <c r="J45" s="296"/>
      <c r="K45" s="294"/>
    </row>
    <row r="46" spans="2:11" s="1" customFormat="1" ht="12.75" customHeight="1">
      <c r="B46" s="297"/>
      <c r="C46" s="298"/>
      <c r="D46" s="296"/>
      <c r="E46" s="296"/>
      <c r="F46" s="296"/>
      <c r="G46" s="296"/>
      <c r="H46" s="296"/>
      <c r="I46" s="296"/>
      <c r="J46" s="296"/>
      <c r="K46" s="294"/>
    </row>
    <row r="47" spans="2:11" s="1" customFormat="1" ht="15" customHeight="1">
      <c r="B47" s="297"/>
      <c r="C47" s="298"/>
      <c r="D47" s="296" t="s">
        <v>1407</v>
      </c>
      <c r="E47" s="296"/>
      <c r="F47" s="296"/>
      <c r="G47" s="296"/>
      <c r="H47" s="296"/>
      <c r="I47" s="296"/>
      <c r="J47" s="296"/>
      <c r="K47" s="294"/>
    </row>
    <row r="48" spans="2:11" s="1" customFormat="1" ht="15" customHeight="1">
      <c r="B48" s="297"/>
      <c r="C48" s="298"/>
      <c r="D48" s="298"/>
      <c r="E48" s="296" t="s">
        <v>1408</v>
      </c>
      <c r="F48" s="296"/>
      <c r="G48" s="296"/>
      <c r="H48" s="296"/>
      <c r="I48" s="296"/>
      <c r="J48" s="296"/>
      <c r="K48" s="294"/>
    </row>
    <row r="49" spans="2:11" s="1" customFormat="1" ht="15" customHeight="1">
      <c r="B49" s="297"/>
      <c r="C49" s="298"/>
      <c r="D49" s="298"/>
      <c r="E49" s="296" t="s">
        <v>1409</v>
      </c>
      <c r="F49" s="296"/>
      <c r="G49" s="296"/>
      <c r="H49" s="296"/>
      <c r="I49" s="296"/>
      <c r="J49" s="296"/>
      <c r="K49" s="294"/>
    </row>
    <row r="50" spans="2:11" s="1" customFormat="1" ht="15" customHeight="1">
      <c r="B50" s="297"/>
      <c r="C50" s="298"/>
      <c r="D50" s="298"/>
      <c r="E50" s="296" t="s">
        <v>1410</v>
      </c>
      <c r="F50" s="296"/>
      <c r="G50" s="296"/>
      <c r="H50" s="296"/>
      <c r="I50" s="296"/>
      <c r="J50" s="296"/>
      <c r="K50" s="294"/>
    </row>
    <row r="51" spans="2:11" s="1" customFormat="1" ht="15" customHeight="1">
      <c r="B51" s="297"/>
      <c r="C51" s="298"/>
      <c r="D51" s="296" t="s">
        <v>1411</v>
      </c>
      <c r="E51" s="296"/>
      <c r="F51" s="296"/>
      <c r="G51" s="296"/>
      <c r="H51" s="296"/>
      <c r="I51" s="296"/>
      <c r="J51" s="296"/>
      <c r="K51" s="294"/>
    </row>
    <row r="52" spans="2:11" s="1" customFormat="1" ht="25.5" customHeight="1">
      <c r="B52" s="292"/>
      <c r="C52" s="293" t="s">
        <v>1412</v>
      </c>
      <c r="D52" s="293"/>
      <c r="E52" s="293"/>
      <c r="F52" s="293"/>
      <c r="G52" s="293"/>
      <c r="H52" s="293"/>
      <c r="I52" s="293"/>
      <c r="J52" s="293"/>
      <c r="K52" s="294"/>
    </row>
    <row r="53" spans="2:11" s="1" customFormat="1" ht="5.25" customHeight="1">
      <c r="B53" s="292"/>
      <c r="C53" s="295"/>
      <c r="D53" s="295"/>
      <c r="E53" s="295"/>
      <c r="F53" s="295"/>
      <c r="G53" s="295"/>
      <c r="H53" s="295"/>
      <c r="I53" s="295"/>
      <c r="J53" s="295"/>
      <c r="K53" s="294"/>
    </row>
    <row r="54" spans="2:11" s="1" customFormat="1" ht="15" customHeight="1">
      <c r="B54" s="292"/>
      <c r="C54" s="296" t="s">
        <v>1413</v>
      </c>
      <c r="D54" s="296"/>
      <c r="E54" s="296"/>
      <c r="F54" s="296"/>
      <c r="G54" s="296"/>
      <c r="H54" s="296"/>
      <c r="I54" s="296"/>
      <c r="J54" s="296"/>
      <c r="K54" s="294"/>
    </row>
    <row r="55" spans="2:11" s="1" customFormat="1" ht="15" customHeight="1">
      <c r="B55" s="292"/>
      <c r="C55" s="296" t="s">
        <v>1414</v>
      </c>
      <c r="D55" s="296"/>
      <c r="E55" s="296"/>
      <c r="F55" s="296"/>
      <c r="G55" s="296"/>
      <c r="H55" s="296"/>
      <c r="I55" s="296"/>
      <c r="J55" s="296"/>
      <c r="K55" s="294"/>
    </row>
    <row r="56" spans="2:11" s="1" customFormat="1" ht="12.75" customHeight="1">
      <c r="B56" s="292"/>
      <c r="C56" s="296"/>
      <c r="D56" s="296"/>
      <c r="E56" s="296"/>
      <c r="F56" s="296"/>
      <c r="G56" s="296"/>
      <c r="H56" s="296"/>
      <c r="I56" s="296"/>
      <c r="J56" s="296"/>
      <c r="K56" s="294"/>
    </row>
    <row r="57" spans="2:11" s="1" customFormat="1" ht="15" customHeight="1">
      <c r="B57" s="292"/>
      <c r="C57" s="296" t="s">
        <v>1415</v>
      </c>
      <c r="D57" s="296"/>
      <c r="E57" s="296"/>
      <c r="F57" s="296"/>
      <c r="G57" s="296"/>
      <c r="H57" s="296"/>
      <c r="I57" s="296"/>
      <c r="J57" s="296"/>
      <c r="K57" s="294"/>
    </row>
    <row r="58" spans="2:11" s="1" customFormat="1" ht="15" customHeight="1">
      <c r="B58" s="292"/>
      <c r="C58" s="298"/>
      <c r="D58" s="296" t="s">
        <v>1416</v>
      </c>
      <c r="E58" s="296"/>
      <c r="F58" s="296"/>
      <c r="G58" s="296"/>
      <c r="H58" s="296"/>
      <c r="I58" s="296"/>
      <c r="J58" s="296"/>
      <c r="K58" s="294"/>
    </row>
    <row r="59" spans="2:11" s="1" customFormat="1" ht="15" customHeight="1">
      <c r="B59" s="292"/>
      <c r="C59" s="298"/>
      <c r="D59" s="296" t="s">
        <v>1417</v>
      </c>
      <c r="E59" s="296"/>
      <c r="F59" s="296"/>
      <c r="G59" s="296"/>
      <c r="H59" s="296"/>
      <c r="I59" s="296"/>
      <c r="J59" s="296"/>
      <c r="K59" s="294"/>
    </row>
    <row r="60" spans="2:11" s="1" customFormat="1" ht="15" customHeight="1">
      <c r="B60" s="292"/>
      <c r="C60" s="298"/>
      <c r="D60" s="296" t="s">
        <v>1418</v>
      </c>
      <c r="E60" s="296"/>
      <c r="F60" s="296"/>
      <c r="G60" s="296"/>
      <c r="H60" s="296"/>
      <c r="I60" s="296"/>
      <c r="J60" s="296"/>
      <c r="K60" s="294"/>
    </row>
    <row r="61" spans="2:11" s="1" customFormat="1" ht="15" customHeight="1">
      <c r="B61" s="292"/>
      <c r="C61" s="298"/>
      <c r="D61" s="296" t="s">
        <v>1419</v>
      </c>
      <c r="E61" s="296"/>
      <c r="F61" s="296"/>
      <c r="G61" s="296"/>
      <c r="H61" s="296"/>
      <c r="I61" s="296"/>
      <c r="J61" s="296"/>
      <c r="K61" s="294"/>
    </row>
    <row r="62" spans="2:11" s="1" customFormat="1" ht="15" customHeight="1">
      <c r="B62" s="292"/>
      <c r="C62" s="298"/>
      <c r="D62" s="301" t="s">
        <v>1420</v>
      </c>
      <c r="E62" s="301"/>
      <c r="F62" s="301"/>
      <c r="G62" s="301"/>
      <c r="H62" s="301"/>
      <c r="I62" s="301"/>
      <c r="J62" s="301"/>
      <c r="K62" s="294"/>
    </row>
    <row r="63" spans="2:11" s="1" customFormat="1" ht="15" customHeight="1">
      <c r="B63" s="292"/>
      <c r="C63" s="298"/>
      <c r="D63" s="296" t="s">
        <v>1421</v>
      </c>
      <c r="E63" s="296"/>
      <c r="F63" s="296"/>
      <c r="G63" s="296"/>
      <c r="H63" s="296"/>
      <c r="I63" s="296"/>
      <c r="J63" s="296"/>
      <c r="K63" s="294"/>
    </row>
    <row r="64" spans="2:11" s="1" customFormat="1" ht="12.75" customHeight="1">
      <c r="B64" s="292"/>
      <c r="C64" s="298"/>
      <c r="D64" s="298"/>
      <c r="E64" s="302"/>
      <c r="F64" s="298"/>
      <c r="G64" s="298"/>
      <c r="H64" s="298"/>
      <c r="I64" s="298"/>
      <c r="J64" s="298"/>
      <c r="K64" s="294"/>
    </row>
    <row r="65" spans="2:11" s="1" customFormat="1" ht="15" customHeight="1">
      <c r="B65" s="292"/>
      <c r="C65" s="298"/>
      <c r="D65" s="296" t="s">
        <v>1422</v>
      </c>
      <c r="E65" s="296"/>
      <c r="F65" s="296"/>
      <c r="G65" s="296"/>
      <c r="H65" s="296"/>
      <c r="I65" s="296"/>
      <c r="J65" s="296"/>
      <c r="K65" s="294"/>
    </row>
    <row r="66" spans="2:11" s="1" customFormat="1" ht="15" customHeight="1">
      <c r="B66" s="292"/>
      <c r="C66" s="298"/>
      <c r="D66" s="301" t="s">
        <v>1423</v>
      </c>
      <c r="E66" s="301"/>
      <c r="F66" s="301"/>
      <c r="G66" s="301"/>
      <c r="H66" s="301"/>
      <c r="I66" s="301"/>
      <c r="J66" s="301"/>
      <c r="K66" s="294"/>
    </row>
    <row r="67" spans="2:11" s="1" customFormat="1" ht="15" customHeight="1">
      <c r="B67" s="292"/>
      <c r="C67" s="298"/>
      <c r="D67" s="296" t="s">
        <v>1424</v>
      </c>
      <c r="E67" s="296"/>
      <c r="F67" s="296"/>
      <c r="G67" s="296"/>
      <c r="H67" s="296"/>
      <c r="I67" s="296"/>
      <c r="J67" s="296"/>
      <c r="K67" s="294"/>
    </row>
    <row r="68" spans="2:11" s="1" customFormat="1" ht="15" customHeight="1">
      <c r="B68" s="292"/>
      <c r="C68" s="298"/>
      <c r="D68" s="296" t="s">
        <v>1425</v>
      </c>
      <c r="E68" s="296"/>
      <c r="F68" s="296"/>
      <c r="G68" s="296"/>
      <c r="H68" s="296"/>
      <c r="I68" s="296"/>
      <c r="J68" s="296"/>
      <c r="K68" s="294"/>
    </row>
    <row r="69" spans="2:11" s="1" customFormat="1" ht="15" customHeight="1">
      <c r="B69" s="292"/>
      <c r="C69" s="298"/>
      <c r="D69" s="296" t="s">
        <v>1426</v>
      </c>
      <c r="E69" s="296"/>
      <c r="F69" s="296"/>
      <c r="G69" s="296"/>
      <c r="H69" s="296"/>
      <c r="I69" s="296"/>
      <c r="J69" s="296"/>
      <c r="K69" s="294"/>
    </row>
    <row r="70" spans="2:11" s="1" customFormat="1" ht="15" customHeight="1">
      <c r="B70" s="292"/>
      <c r="C70" s="298"/>
      <c r="D70" s="296" t="s">
        <v>1427</v>
      </c>
      <c r="E70" s="296"/>
      <c r="F70" s="296"/>
      <c r="G70" s="296"/>
      <c r="H70" s="296"/>
      <c r="I70" s="296"/>
      <c r="J70" s="296"/>
      <c r="K70" s="294"/>
    </row>
    <row r="71" spans="2:11" s="1" customFormat="1" ht="12.75" customHeight="1">
      <c r="B71" s="303"/>
      <c r="C71" s="304"/>
      <c r="D71" s="304"/>
      <c r="E71" s="304"/>
      <c r="F71" s="304"/>
      <c r="G71" s="304"/>
      <c r="H71" s="304"/>
      <c r="I71" s="304"/>
      <c r="J71" s="304"/>
      <c r="K71" s="305"/>
    </row>
    <row r="72" spans="2:11" s="1" customFormat="1" ht="18.75" customHeight="1">
      <c r="B72" s="306"/>
      <c r="C72" s="306"/>
      <c r="D72" s="306"/>
      <c r="E72" s="306"/>
      <c r="F72" s="306"/>
      <c r="G72" s="306"/>
      <c r="H72" s="306"/>
      <c r="I72" s="306"/>
      <c r="J72" s="306"/>
      <c r="K72" s="307"/>
    </row>
    <row r="73" spans="2:11" s="1" customFormat="1" ht="18.75" customHeight="1">
      <c r="B73" s="307"/>
      <c r="C73" s="307"/>
      <c r="D73" s="307"/>
      <c r="E73" s="307"/>
      <c r="F73" s="307"/>
      <c r="G73" s="307"/>
      <c r="H73" s="307"/>
      <c r="I73" s="307"/>
      <c r="J73" s="307"/>
      <c r="K73" s="307"/>
    </row>
    <row r="74" spans="2:11" s="1" customFormat="1" ht="7.5" customHeight="1">
      <c r="B74" s="308"/>
      <c r="C74" s="309"/>
      <c r="D74" s="309"/>
      <c r="E74" s="309"/>
      <c r="F74" s="309"/>
      <c r="G74" s="309"/>
      <c r="H74" s="309"/>
      <c r="I74" s="309"/>
      <c r="J74" s="309"/>
      <c r="K74" s="310"/>
    </row>
    <row r="75" spans="2:11" s="1" customFormat="1" ht="45" customHeight="1">
      <c r="B75" s="311"/>
      <c r="C75" s="312" t="s">
        <v>1428</v>
      </c>
      <c r="D75" s="312"/>
      <c r="E75" s="312"/>
      <c r="F75" s="312"/>
      <c r="G75" s="312"/>
      <c r="H75" s="312"/>
      <c r="I75" s="312"/>
      <c r="J75" s="312"/>
      <c r="K75" s="313"/>
    </row>
    <row r="76" spans="2:11" s="1" customFormat="1" ht="17.25" customHeight="1">
      <c r="B76" s="311"/>
      <c r="C76" s="314" t="s">
        <v>1429</v>
      </c>
      <c r="D76" s="314"/>
      <c r="E76" s="314"/>
      <c r="F76" s="314" t="s">
        <v>1430</v>
      </c>
      <c r="G76" s="315"/>
      <c r="H76" s="314" t="s">
        <v>56</v>
      </c>
      <c r="I76" s="314" t="s">
        <v>59</v>
      </c>
      <c r="J76" s="314" t="s">
        <v>1431</v>
      </c>
      <c r="K76" s="313"/>
    </row>
    <row r="77" spans="2:11" s="1" customFormat="1" ht="17.25" customHeight="1">
      <c r="B77" s="311"/>
      <c r="C77" s="316" t="s">
        <v>1432</v>
      </c>
      <c r="D77" s="316"/>
      <c r="E77" s="316"/>
      <c r="F77" s="317" t="s">
        <v>1433</v>
      </c>
      <c r="G77" s="318"/>
      <c r="H77" s="316"/>
      <c r="I77" s="316"/>
      <c r="J77" s="316" t="s">
        <v>1434</v>
      </c>
      <c r="K77" s="313"/>
    </row>
    <row r="78" spans="2:11" s="1" customFormat="1" ht="5.25" customHeight="1">
      <c r="B78" s="311"/>
      <c r="C78" s="319"/>
      <c r="D78" s="319"/>
      <c r="E78" s="319"/>
      <c r="F78" s="319"/>
      <c r="G78" s="320"/>
      <c r="H78" s="319"/>
      <c r="I78" s="319"/>
      <c r="J78" s="319"/>
      <c r="K78" s="313"/>
    </row>
    <row r="79" spans="2:11" s="1" customFormat="1" ht="15" customHeight="1">
      <c r="B79" s="311"/>
      <c r="C79" s="299" t="s">
        <v>55</v>
      </c>
      <c r="D79" s="321"/>
      <c r="E79" s="321"/>
      <c r="F79" s="322" t="s">
        <v>1435</v>
      </c>
      <c r="G79" s="323"/>
      <c r="H79" s="299" t="s">
        <v>1436</v>
      </c>
      <c r="I79" s="299" t="s">
        <v>1437</v>
      </c>
      <c r="J79" s="299">
        <v>20</v>
      </c>
      <c r="K79" s="313"/>
    </row>
    <row r="80" spans="2:11" s="1" customFormat="1" ht="15" customHeight="1">
      <c r="B80" s="311"/>
      <c r="C80" s="299" t="s">
        <v>1438</v>
      </c>
      <c r="D80" s="299"/>
      <c r="E80" s="299"/>
      <c r="F80" s="322" t="s">
        <v>1435</v>
      </c>
      <c r="G80" s="323"/>
      <c r="H80" s="299" t="s">
        <v>1439</v>
      </c>
      <c r="I80" s="299" t="s">
        <v>1437</v>
      </c>
      <c r="J80" s="299">
        <v>120</v>
      </c>
      <c r="K80" s="313"/>
    </row>
    <row r="81" spans="2:11" s="1" customFormat="1" ht="15" customHeight="1">
      <c r="B81" s="324"/>
      <c r="C81" s="299" t="s">
        <v>1440</v>
      </c>
      <c r="D81" s="299"/>
      <c r="E81" s="299"/>
      <c r="F81" s="322" t="s">
        <v>1441</v>
      </c>
      <c r="G81" s="323"/>
      <c r="H81" s="299" t="s">
        <v>1442</v>
      </c>
      <c r="I81" s="299" t="s">
        <v>1437</v>
      </c>
      <c r="J81" s="299">
        <v>50</v>
      </c>
      <c r="K81" s="313"/>
    </row>
    <row r="82" spans="2:11" s="1" customFormat="1" ht="15" customHeight="1">
      <c r="B82" s="324"/>
      <c r="C82" s="299" t="s">
        <v>1443</v>
      </c>
      <c r="D82" s="299"/>
      <c r="E82" s="299"/>
      <c r="F82" s="322" t="s">
        <v>1435</v>
      </c>
      <c r="G82" s="323"/>
      <c r="H82" s="299" t="s">
        <v>1444</v>
      </c>
      <c r="I82" s="299" t="s">
        <v>1445</v>
      </c>
      <c r="J82" s="299"/>
      <c r="K82" s="313"/>
    </row>
    <row r="83" spans="2:11" s="1" customFormat="1" ht="15" customHeight="1">
      <c r="B83" s="324"/>
      <c r="C83" s="325" t="s">
        <v>1446</v>
      </c>
      <c r="D83" s="325"/>
      <c r="E83" s="325"/>
      <c r="F83" s="326" t="s">
        <v>1441</v>
      </c>
      <c r="G83" s="325"/>
      <c r="H83" s="325" t="s">
        <v>1447</v>
      </c>
      <c r="I83" s="325" t="s">
        <v>1437</v>
      </c>
      <c r="J83" s="325">
        <v>15</v>
      </c>
      <c r="K83" s="313"/>
    </row>
    <row r="84" spans="2:11" s="1" customFormat="1" ht="15" customHeight="1">
      <c r="B84" s="324"/>
      <c r="C84" s="325" t="s">
        <v>1448</v>
      </c>
      <c r="D84" s="325"/>
      <c r="E84" s="325"/>
      <c r="F84" s="326" t="s">
        <v>1441</v>
      </c>
      <c r="G84" s="325"/>
      <c r="H84" s="325" t="s">
        <v>1449</v>
      </c>
      <c r="I84" s="325" t="s">
        <v>1437</v>
      </c>
      <c r="J84" s="325">
        <v>15</v>
      </c>
      <c r="K84" s="313"/>
    </row>
    <row r="85" spans="2:11" s="1" customFormat="1" ht="15" customHeight="1">
      <c r="B85" s="324"/>
      <c r="C85" s="325" t="s">
        <v>1450</v>
      </c>
      <c r="D85" s="325"/>
      <c r="E85" s="325"/>
      <c r="F85" s="326" t="s">
        <v>1441</v>
      </c>
      <c r="G85" s="325"/>
      <c r="H85" s="325" t="s">
        <v>1451</v>
      </c>
      <c r="I85" s="325" t="s">
        <v>1437</v>
      </c>
      <c r="J85" s="325">
        <v>20</v>
      </c>
      <c r="K85" s="313"/>
    </row>
    <row r="86" spans="2:11" s="1" customFormat="1" ht="15" customHeight="1">
      <c r="B86" s="324"/>
      <c r="C86" s="325" t="s">
        <v>1452</v>
      </c>
      <c r="D86" s="325"/>
      <c r="E86" s="325"/>
      <c r="F86" s="326" t="s">
        <v>1441</v>
      </c>
      <c r="G86" s="325"/>
      <c r="H86" s="325" t="s">
        <v>1453</v>
      </c>
      <c r="I86" s="325" t="s">
        <v>1437</v>
      </c>
      <c r="J86" s="325">
        <v>20</v>
      </c>
      <c r="K86" s="313"/>
    </row>
    <row r="87" spans="2:11" s="1" customFormat="1" ht="15" customHeight="1">
      <c r="B87" s="324"/>
      <c r="C87" s="299" t="s">
        <v>1454</v>
      </c>
      <c r="D87" s="299"/>
      <c r="E87" s="299"/>
      <c r="F87" s="322" t="s">
        <v>1441</v>
      </c>
      <c r="G87" s="323"/>
      <c r="H87" s="299" t="s">
        <v>1455</v>
      </c>
      <c r="I87" s="299" t="s">
        <v>1437</v>
      </c>
      <c r="J87" s="299">
        <v>50</v>
      </c>
      <c r="K87" s="313"/>
    </row>
    <row r="88" spans="2:11" s="1" customFormat="1" ht="15" customHeight="1">
      <c r="B88" s="324"/>
      <c r="C88" s="299" t="s">
        <v>1456</v>
      </c>
      <c r="D88" s="299"/>
      <c r="E88" s="299"/>
      <c r="F88" s="322" t="s">
        <v>1441</v>
      </c>
      <c r="G88" s="323"/>
      <c r="H88" s="299" t="s">
        <v>1457</v>
      </c>
      <c r="I88" s="299" t="s">
        <v>1437</v>
      </c>
      <c r="J88" s="299">
        <v>20</v>
      </c>
      <c r="K88" s="313"/>
    </row>
    <row r="89" spans="2:11" s="1" customFormat="1" ht="15" customHeight="1">
      <c r="B89" s="324"/>
      <c r="C89" s="299" t="s">
        <v>1458</v>
      </c>
      <c r="D89" s="299"/>
      <c r="E89" s="299"/>
      <c r="F89" s="322" t="s">
        <v>1441</v>
      </c>
      <c r="G89" s="323"/>
      <c r="H89" s="299" t="s">
        <v>1459</v>
      </c>
      <c r="I89" s="299" t="s">
        <v>1437</v>
      </c>
      <c r="J89" s="299">
        <v>20</v>
      </c>
      <c r="K89" s="313"/>
    </row>
    <row r="90" spans="2:11" s="1" customFormat="1" ht="15" customHeight="1">
      <c r="B90" s="324"/>
      <c r="C90" s="299" t="s">
        <v>1460</v>
      </c>
      <c r="D90" s="299"/>
      <c r="E90" s="299"/>
      <c r="F90" s="322" t="s">
        <v>1441</v>
      </c>
      <c r="G90" s="323"/>
      <c r="H90" s="299" t="s">
        <v>1461</v>
      </c>
      <c r="I90" s="299" t="s">
        <v>1437</v>
      </c>
      <c r="J90" s="299">
        <v>50</v>
      </c>
      <c r="K90" s="313"/>
    </row>
    <row r="91" spans="2:11" s="1" customFormat="1" ht="15" customHeight="1">
      <c r="B91" s="324"/>
      <c r="C91" s="299" t="s">
        <v>1462</v>
      </c>
      <c r="D91" s="299"/>
      <c r="E91" s="299"/>
      <c r="F91" s="322" t="s">
        <v>1441</v>
      </c>
      <c r="G91" s="323"/>
      <c r="H91" s="299" t="s">
        <v>1462</v>
      </c>
      <c r="I91" s="299" t="s">
        <v>1437</v>
      </c>
      <c r="J91" s="299">
        <v>50</v>
      </c>
      <c r="K91" s="313"/>
    </row>
    <row r="92" spans="2:11" s="1" customFormat="1" ht="15" customHeight="1">
      <c r="B92" s="324"/>
      <c r="C92" s="299" t="s">
        <v>1463</v>
      </c>
      <c r="D92" s="299"/>
      <c r="E92" s="299"/>
      <c r="F92" s="322" t="s">
        <v>1441</v>
      </c>
      <c r="G92" s="323"/>
      <c r="H92" s="299" t="s">
        <v>1464</v>
      </c>
      <c r="I92" s="299" t="s">
        <v>1437</v>
      </c>
      <c r="J92" s="299">
        <v>255</v>
      </c>
      <c r="K92" s="313"/>
    </row>
    <row r="93" spans="2:11" s="1" customFormat="1" ht="15" customHeight="1">
      <c r="B93" s="324"/>
      <c r="C93" s="299" t="s">
        <v>1465</v>
      </c>
      <c r="D93" s="299"/>
      <c r="E93" s="299"/>
      <c r="F93" s="322" t="s">
        <v>1435</v>
      </c>
      <c r="G93" s="323"/>
      <c r="H93" s="299" t="s">
        <v>1466</v>
      </c>
      <c r="I93" s="299" t="s">
        <v>1467</v>
      </c>
      <c r="J93" s="299"/>
      <c r="K93" s="313"/>
    </row>
    <row r="94" spans="2:11" s="1" customFormat="1" ht="15" customHeight="1">
      <c r="B94" s="324"/>
      <c r="C94" s="299" t="s">
        <v>1468</v>
      </c>
      <c r="D94" s="299"/>
      <c r="E94" s="299"/>
      <c r="F94" s="322" t="s">
        <v>1435</v>
      </c>
      <c r="G94" s="323"/>
      <c r="H94" s="299" t="s">
        <v>1469</v>
      </c>
      <c r="I94" s="299" t="s">
        <v>1470</v>
      </c>
      <c r="J94" s="299"/>
      <c r="K94" s="313"/>
    </row>
    <row r="95" spans="2:11" s="1" customFormat="1" ht="15" customHeight="1">
      <c r="B95" s="324"/>
      <c r="C95" s="299" t="s">
        <v>1471</v>
      </c>
      <c r="D95" s="299"/>
      <c r="E95" s="299"/>
      <c r="F95" s="322" t="s">
        <v>1435</v>
      </c>
      <c r="G95" s="323"/>
      <c r="H95" s="299" t="s">
        <v>1471</v>
      </c>
      <c r="I95" s="299" t="s">
        <v>1470</v>
      </c>
      <c r="J95" s="299"/>
      <c r="K95" s="313"/>
    </row>
    <row r="96" spans="2:11" s="1" customFormat="1" ht="15" customHeight="1">
      <c r="B96" s="324"/>
      <c r="C96" s="299" t="s">
        <v>40</v>
      </c>
      <c r="D96" s="299"/>
      <c r="E96" s="299"/>
      <c r="F96" s="322" t="s">
        <v>1435</v>
      </c>
      <c r="G96" s="323"/>
      <c r="H96" s="299" t="s">
        <v>1472</v>
      </c>
      <c r="I96" s="299" t="s">
        <v>1470</v>
      </c>
      <c r="J96" s="299"/>
      <c r="K96" s="313"/>
    </row>
    <row r="97" spans="2:11" s="1" customFormat="1" ht="15" customHeight="1">
      <c r="B97" s="324"/>
      <c r="C97" s="299" t="s">
        <v>50</v>
      </c>
      <c r="D97" s="299"/>
      <c r="E97" s="299"/>
      <c r="F97" s="322" t="s">
        <v>1435</v>
      </c>
      <c r="G97" s="323"/>
      <c r="H97" s="299" t="s">
        <v>1473</v>
      </c>
      <c r="I97" s="299" t="s">
        <v>1470</v>
      </c>
      <c r="J97" s="299"/>
      <c r="K97" s="313"/>
    </row>
    <row r="98" spans="2:11" s="1" customFormat="1" ht="15" customHeight="1">
      <c r="B98" s="327"/>
      <c r="C98" s="328"/>
      <c r="D98" s="328"/>
      <c r="E98" s="328"/>
      <c r="F98" s="328"/>
      <c r="G98" s="328"/>
      <c r="H98" s="328"/>
      <c r="I98" s="328"/>
      <c r="J98" s="328"/>
      <c r="K98" s="329"/>
    </row>
    <row r="99" spans="2:11" s="1" customFormat="1" ht="18.75" customHeight="1">
      <c r="B99" s="330"/>
      <c r="C99" s="331"/>
      <c r="D99" s="331"/>
      <c r="E99" s="331"/>
      <c r="F99" s="331"/>
      <c r="G99" s="331"/>
      <c r="H99" s="331"/>
      <c r="I99" s="331"/>
      <c r="J99" s="331"/>
      <c r="K99" s="330"/>
    </row>
    <row r="100" spans="2:11" s="1" customFormat="1" ht="18.75" customHeight="1">
      <c r="B100" s="307"/>
      <c r="C100" s="307"/>
      <c r="D100" s="307"/>
      <c r="E100" s="307"/>
      <c r="F100" s="307"/>
      <c r="G100" s="307"/>
      <c r="H100" s="307"/>
      <c r="I100" s="307"/>
      <c r="J100" s="307"/>
      <c r="K100" s="307"/>
    </row>
    <row r="101" spans="2:11" s="1" customFormat="1" ht="7.5" customHeight="1">
      <c r="B101" s="308"/>
      <c r="C101" s="309"/>
      <c r="D101" s="309"/>
      <c r="E101" s="309"/>
      <c r="F101" s="309"/>
      <c r="G101" s="309"/>
      <c r="H101" s="309"/>
      <c r="I101" s="309"/>
      <c r="J101" s="309"/>
      <c r="K101" s="310"/>
    </row>
    <row r="102" spans="2:11" s="1" customFormat="1" ht="45" customHeight="1">
      <c r="B102" s="311"/>
      <c r="C102" s="312" t="s">
        <v>1474</v>
      </c>
      <c r="D102" s="312"/>
      <c r="E102" s="312"/>
      <c r="F102" s="312"/>
      <c r="G102" s="312"/>
      <c r="H102" s="312"/>
      <c r="I102" s="312"/>
      <c r="J102" s="312"/>
      <c r="K102" s="313"/>
    </row>
    <row r="103" spans="2:11" s="1" customFormat="1" ht="17.25" customHeight="1">
      <c r="B103" s="311"/>
      <c r="C103" s="314" t="s">
        <v>1429</v>
      </c>
      <c r="D103" s="314"/>
      <c r="E103" s="314"/>
      <c r="F103" s="314" t="s">
        <v>1430</v>
      </c>
      <c r="G103" s="315"/>
      <c r="H103" s="314" t="s">
        <v>56</v>
      </c>
      <c r="I103" s="314" t="s">
        <v>59</v>
      </c>
      <c r="J103" s="314" t="s">
        <v>1431</v>
      </c>
      <c r="K103" s="313"/>
    </row>
    <row r="104" spans="2:11" s="1" customFormat="1" ht="17.25" customHeight="1">
      <c r="B104" s="311"/>
      <c r="C104" s="316" t="s">
        <v>1432</v>
      </c>
      <c r="D104" s="316"/>
      <c r="E104" s="316"/>
      <c r="F104" s="317" t="s">
        <v>1433</v>
      </c>
      <c r="G104" s="318"/>
      <c r="H104" s="316"/>
      <c r="I104" s="316"/>
      <c r="J104" s="316" t="s">
        <v>1434</v>
      </c>
      <c r="K104" s="313"/>
    </row>
    <row r="105" spans="2:11" s="1" customFormat="1" ht="5.25" customHeight="1">
      <c r="B105" s="311"/>
      <c r="C105" s="314"/>
      <c r="D105" s="314"/>
      <c r="E105" s="314"/>
      <c r="F105" s="314"/>
      <c r="G105" s="332"/>
      <c r="H105" s="314"/>
      <c r="I105" s="314"/>
      <c r="J105" s="314"/>
      <c r="K105" s="313"/>
    </row>
    <row r="106" spans="2:11" s="1" customFormat="1" ht="15" customHeight="1">
      <c r="B106" s="311"/>
      <c r="C106" s="299" t="s">
        <v>55</v>
      </c>
      <c r="D106" s="321"/>
      <c r="E106" s="321"/>
      <c r="F106" s="322" t="s">
        <v>1435</v>
      </c>
      <c r="G106" s="299"/>
      <c r="H106" s="299" t="s">
        <v>1475</v>
      </c>
      <c r="I106" s="299" t="s">
        <v>1437</v>
      </c>
      <c r="J106" s="299">
        <v>20</v>
      </c>
      <c r="K106" s="313"/>
    </row>
    <row r="107" spans="2:11" s="1" customFormat="1" ht="15" customHeight="1">
      <c r="B107" s="311"/>
      <c r="C107" s="299" t="s">
        <v>1438</v>
      </c>
      <c r="D107" s="299"/>
      <c r="E107" s="299"/>
      <c r="F107" s="322" t="s">
        <v>1435</v>
      </c>
      <c r="G107" s="299"/>
      <c r="H107" s="299" t="s">
        <v>1475</v>
      </c>
      <c r="I107" s="299" t="s">
        <v>1437</v>
      </c>
      <c r="J107" s="299">
        <v>120</v>
      </c>
      <c r="K107" s="313"/>
    </row>
    <row r="108" spans="2:11" s="1" customFormat="1" ht="15" customHeight="1">
      <c r="B108" s="324"/>
      <c r="C108" s="299" t="s">
        <v>1440</v>
      </c>
      <c r="D108" s="299"/>
      <c r="E108" s="299"/>
      <c r="F108" s="322" t="s">
        <v>1441</v>
      </c>
      <c r="G108" s="299"/>
      <c r="H108" s="299" t="s">
        <v>1475</v>
      </c>
      <c r="I108" s="299" t="s">
        <v>1437</v>
      </c>
      <c r="J108" s="299">
        <v>50</v>
      </c>
      <c r="K108" s="313"/>
    </row>
    <row r="109" spans="2:11" s="1" customFormat="1" ht="15" customHeight="1">
      <c r="B109" s="324"/>
      <c r="C109" s="299" t="s">
        <v>1443</v>
      </c>
      <c r="D109" s="299"/>
      <c r="E109" s="299"/>
      <c r="F109" s="322" t="s">
        <v>1435</v>
      </c>
      <c r="G109" s="299"/>
      <c r="H109" s="299" t="s">
        <v>1475</v>
      </c>
      <c r="I109" s="299" t="s">
        <v>1445</v>
      </c>
      <c r="J109" s="299"/>
      <c r="K109" s="313"/>
    </row>
    <row r="110" spans="2:11" s="1" customFormat="1" ht="15" customHeight="1">
      <c r="B110" s="324"/>
      <c r="C110" s="299" t="s">
        <v>1454</v>
      </c>
      <c r="D110" s="299"/>
      <c r="E110" s="299"/>
      <c r="F110" s="322" t="s">
        <v>1441</v>
      </c>
      <c r="G110" s="299"/>
      <c r="H110" s="299" t="s">
        <v>1475</v>
      </c>
      <c r="I110" s="299" t="s">
        <v>1437</v>
      </c>
      <c r="J110" s="299">
        <v>50</v>
      </c>
      <c r="K110" s="313"/>
    </row>
    <row r="111" spans="2:11" s="1" customFormat="1" ht="15" customHeight="1">
      <c r="B111" s="324"/>
      <c r="C111" s="299" t="s">
        <v>1462</v>
      </c>
      <c r="D111" s="299"/>
      <c r="E111" s="299"/>
      <c r="F111" s="322" t="s">
        <v>1441</v>
      </c>
      <c r="G111" s="299"/>
      <c r="H111" s="299" t="s">
        <v>1475</v>
      </c>
      <c r="I111" s="299" t="s">
        <v>1437</v>
      </c>
      <c r="J111" s="299">
        <v>50</v>
      </c>
      <c r="K111" s="313"/>
    </row>
    <row r="112" spans="2:11" s="1" customFormat="1" ht="15" customHeight="1">
      <c r="B112" s="324"/>
      <c r="C112" s="299" t="s">
        <v>1460</v>
      </c>
      <c r="D112" s="299"/>
      <c r="E112" s="299"/>
      <c r="F112" s="322" t="s">
        <v>1441</v>
      </c>
      <c r="G112" s="299"/>
      <c r="H112" s="299" t="s">
        <v>1475</v>
      </c>
      <c r="I112" s="299" t="s">
        <v>1437</v>
      </c>
      <c r="J112" s="299">
        <v>50</v>
      </c>
      <c r="K112" s="313"/>
    </row>
    <row r="113" spans="2:11" s="1" customFormat="1" ht="15" customHeight="1">
      <c r="B113" s="324"/>
      <c r="C113" s="299" t="s">
        <v>55</v>
      </c>
      <c r="D113" s="299"/>
      <c r="E113" s="299"/>
      <c r="F113" s="322" t="s">
        <v>1435</v>
      </c>
      <c r="G113" s="299"/>
      <c r="H113" s="299" t="s">
        <v>1476</v>
      </c>
      <c r="I113" s="299" t="s">
        <v>1437</v>
      </c>
      <c r="J113" s="299">
        <v>20</v>
      </c>
      <c r="K113" s="313"/>
    </row>
    <row r="114" spans="2:11" s="1" customFormat="1" ht="15" customHeight="1">
      <c r="B114" s="324"/>
      <c r="C114" s="299" t="s">
        <v>1477</v>
      </c>
      <c r="D114" s="299"/>
      <c r="E114" s="299"/>
      <c r="F114" s="322" t="s">
        <v>1435</v>
      </c>
      <c r="G114" s="299"/>
      <c r="H114" s="299" t="s">
        <v>1478</v>
      </c>
      <c r="I114" s="299" t="s">
        <v>1437</v>
      </c>
      <c r="J114" s="299">
        <v>120</v>
      </c>
      <c r="K114" s="313"/>
    </row>
    <row r="115" spans="2:11" s="1" customFormat="1" ht="15" customHeight="1">
      <c r="B115" s="324"/>
      <c r="C115" s="299" t="s">
        <v>40</v>
      </c>
      <c r="D115" s="299"/>
      <c r="E115" s="299"/>
      <c r="F115" s="322" t="s">
        <v>1435</v>
      </c>
      <c r="G115" s="299"/>
      <c r="H115" s="299" t="s">
        <v>1479</v>
      </c>
      <c r="I115" s="299" t="s">
        <v>1470</v>
      </c>
      <c r="J115" s="299"/>
      <c r="K115" s="313"/>
    </row>
    <row r="116" spans="2:11" s="1" customFormat="1" ht="15" customHeight="1">
      <c r="B116" s="324"/>
      <c r="C116" s="299" t="s">
        <v>50</v>
      </c>
      <c r="D116" s="299"/>
      <c r="E116" s="299"/>
      <c r="F116" s="322" t="s">
        <v>1435</v>
      </c>
      <c r="G116" s="299"/>
      <c r="H116" s="299" t="s">
        <v>1480</v>
      </c>
      <c r="I116" s="299" t="s">
        <v>1470</v>
      </c>
      <c r="J116" s="299"/>
      <c r="K116" s="313"/>
    </row>
    <row r="117" spans="2:11" s="1" customFormat="1" ht="15" customHeight="1">
      <c r="B117" s="324"/>
      <c r="C117" s="299" t="s">
        <v>59</v>
      </c>
      <c r="D117" s="299"/>
      <c r="E117" s="299"/>
      <c r="F117" s="322" t="s">
        <v>1435</v>
      </c>
      <c r="G117" s="299"/>
      <c r="H117" s="299" t="s">
        <v>1481</v>
      </c>
      <c r="I117" s="299" t="s">
        <v>1482</v>
      </c>
      <c r="J117" s="299"/>
      <c r="K117" s="313"/>
    </row>
    <row r="118" spans="2:11" s="1" customFormat="1" ht="15" customHeight="1">
      <c r="B118" s="327"/>
      <c r="C118" s="333"/>
      <c r="D118" s="333"/>
      <c r="E118" s="333"/>
      <c r="F118" s="333"/>
      <c r="G118" s="333"/>
      <c r="H118" s="333"/>
      <c r="I118" s="333"/>
      <c r="J118" s="333"/>
      <c r="K118" s="329"/>
    </row>
    <row r="119" spans="2:11" s="1" customFormat="1" ht="18.75" customHeight="1">
      <c r="B119" s="334"/>
      <c r="C119" s="335"/>
      <c r="D119" s="335"/>
      <c r="E119" s="335"/>
      <c r="F119" s="336"/>
      <c r="G119" s="335"/>
      <c r="H119" s="335"/>
      <c r="I119" s="335"/>
      <c r="J119" s="335"/>
      <c r="K119" s="334"/>
    </row>
    <row r="120" spans="2:11" s="1" customFormat="1" ht="18.75" customHeight="1">
      <c r="B120" s="307"/>
      <c r="C120" s="307"/>
      <c r="D120" s="307"/>
      <c r="E120" s="307"/>
      <c r="F120" s="307"/>
      <c r="G120" s="307"/>
      <c r="H120" s="307"/>
      <c r="I120" s="307"/>
      <c r="J120" s="307"/>
      <c r="K120" s="307"/>
    </row>
    <row r="121" spans="2:11" s="1" customFormat="1" ht="7.5" customHeight="1">
      <c r="B121" s="337"/>
      <c r="C121" s="338"/>
      <c r="D121" s="338"/>
      <c r="E121" s="338"/>
      <c r="F121" s="338"/>
      <c r="G121" s="338"/>
      <c r="H121" s="338"/>
      <c r="I121" s="338"/>
      <c r="J121" s="338"/>
      <c r="K121" s="339"/>
    </row>
    <row r="122" spans="2:11" s="1" customFormat="1" ht="45" customHeight="1">
      <c r="B122" s="340"/>
      <c r="C122" s="290" t="s">
        <v>1483</v>
      </c>
      <c r="D122" s="290"/>
      <c r="E122" s="290"/>
      <c r="F122" s="290"/>
      <c r="G122" s="290"/>
      <c r="H122" s="290"/>
      <c r="I122" s="290"/>
      <c r="J122" s="290"/>
      <c r="K122" s="341"/>
    </row>
    <row r="123" spans="2:11" s="1" customFormat="1" ht="17.25" customHeight="1">
      <c r="B123" s="342"/>
      <c r="C123" s="314" t="s">
        <v>1429</v>
      </c>
      <c r="D123" s="314"/>
      <c r="E123" s="314"/>
      <c r="F123" s="314" t="s">
        <v>1430</v>
      </c>
      <c r="G123" s="315"/>
      <c r="H123" s="314" t="s">
        <v>56</v>
      </c>
      <c r="I123" s="314" t="s">
        <v>59</v>
      </c>
      <c r="J123" s="314" t="s">
        <v>1431</v>
      </c>
      <c r="K123" s="343"/>
    </row>
    <row r="124" spans="2:11" s="1" customFormat="1" ht="17.25" customHeight="1">
      <c r="B124" s="342"/>
      <c r="C124" s="316" t="s">
        <v>1432</v>
      </c>
      <c r="D124" s="316"/>
      <c r="E124" s="316"/>
      <c r="F124" s="317" t="s">
        <v>1433</v>
      </c>
      <c r="G124" s="318"/>
      <c r="H124" s="316"/>
      <c r="I124" s="316"/>
      <c r="J124" s="316" t="s">
        <v>1434</v>
      </c>
      <c r="K124" s="343"/>
    </row>
    <row r="125" spans="2:11" s="1" customFormat="1" ht="5.25" customHeight="1">
      <c r="B125" s="344"/>
      <c r="C125" s="319"/>
      <c r="D125" s="319"/>
      <c r="E125" s="319"/>
      <c r="F125" s="319"/>
      <c r="G125" s="345"/>
      <c r="H125" s="319"/>
      <c r="I125" s="319"/>
      <c r="J125" s="319"/>
      <c r="K125" s="346"/>
    </row>
    <row r="126" spans="2:11" s="1" customFormat="1" ht="15" customHeight="1">
      <c r="B126" s="344"/>
      <c r="C126" s="299" t="s">
        <v>1438</v>
      </c>
      <c r="D126" s="321"/>
      <c r="E126" s="321"/>
      <c r="F126" s="322" t="s">
        <v>1435</v>
      </c>
      <c r="G126" s="299"/>
      <c r="H126" s="299" t="s">
        <v>1475</v>
      </c>
      <c r="I126" s="299" t="s">
        <v>1437</v>
      </c>
      <c r="J126" s="299">
        <v>120</v>
      </c>
      <c r="K126" s="347"/>
    </row>
    <row r="127" spans="2:11" s="1" customFormat="1" ht="15" customHeight="1">
      <c r="B127" s="344"/>
      <c r="C127" s="299" t="s">
        <v>1484</v>
      </c>
      <c r="D127" s="299"/>
      <c r="E127" s="299"/>
      <c r="F127" s="322" t="s">
        <v>1435</v>
      </c>
      <c r="G127" s="299"/>
      <c r="H127" s="299" t="s">
        <v>1485</v>
      </c>
      <c r="I127" s="299" t="s">
        <v>1437</v>
      </c>
      <c r="J127" s="299" t="s">
        <v>1486</v>
      </c>
      <c r="K127" s="347"/>
    </row>
    <row r="128" spans="2:11" s="1" customFormat="1" ht="15" customHeight="1">
      <c r="B128" s="344"/>
      <c r="C128" s="299" t="s">
        <v>1383</v>
      </c>
      <c r="D128" s="299"/>
      <c r="E128" s="299"/>
      <c r="F128" s="322" t="s">
        <v>1435</v>
      </c>
      <c r="G128" s="299"/>
      <c r="H128" s="299" t="s">
        <v>1487</v>
      </c>
      <c r="I128" s="299" t="s">
        <v>1437</v>
      </c>
      <c r="J128" s="299" t="s">
        <v>1486</v>
      </c>
      <c r="K128" s="347"/>
    </row>
    <row r="129" spans="2:11" s="1" customFormat="1" ht="15" customHeight="1">
      <c r="B129" s="344"/>
      <c r="C129" s="299" t="s">
        <v>1446</v>
      </c>
      <c r="D129" s="299"/>
      <c r="E129" s="299"/>
      <c r="F129" s="322" t="s">
        <v>1441</v>
      </c>
      <c r="G129" s="299"/>
      <c r="H129" s="299" t="s">
        <v>1447</v>
      </c>
      <c r="I129" s="299" t="s">
        <v>1437</v>
      </c>
      <c r="J129" s="299">
        <v>15</v>
      </c>
      <c r="K129" s="347"/>
    </row>
    <row r="130" spans="2:11" s="1" customFormat="1" ht="15" customHeight="1">
      <c r="B130" s="344"/>
      <c r="C130" s="325" t="s">
        <v>1448</v>
      </c>
      <c r="D130" s="325"/>
      <c r="E130" s="325"/>
      <c r="F130" s="326" t="s">
        <v>1441</v>
      </c>
      <c r="G130" s="325"/>
      <c r="H130" s="325" t="s">
        <v>1449</v>
      </c>
      <c r="I130" s="325" t="s">
        <v>1437</v>
      </c>
      <c r="J130" s="325">
        <v>15</v>
      </c>
      <c r="K130" s="347"/>
    </row>
    <row r="131" spans="2:11" s="1" customFormat="1" ht="15" customHeight="1">
      <c r="B131" s="344"/>
      <c r="C131" s="325" t="s">
        <v>1450</v>
      </c>
      <c r="D131" s="325"/>
      <c r="E131" s="325"/>
      <c r="F131" s="326" t="s">
        <v>1441</v>
      </c>
      <c r="G131" s="325"/>
      <c r="H131" s="325" t="s">
        <v>1451</v>
      </c>
      <c r="I131" s="325" t="s">
        <v>1437</v>
      </c>
      <c r="J131" s="325">
        <v>20</v>
      </c>
      <c r="K131" s="347"/>
    </row>
    <row r="132" spans="2:11" s="1" customFormat="1" ht="15" customHeight="1">
      <c r="B132" s="344"/>
      <c r="C132" s="325" t="s">
        <v>1452</v>
      </c>
      <c r="D132" s="325"/>
      <c r="E132" s="325"/>
      <c r="F132" s="326" t="s">
        <v>1441</v>
      </c>
      <c r="G132" s="325"/>
      <c r="H132" s="325" t="s">
        <v>1453</v>
      </c>
      <c r="I132" s="325" t="s">
        <v>1437</v>
      </c>
      <c r="J132" s="325">
        <v>20</v>
      </c>
      <c r="K132" s="347"/>
    </row>
    <row r="133" spans="2:11" s="1" customFormat="1" ht="15" customHeight="1">
      <c r="B133" s="344"/>
      <c r="C133" s="299" t="s">
        <v>1440</v>
      </c>
      <c r="D133" s="299"/>
      <c r="E133" s="299"/>
      <c r="F133" s="322" t="s">
        <v>1441</v>
      </c>
      <c r="G133" s="299"/>
      <c r="H133" s="299" t="s">
        <v>1475</v>
      </c>
      <c r="I133" s="299" t="s">
        <v>1437</v>
      </c>
      <c r="J133" s="299">
        <v>50</v>
      </c>
      <c r="K133" s="347"/>
    </row>
    <row r="134" spans="2:11" s="1" customFormat="1" ht="15" customHeight="1">
      <c r="B134" s="344"/>
      <c r="C134" s="299" t="s">
        <v>1454</v>
      </c>
      <c r="D134" s="299"/>
      <c r="E134" s="299"/>
      <c r="F134" s="322" t="s">
        <v>1441</v>
      </c>
      <c r="G134" s="299"/>
      <c r="H134" s="299" t="s">
        <v>1475</v>
      </c>
      <c r="I134" s="299" t="s">
        <v>1437</v>
      </c>
      <c r="J134" s="299">
        <v>50</v>
      </c>
      <c r="K134" s="347"/>
    </row>
    <row r="135" spans="2:11" s="1" customFormat="1" ht="15" customHeight="1">
      <c r="B135" s="344"/>
      <c r="C135" s="299" t="s">
        <v>1460</v>
      </c>
      <c r="D135" s="299"/>
      <c r="E135" s="299"/>
      <c r="F135" s="322" t="s">
        <v>1441</v>
      </c>
      <c r="G135" s="299"/>
      <c r="H135" s="299" t="s">
        <v>1475</v>
      </c>
      <c r="I135" s="299" t="s">
        <v>1437</v>
      </c>
      <c r="J135" s="299">
        <v>50</v>
      </c>
      <c r="K135" s="347"/>
    </row>
    <row r="136" spans="2:11" s="1" customFormat="1" ht="15" customHeight="1">
      <c r="B136" s="344"/>
      <c r="C136" s="299" t="s">
        <v>1462</v>
      </c>
      <c r="D136" s="299"/>
      <c r="E136" s="299"/>
      <c r="F136" s="322" t="s">
        <v>1441</v>
      </c>
      <c r="G136" s="299"/>
      <c r="H136" s="299" t="s">
        <v>1475</v>
      </c>
      <c r="I136" s="299" t="s">
        <v>1437</v>
      </c>
      <c r="J136" s="299">
        <v>50</v>
      </c>
      <c r="K136" s="347"/>
    </row>
    <row r="137" spans="2:11" s="1" customFormat="1" ht="15" customHeight="1">
      <c r="B137" s="344"/>
      <c r="C137" s="299" t="s">
        <v>1463</v>
      </c>
      <c r="D137" s="299"/>
      <c r="E137" s="299"/>
      <c r="F137" s="322" t="s">
        <v>1441</v>
      </c>
      <c r="G137" s="299"/>
      <c r="H137" s="299" t="s">
        <v>1488</v>
      </c>
      <c r="I137" s="299" t="s">
        <v>1437</v>
      </c>
      <c r="J137" s="299">
        <v>255</v>
      </c>
      <c r="K137" s="347"/>
    </row>
    <row r="138" spans="2:11" s="1" customFormat="1" ht="15" customHeight="1">
      <c r="B138" s="344"/>
      <c r="C138" s="299" t="s">
        <v>1465</v>
      </c>
      <c r="D138" s="299"/>
      <c r="E138" s="299"/>
      <c r="F138" s="322" t="s">
        <v>1435</v>
      </c>
      <c r="G138" s="299"/>
      <c r="H138" s="299" t="s">
        <v>1489</v>
      </c>
      <c r="I138" s="299" t="s">
        <v>1467</v>
      </c>
      <c r="J138" s="299"/>
      <c r="K138" s="347"/>
    </row>
    <row r="139" spans="2:11" s="1" customFormat="1" ht="15" customHeight="1">
      <c r="B139" s="344"/>
      <c r="C139" s="299" t="s">
        <v>1468</v>
      </c>
      <c r="D139" s="299"/>
      <c r="E139" s="299"/>
      <c r="F139" s="322" t="s">
        <v>1435</v>
      </c>
      <c r="G139" s="299"/>
      <c r="H139" s="299" t="s">
        <v>1490</v>
      </c>
      <c r="I139" s="299" t="s">
        <v>1470</v>
      </c>
      <c r="J139" s="299"/>
      <c r="K139" s="347"/>
    </row>
    <row r="140" spans="2:11" s="1" customFormat="1" ht="15" customHeight="1">
      <c r="B140" s="344"/>
      <c r="C140" s="299" t="s">
        <v>1471</v>
      </c>
      <c r="D140" s="299"/>
      <c r="E140" s="299"/>
      <c r="F140" s="322" t="s">
        <v>1435</v>
      </c>
      <c r="G140" s="299"/>
      <c r="H140" s="299" t="s">
        <v>1471</v>
      </c>
      <c r="I140" s="299" t="s">
        <v>1470</v>
      </c>
      <c r="J140" s="299"/>
      <c r="K140" s="347"/>
    </row>
    <row r="141" spans="2:11" s="1" customFormat="1" ht="15" customHeight="1">
      <c r="B141" s="344"/>
      <c r="C141" s="299" t="s">
        <v>40</v>
      </c>
      <c r="D141" s="299"/>
      <c r="E141" s="299"/>
      <c r="F141" s="322" t="s">
        <v>1435</v>
      </c>
      <c r="G141" s="299"/>
      <c r="H141" s="299" t="s">
        <v>1491</v>
      </c>
      <c r="I141" s="299" t="s">
        <v>1470</v>
      </c>
      <c r="J141" s="299"/>
      <c r="K141" s="347"/>
    </row>
    <row r="142" spans="2:11" s="1" customFormat="1" ht="15" customHeight="1">
      <c r="B142" s="344"/>
      <c r="C142" s="299" t="s">
        <v>1492</v>
      </c>
      <c r="D142" s="299"/>
      <c r="E142" s="299"/>
      <c r="F142" s="322" t="s">
        <v>1435</v>
      </c>
      <c r="G142" s="299"/>
      <c r="H142" s="299" t="s">
        <v>1493</v>
      </c>
      <c r="I142" s="299" t="s">
        <v>1470</v>
      </c>
      <c r="J142" s="299"/>
      <c r="K142" s="347"/>
    </row>
    <row r="143" spans="2:11" s="1" customFormat="1" ht="15" customHeight="1">
      <c r="B143" s="348"/>
      <c r="C143" s="349"/>
      <c r="D143" s="349"/>
      <c r="E143" s="349"/>
      <c r="F143" s="349"/>
      <c r="G143" s="349"/>
      <c r="H143" s="349"/>
      <c r="I143" s="349"/>
      <c r="J143" s="349"/>
      <c r="K143" s="350"/>
    </row>
    <row r="144" spans="2:11" s="1" customFormat="1" ht="18.75" customHeight="1">
      <c r="B144" s="335"/>
      <c r="C144" s="335"/>
      <c r="D144" s="335"/>
      <c r="E144" s="335"/>
      <c r="F144" s="336"/>
      <c r="G144" s="335"/>
      <c r="H144" s="335"/>
      <c r="I144" s="335"/>
      <c r="J144" s="335"/>
      <c r="K144" s="335"/>
    </row>
    <row r="145" spans="2:11" s="1" customFormat="1" ht="18.75" customHeight="1">
      <c r="B145" s="307"/>
      <c r="C145" s="307"/>
      <c r="D145" s="307"/>
      <c r="E145" s="307"/>
      <c r="F145" s="307"/>
      <c r="G145" s="307"/>
      <c r="H145" s="307"/>
      <c r="I145" s="307"/>
      <c r="J145" s="307"/>
      <c r="K145" s="307"/>
    </row>
    <row r="146" spans="2:11" s="1" customFormat="1" ht="7.5" customHeight="1">
      <c r="B146" s="308"/>
      <c r="C146" s="309"/>
      <c r="D146" s="309"/>
      <c r="E146" s="309"/>
      <c r="F146" s="309"/>
      <c r="G146" s="309"/>
      <c r="H146" s="309"/>
      <c r="I146" s="309"/>
      <c r="J146" s="309"/>
      <c r="K146" s="310"/>
    </row>
    <row r="147" spans="2:11" s="1" customFormat="1" ht="45" customHeight="1">
      <c r="B147" s="311"/>
      <c r="C147" s="312" t="s">
        <v>1494</v>
      </c>
      <c r="D147" s="312"/>
      <c r="E147" s="312"/>
      <c r="F147" s="312"/>
      <c r="G147" s="312"/>
      <c r="H147" s="312"/>
      <c r="I147" s="312"/>
      <c r="J147" s="312"/>
      <c r="K147" s="313"/>
    </row>
    <row r="148" spans="2:11" s="1" customFormat="1" ht="17.25" customHeight="1">
      <c r="B148" s="311"/>
      <c r="C148" s="314" t="s">
        <v>1429</v>
      </c>
      <c r="D148" s="314"/>
      <c r="E148" s="314"/>
      <c r="F148" s="314" t="s">
        <v>1430</v>
      </c>
      <c r="G148" s="315"/>
      <c r="H148" s="314" t="s">
        <v>56</v>
      </c>
      <c r="I148" s="314" t="s">
        <v>59</v>
      </c>
      <c r="J148" s="314" t="s">
        <v>1431</v>
      </c>
      <c r="K148" s="313"/>
    </row>
    <row r="149" spans="2:11" s="1" customFormat="1" ht="17.25" customHeight="1">
      <c r="B149" s="311"/>
      <c r="C149" s="316" t="s">
        <v>1432</v>
      </c>
      <c r="D149" s="316"/>
      <c r="E149" s="316"/>
      <c r="F149" s="317" t="s">
        <v>1433</v>
      </c>
      <c r="G149" s="318"/>
      <c r="H149" s="316"/>
      <c r="I149" s="316"/>
      <c r="J149" s="316" t="s">
        <v>1434</v>
      </c>
      <c r="K149" s="313"/>
    </row>
    <row r="150" spans="2:11" s="1" customFormat="1" ht="5.25" customHeight="1">
      <c r="B150" s="324"/>
      <c r="C150" s="319"/>
      <c r="D150" s="319"/>
      <c r="E150" s="319"/>
      <c r="F150" s="319"/>
      <c r="G150" s="320"/>
      <c r="H150" s="319"/>
      <c r="I150" s="319"/>
      <c r="J150" s="319"/>
      <c r="K150" s="347"/>
    </row>
    <row r="151" spans="2:11" s="1" customFormat="1" ht="15" customHeight="1">
      <c r="B151" s="324"/>
      <c r="C151" s="351" t="s">
        <v>1438</v>
      </c>
      <c r="D151" s="299"/>
      <c r="E151" s="299"/>
      <c r="F151" s="352" t="s">
        <v>1435</v>
      </c>
      <c r="G151" s="299"/>
      <c r="H151" s="351" t="s">
        <v>1475</v>
      </c>
      <c r="I151" s="351" t="s">
        <v>1437</v>
      </c>
      <c r="J151" s="351">
        <v>120</v>
      </c>
      <c r="K151" s="347"/>
    </row>
    <row r="152" spans="2:11" s="1" customFormat="1" ht="15" customHeight="1">
      <c r="B152" s="324"/>
      <c r="C152" s="351" t="s">
        <v>1484</v>
      </c>
      <c r="D152" s="299"/>
      <c r="E152" s="299"/>
      <c r="F152" s="352" t="s">
        <v>1435</v>
      </c>
      <c r="G152" s="299"/>
      <c r="H152" s="351" t="s">
        <v>1495</v>
      </c>
      <c r="I152" s="351" t="s">
        <v>1437</v>
      </c>
      <c r="J152" s="351" t="s">
        <v>1486</v>
      </c>
      <c r="K152" s="347"/>
    </row>
    <row r="153" spans="2:11" s="1" customFormat="1" ht="15" customHeight="1">
      <c r="B153" s="324"/>
      <c r="C153" s="351" t="s">
        <v>1383</v>
      </c>
      <c r="D153" s="299"/>
      <c r="E153" s="299"/>
      <c r="F153" s="352" t="s">
        <v>1435</v>
      </c>
      <c r="G153" s="299"/>
      <c r="H153" s="351" t="s">
        <v>1496</v>
      </c>
      <c r="I153" s="351" t="s">
        <v>1437</v>
      </c>
      <c r="J153" s="351" t="s">
        <v>1486</v>
      </c>
      <c r="K153" s="347"/>
    </row>
    <row r="154" spans="2:11" s="1" customFormat="1" ht="15" customHeight="1">
      <c r="B154" s="324"/>
      <c r="C154" s="351" t="s">
        <v>1440</v>
      </c>
      <c r="D154" s="299"/>
      <c r="E154" s="299"/>
      <c r="F154" s="352" t="s">
        <v>1441</v>
      </c>
      <c r="G154" s="299"/>
      <c r="H154" s="351" t="s">
        <v>1475</v>
      </c>
      <c r="I154" s="351" t="s">
        <v>1437</v>
      </c>
      <c r="J154" s="351">
        <v>50</v>
      </c>
      <c r="K154" s="347"/>
    </row>
    <row r="155" spans="2:11" s="1" customFormat="1" ht="15" customHeight="1">
      <c r="B155" s="324"/>
      <c r="C155" s="351" t="s">
        <v>1443</v>
      </c>
      <c r="D155" s="299"/>
      <c r="E155" s="299"/>
      <c r="F155" s="352" t="s">
        <v>1435</v>
      </c>
      <c r="G155" s="299"/>
      <c r="H155" s="351" t="s">
        <v>1475</v>
      </c>
      <c r="I155" s="351" t="s">
        <v>1445</v>
      </c>
      <c r="J155" s="351"/>
      <c r="K155" s="347"/>
    </row>
    <row r="156" spans="2:11" s="1" customFormat="1" ht="15" customHeight="1">
      <c r="B156" s="324"/>
      <c r="C156" s="351" t="s">
        <v>1454</v>
      </c>
      <c r="D156" s="299"/>
      <c r="E156" s="299"/>
      <c r="F156" s="352" t="s">
        <v>1441</v>
      </c>
      <c r="G156" s="299"/>
      <c r="H156" s="351" t="s">
        <v>1475</v>
      </c>
      <c r="I156" s="351" t="s">
        <v>1437</v>
      </c>
      <c r="J156" s="351">
        <v>50</v>
      </c>
      <c r="K156" s="347"/>
    </row>
    <row r="157" spans="2:11" s="1" customFormat="1" ht="15" customHeight="1">
      <c r="B157" s="324"/>
      <c r="C157" s="351" t="s">
        <v>1462</v>
      </c>
      <c r="D157" s="299"/>
      <c r="E157" s="299"/>
      <c r="F157" s="352" t="s">
        <v>1441</v>
      </c>
      <c r="G157" s="299"/>
      <c r="H157" s="351" t="s">
        <v>1475</v>
      </c>
      <c r="I157" s="351" t="s">
        <v>1437</v>
      </c>
      <c r="J157" s="351">
        <v>50</v>
      </c>
      <c r="K157" s="347"/>
    </row>
    <row r="158" spans="2:11" s="1" customFormat="1" ht="15" customHeight="1">
      <c r="B158" s="324"/>
      <c r="C158" s="351" t="s">
        <v>1460</v>
      </c>
      <c r="D158" s="299"/>
      <c r="E158" s="299"/>
      <c r="F158" s="352" t="s">
        <v>1441</v>
      </c>
      <c r="G158" s="299"/>
      <c r="H158" s="351" t="s">
        <v>1475</v>
      </c>
      <c r="I158" s="351" t="s">
        <v>1437</v>
      </c>
      <c r="J158" s="351">
        <v>50</v>
      </c>
      <c r="K158" s="347"/>
    </row>
    <row r="159" spans="2:11" s="1" customFormat="1" ht="15" customHeight="1">
      <c r="B159" s="324"/>
      <c r="C159" s="351" t="s">
        <v>108</v>
      </c>
      <c r="D159" s="299"/>
      <c r="E159" s="299"/>
      <c r="F159" s="352" t="s">
        <v>1435</v>
      </c>
      <c r="G159" s="299"/>
      <c r="H159" s="351" t="s">
        <v>1497</v>
      </c>
      <c r="I159" s="351" t="s">
        <v>1437</v>
      </c>
      <c r="J159" s="351" t="s">
        <v>1498</v>
      </c>
      <c r="K159" s="347"/>
    </row>
    <row r="160" spans="2:11" s="1" customFormat="1" ht="15" customHeight="1">
      <c r="B160" s="324"/>
      <c r="C160" s="351" t="s">
        <v>1499</v>
      </c>
      <c r="D160" s="299"/>
      <c r="E160" s="299"/>
      <c r="F160" s="352" t="s">
        <v>1435</v>
      </c>
      <c r="G160" s="299"/>
      <c r="H160" s="351" t="s">
        <v>1500</v>
      </c>
      <c r="I160" s="351" t="s">
        <v>1470</v>
      </c>
      <c r="J160" s="351"/>
      <c r="K160" s="347"/>
    </row>
    <row r="161" spans="2:11" s="1" customFormat="1" ht="15" customHeight="1">
      <c r="B161" s="353"/>
      <c r="C161" s="333"/>
      <c r="D161" s="333"/>
      <c r="E161" s="333"/>
      <c r="F161" s="333"/>
      <c r="G161" s="333"/>
      <c r="H161" s="333"/>
      <c r="I161" s="333"/>
      <c r="J161" s="333"/>
      <c r="K161" s="354"/>
    </row>
    <row r="162" spans="2:11" s="1" customFormat="1" ht="18.75" customHeight="1">
      <c r="B162" s="335"/>
      <c r="C162" s="345"/>
      <c r="D162" s="345"/>
      <c r="E162" s="345"/>
      <c r="F162" s="355"/>
      <c r="G162" s="345"/>
      <c r="H162" s="345"/>
      <c r="I162" s="345"/>
      <c r="J162" s="345"/>
      <c r="K162" s="335"/>
    </row>
    <row r="163" spans="2:11" s="1" customFormat="1" ht="18.75" customHeight="1">
      <c r="B163" s="307"/>
      <c r="C163" s="307"/>
      <c r="D163" s="307"/>
      <c r="E163" s="307"/>
      <c r="F163" s="307"/>
      <c r="G163" s="307"/>
      <c r="H163" s="307"/>
      <c r="I163" s="307"/>
      <c r="J163" s="307"/>
      <c r="K163" s="307"/>
    </row>
    <row r="164" spans="2:11" s="1" customFormat="1" ht="7.5" customHeight="1">
      <c r="B164" s="286"/>
      <c r="C164" s="287"/>
      <c r="D164" s="287"/>
      <c r="E164" s="287"/>
      <c r="F164" s="287"/>
      <c r="G164" s="287"/>
      <c r="H164" s="287"/>
      <c r="I164" s="287"/>
      <c r="J164" s="287"/>
      <c r="K164" s="288"/>
    </row>
    <row r="165" spans="2:11" s="1" customFormat="1" ht="45" customHeight="1">
      <c r="B165" s="289"/>
      <c r="C165" s="290" t="s">
        <v>1501</v>
      </c>
      <c r="D165" s="290"/>
      <c r="E165" s="290"/>
      <c r="F165" s="290"/>
      <c r="G165" s="290"/>
      <c r="H165" s="290"/>
      <c r="I165" s="290"/>
      <c r="J165" s="290"/>
      <c r="K165" s="291"/>
    </row>
    <row r="166" spans="2:11" s="1" customFormat="1" ht="17.25" customHeight="1">
      <c r="B166" s="289"/>
      <c r="C166" s="314" t="s">
        <v>1429</v>
      </c>
      <c r="D166" s="314"/>
      <c r="E166" s="314"/>
      <c r="F166" s="314" t="s">
        <v>1430</v>
      </c>
      <c r="G166" s="356"/>
      <c r="H166" s="357" t="s">
        <v>56</v>
      </c>
      <c r="I166" s="357" t="s">
        <v>59</v>
      </c>
      <c r="J166" s="314" t="s">
        <v>1431</v>
      </c>
      <c r="K166" s="291"/>
    </row>
    <row r="167" spans="2:11" s="1" customFormat="1" ht="17.25" customHeight="1">
      <c r="B167" s="292"/>
      <c r="C167" s="316" t="s">
        <v>1432</v>
      </c>
      <c r="D167" s="316"/>
      <c r="E167" s="316"/>
      <c r="F167" s="317" t="s">
        <v>1433</v>
      </c>
      <c r="G167" s="358"/>
      <c r="H167" s="359"/>
      <c r="I167" s="359"/>
      <c r="J167" s="316" t="s">
        <v>1434</v>
      </c>
      <c r="K167" s="294"/>
    </row>
    <row r="168" spans="2:11" s="1" customFormat="1" ht="5.25" customHeight="1">
      <c r="B168" s="324"/>
      <c r="C168" s="319"/>
      <c r="D168" s="319"/>
      <c r="E168" s="319"/>
      <c r="F168" s="319"/>
      <c r="G168" s="320"/>
      <c r="H168" s="319"/>
      <c r="I168" s="319"/>
      <c r="J168" s="319"/>
      <c r="K168" s="347"/>
    </row>
    <row r="169" spans="2:11" s="1" customFormat="1" ht="15" customHeight="1">
      <c r="B169" s="324"/>
      <c r="C169" s="299" t="s">
        <v>1438</v>
      </c>
      <c r="D169" s="299"/>
      <c r="E169" s="299"/>
      <c r="F169" s="322" t="s">
        <v>1435</v>
      </c>
      <c r="G169" s="299"/>
      <c r="H169" s="299" t="s">
        <v>1475</v>
      </c>
      <c r="I169" s="299" t="s">
        <v>1437</v>
      </c>
      <c r="J169" s="299">
        <v>120</v>
      </c>
      <c r="K169" s="347"/>
    </row>
    <row r="170" spans="2:11" s="1" customFormat="1" ht="15" customHeight="1">
      <c r="B170" s="324"/>
      <c r="C170" s="299" t="s">
        <v>1484</v>
      </c>
      <c r="D170" s="299"/>
      <c r="E170" s="299"/>
      <c r="F170" s="322" t="s">
        <v>1435</v>
      </c>
      <c r="G170" s="299"/>
      <c r="H170" s="299" t="s">
        <v>1485</v>
      </c>
      <c r="I170" s="299" t="s">
        <v>1437</v>
      </c>
      <c r="J170" s="299" t="s">
        <v>1486</v>
      </c>
      <c r="K170" s="347"/>
    </row>
    <row r="171" spans="2:11" s="1" customFormat="1" ht="15" customHeight="1">
      <c r="B171" s="324"/>
      <c r="C171" s="299" t="s">
        <v>1383</v>
      </c>
      <c r="D171" s="299"/>
      <c r="E171" s="299"/>
      <c r="F171" s="322" t="s">
        <v>1435</v>
      </c>
      <c r="G171" s="299"/>
      <c r="H171" s="299" t="s">
        <v>1502</v>
      </c>
      <c r="I171" s="299" t="s">
        <v>1437</v>
      </c>
      <c r="J171" s="299" t="s">
        <v>1486</v>
      </c>
      <c r="K171" s="347"/>
    </row>
    <row r="172" spans="2:11" s="1" customFormat="1" ht="15" customHeight="1">
      <c r="B172" s="324"/>
      <c r="C172" s="299" t="s">
        <v>1440</v>
      </c>
      <c r="D172" s="299"/>
      <c r="E172" s="299"/>
      <c r="F172" s="322" t="s">
        <v>1441</v>
      </c>
      <c r="G172" s="299"/>
      <c r="H172" s="299" t="s">
        <v>1502</v>
      </c>
      <c r="I172" s="299" t="s">
        <v>1437</v>
      </c>
      <c r="J172" s="299">
        <v>50</v>
      </c>
      <c r="K172" s="347"/>
    </row>
    <row r="173" spans="2:11" s="1" customFormat="1" ht="15" customHeight="1">
      <c r="B173" s="324"/>
      <c r="C173" s="299" t="s">
        <v>1443</v>
      </c>
      <c r="D173" s="299"/>
      <c r="E173" s="299"/>
      <c r="F173" s="322" t="s">
        <v>1435</v>
      </c>
      <c r="G173" s="299"/>
      <c r="H173" s="299" t="s">
        <v>1502</v>
      </c>
      <c r="I173" s="299" t="s">
        <v>1445</v>
      </c>
      <c r="J173" s="299"/>
      <c r="K173" s="347"/>
    </row>
    <row r="174" spans="2:11" s="1" customFormat="1" ht="15" customHeight="1">
      <c r="B174" s="324"/>
      <c r="C174" s="299" t="s">
        <v>1454</v>
      </c>
      <c r="D174" s="299"/>
      <c r="E174" s="299"/>
      <c r="F174" s="322" t="s">
        <v>1441</v>
      </c>
      <c r="G174" s="299"/>
      <c r="H174" s="299" t="s">
        <v>1502</v>
      </c>
      <c r="I174" s="299" t="s">
        <v>1437</v>
      </c>
      <c r="J174" s="299">
        <v>50</v>
      </c>
      <c r="K174" s="347"/>
    </row>
    <row r="175" spans="2:11" s="1" customFormat="1" ht="15" customHeight="1">
      <c r="B175" s="324"/>
      <c r="C175" s="299" t="s">
        <v>1462</v>
      </c>
      <c r="D175" s="299"/>
      <c r="E175" s="299"/>
      <c r="F175" s="322" t="s">
        <v>1441</v>
      </c>
      <c r="G175" s="299"/>
      <c r="H175" s="299" t="s">
        <v>1502</v>
      </c>
      <c r="I175" s="299" t="s">
        <v>1437</v>
      </c>
      <c r="J175" s="299">
        <v>50</v>
      </c>
      <c r="K175" s="347"/>
    </row>
    <row r="176" spans="2:11" s="1" customFormat="1" ht="15" customHeight="1">
      <c r="B176" s="324"/>
      <c r="C176" s="299" t="s">
        <v>1460</v>
      </c>
      <c r="D176" s="299"/>
      <c r="E176" s="299"/>
      <c r="F176" s="322" t="s">
        <v>1441</v>
      </c>
      <c r="G176" s="299"/>
      <c r="H176" s="299" t="s">
        <v>1502</v>
      </c>
      <c r="I176" s="299" t="s">
        <v>1437</v>
      </c>
      <c r="J176" s="299">
        <v>50</v>
      </c>
      <c r="K176" s="347"/>
    </row>
    <row r="177" spans="2:11" s="1" customFormat="1" ht="15" customHeight="1">
      <c r="B177" s="324"/>
      <c r="C177" s="299" t="s">
        <v>119</v>
      </c>
      <c r="D177" s="299"/>
      <c r="E177" s="299"/>
      <c r="F177" s="322" t="s">
        <v>1435</v>
      </c>
      <c r="G177" s="299"/>
      <c r="H177" s="299" t="s">
        <v>1503</v>
      </c>
      <c r="I177" s="299" t="s">
        <v>1504</v>
      </c>
      <c r="J177" s="299"/>
      <c r="K177" s="347"/>
    </row>
    <row r="178" spans="2:11" s="1" customFormat="1" ht="15" customHeight="1">
      <c r="B178" s="324"/>
      <c r="C178" s="299" t="s">
        <v>59</v>
      </c>
      <c r="D178" s="299"/>
      <c r="E178" s="299"/>
      <c r="F178" s="322" t="s">
        <v>1435</v>
      </c>
      <c r="G178" s="299"/>
      <c r="H178" s="299" t="s">
        <v>1505</v>
      </c>
      <c r="I178" s="299" t="s">
        <v>1506</v>
      </c>
      <c r="J178" s="299">
        <v>1</v>
      </c>
      <c r="K178" s="347"/>
    </row>
    <row r="179" spans="2:11" s="1" customFormat="1" ht="15" customHeight="1">
      <c r="B179" s="324"/>
      <c r="C179" s="299" t="s">
        <v>55</v>
      </c>
      <c r="D179" s="299"/>
      <c r="E179" s="299"/>
      <c r="F179" s="322" t="s">
        <v>1435</v>
      </c>
      <c r="G179" s="299"/>
      <c r="H179" s="299" t="s">
        <v>1507</v>
      </c>
      <c r="I179" s="299" t="s">
        <v>1437</v>
      </c>
      <c r="J179" s="299">
        <v>20</v>
      </c>
      <c r="K179" s="347"/>
    </row>
    <row r="180" spans="2:11" s="1" customFormat="1" ht="15" customHeight="1">
      <c r="B180" s="324"/>
      <c r="C180" s="299" t="s">
        <v>56</v>
      </c>
      <c r="D180" s="299"/>
      <c r="E180" s="299"/>
      <c r="F180" s="322" t="s">
        <v>1435</v>
      </c>
      <c r="G180" s="299"/>
      <c r="H180" s="299" t="s">
        <v>1508</v>
      </c>
      <c r="I180" s="299" t="s">
        <v>1437</v>
      </c>
      <c r="J180" s="299">
        <v>255</v>
      </c>
      <c r="K180" s="347"/>
    </row>
    <row r="181" spans="2:11" s="1" customFormat="1" ht="15" customHeight="1">
      <c r="B181" s="324"/>
      <c r="C181" s="299" t="s">
        <v>120</v>
      </c>
      <c r="D181" s="299"/>
      <c r="E181" s="299"/>
      <c r="F181" s="322" t="s">
        <v>1435</v>
      </c>
      <c r="G181" s="299"/>
      <c r="H181" s="299" t="s">
        <v>1399</v>
      </c>
      <c r="I181" s="299" t="s">
        <v>1437</v>
      </c>
      <c r="J181" s="299">
        <v>10</v>
      </c>
      <c r="K181" s="347"/>
    </row>
    <row r="182" spans="2:11" s="1" customFormat="1" ht="15" customHeight="1">
      <c r="B182" s="324"/>
      <c r="C182" s="299" t="s">
        <v>121</v>
      </c>
      <c r="D182" s="299"/>
      <c r="E182" s="299"/>
      <c r="F182" s="322" t="s">
        <v>1435</v>
      </c>
      <c r="G182" s="299"/>
      <c r="H182" s="299" t="s">
        <v>1509</v>
      </c>
      <c r="I182" s="299" t="s">
        <v>1470</v>
      </c>
      <c r="J182" s="299"/>
      <c r="K182" s="347"/>
    </row>
    <row r="183" spans="2:11" s="1" customFormat="1" ht="15" customHeight="1">
      <c r="B183" s="324"/>
      <c r="C183" s="299" t="s">
        <v>1510</v>
      </c>
      <c r="D183" s="299"/>
      <c r="E183" s="299"/>
      <c r="F183" s="322" t="s">
        <v>1435</v>
      </c>
      <c r="G183" s="299"/>
      <c r="H183" s="299" t="s">
        <v>1511</v>
      </c>
      <c r="I183" s="299" t="s">
        <v>1470</v>
      </c>
      <c r="J183" s="299"/>
      <c r="K183" s="347"/>
    </row>
    <row r="184" spans="2:11" s="1" customFormat="1" ht="15" customHeight="1">
      <c r="B184" s="324"/>
      <c r="C184" s="299" t="s">
        <v>1499</v>
      </c>
      <c r="D184" s="299"/>
      <c r="E184" s="299"/>
      <c r="F184" s="322" t="s">
        <v>1435</v>
      </c>
      <c r="G184" s="299"/>
      <c r="H184" s="299" t="s">
        <v>1512</v>
      </c>
      <c r="I184" s="299" t="s">
        <v>1470</v>
      </c>
      <c r="J184" s="299"/>
      <c r="K184" s="347"/>
    </row>
    <row r="185" spans="2:11" s="1" customFormat="1" ht="15" customHeight="1">
      <c r="B185" s="324"/>
      <c r="C185" s="299" t="s">
        <v>123</v>
      </c>
      <c r="D185" s="299"/>
      <c r="E185" s="299"/>
      <c r="F185" s="322" t="s">
        <v>1441</v>
      </c>
      <c r="G185" s="299"/>
      <c r="H185" s="299" t="s">
        <v>1513</v>
      </c>
      <c r="I185" s="299" t="s">
        <v>1437</v>
      </c>
      <c r="J185" s="299">
        <v>50</v>
      </c>
      <c r="K185" s="347"/>
    </row>
    <row r="186" spans="2:11" s="1" customFormat="1" ht="15" customHeight="1">
      <c r="B186" s="324"/>
      <c r="C186" s="299" t="s">
        <v>1514</v>
      </c>
      <c r="D186" s="299"/>
      <c r="E186" s="299"/>
      <c r="F186" s="322" t="s">
        <v>1441</v>
      </c>
      <c r="G186" s="299"/>
      <c r="H186" s="299" t="s">
        <v>1515</v>
      </c>
      <c r="I186" s="299" t="s">
        <v>1516</v>
      </c>
      <c r="J186" s="299"/>
      <c r="K186" s="347"/>
    </row>
    <row r="187" spans="2:11" s="1" customFormat="1" ht="15" customHeight="1">
      <c r="B187" s="324"/>
      <c r="C187" s="299" t="s">
        <v>1517</v>
      </c>
      <c r="D187" s="299"/>
      <c r="E187" s="299"/>
      <c r="F187" s="322" t="s">
        <v>1441</v>
      </c>
      <c r="G187" s="299"/>
      <c r="H187" s="299" t="s">
        <v>1518</v>
      </c>
      <c r="I187" s="299" t="s">
        <v>1516</v>
      </c>
      <c r="J187" s="299"/>
      <c r="K187" s="347"/>
    </row>
    <row r="188" spans="2:11" s="1" customFormat="1" ht="15" customHeight="1">
      <c r="B188" s="324"/>
      <c r="C188" s="299" t="s">
        <v>1519</v>
      </c>
      <c r="D188" s="299"/>
      <c r="E188" s="299"/>
      <c r="F188" s="322" t="s">
        <v>1441</v>
      </c>
      <c r="G188" s="299"/>
      <c r="H188" s="299" t="s">
        <v>1520</v>
      </c>
      <c r="I188" s="299" t="s">
        <v>1516</v>
      </c>
      <c r="J188" s="299"/>
      <c r="K188" s="347"/>
    </row>
    <row r="189" spans="2:11" s="1" customFormat="1" ht="15" customHeight="1">
      <c r="B189" s="324"/>
      <c r="C189" s="360" t="s">
        <v>1521</v>
      </c>
      <c r="D189" s="299"/>
      <c r="E189" s="299"/>
      <c r="F189" s="322" t="s">
        <v>1441</v>
      </c>
      <c r="G189" s="299"/>
      <c r="H189" s="299" t="s">
        <v>1522</v>
      </c>
      <c r="I189" s="299" t="s">
        <v>1523</v>
      </c>
      <c r="J189" s="361" t="s">
        <v>1524</v>
      </c>
      <c r="K189" s="347"/>
    </row>
    <row r="190" spans="2:11" s="1" customFormat="1" ht="15" customHeight="1">
      <c r="B190" s="324"/>
      <c r="C190" s="360" t="s">
        <v>44</v>
      </c>
      <c r="D190" s="299"/>
      <c r="E190" s="299"/>
      <c r="F190" s="322" t="s">
        <v>1435</v>
      </c>
      <c r="G190" s="299"/>
      <c r="H190" s="296" t="s">
        <v>1525</v>
      </c>
      <c r="I190" s="299" t="s">
        <v>1526</v>
      </c>
      <c r="J190" s="299"/>
      <c r="K190" s="347"/>
    </row>
    <row r="191" spans="2:11" s="1" customFormat="1" ht="15" customHeight="1">
      <c r="B191" s="324"/>
      <c r="C191" s="360" t="s">
        <v>1527</v>
      </c>
      <c r="D191" s="299"/>
      <c r="E191" s="299"/>
      <c r="F191" s="322" t="s">
        <v>1435</v>
      </c>
      <c r="G191" s="299"/>
      <c r="H191" s="299" t="s">
        <v>1528</v>
      </c>
      <c r="I191" s="299" t="s">
        <v>1470</v>
      </c>
      <c r="J191" s="299"/>
      <c r="K191" s="347"/>
    </row>
    <row r="192" spans="2:11" s="1" customFormat="1" ht="15" customHeight="1">
      <c r="B192" s="324"/>
      <c r="C192" s="360" t="s">
        <v>1529</v>
      </c>
      <c r="D192" s="299"/>
      <c r="E192" s="299"/>
      <c r="F192" s="322" t="s">
        <v>1435</v>
      </c>
      <c r="G192" s="299"/>
      <c r="H192" s="299" t="s">
        <v>1530</v>
      </c>
      <c r="I192" s="299" t="s">
        <v>1470</v>
      </c>
      <c r="J192" s="299"/>
      <c r="K192" s="347"/>
    </row>
    <row r="193" spans="2:11" s="1" customFormat="1" ht="15" customHeight="1">
      <c r="B193" s="324"/>
      <c r="C193" s="360" t="s">
        <v>1531</v>
      </c>
      <c r="D193" s="299"/>
      <c r="E193" s="299"/>
      <c r="F193" s="322" t="s">
        <v>1441</v>
      </c>
      <c r="G193" s="299"/>
      <c r="H193" s="299" t="s">
        <v>1532</v>
      </c>
      <c r="I193" s="299" t="s">
        <v>1470</v>
      </c>
      <c r="J193" s="299"/>
      <c r="K193" s="347"/>
    </row>
    <row r="194" spans="2:11" s="1" customFormat="1" ht="15" customHeight="1">
      <c r="B194" s="353"/>
      <c r="C194" s="362"/>
      <c r="D194" s="333"/>
      <c r="E194" s="333"/>
      <c r="F194" s="333"/>
      <c r="G194" s="333"/>
      <c r="H194" s="333"/>
      <c r="I194" s="333"/>
      <c r="J194" s="333"/>
      <c r="K194" s="354"/>
    </row>
    <row r="195" spans="2:11" s="1" customFormat="1" ht="18.75" customHeight="1">
      <c r="B195" s="335"/>
      <c r="C195" s="345"/>
      <c r="D195" s="345"/>
      <c r="E195" s="345"/>
      <c r="F195" s="355"/>
      <c r="G195" s="345"/>
      <c r="H195" s="345"/>
      <c r="I195" s="345"/>
      <c r="J195" s="345"/>
      <c r="K195" s="335"/>
    </row>
    <row r="196" spans="2:11" s="1" customFormat="1" ht="18.75" customHeight="1">
      <c r="B196" s="335"/>
      <c r="C196" s="345"/>
      <c r="D196" s="345"/>
      <c r="E196" s="345"/>
      <c r="F196" s="355"/>
      <c r="G196" s="345"/>
      <c r="H196" s="345"/>
      <c r="I196" s="345"/>
      <c r="J196" s="345"/>
      <c r="K196" s="335"/>
    </row>
    <row r="197" spans="2:11" s="1" customFormat="1" ht="18.75" customHeight="1">
      <c r="B197" s="307"/>
      <c r="C197" s="307"/>
      <c r="D197" s="307"/>
      <c r="E197" s="307"/>
      <c r="F197" s="307"/>
      <c r="G197" s="307"/>
      <c r="H197" s="307"/>
      <c r="I197" s="307"/>
      <c r="J197" s="307"/>
      <c r="K197" s="307"/>
    </row>
    <row r="198" spans="2:11" s="1" customFormat="1" ht="13.5">
      <c r="B198" s="286"/>
      <c r="C198" s="287"/>
      <c r="D198" s="287"/>
      <c r="E198" s="287"/>
      <c r="F198" s="287"/>
      <c r="G198" s="287"/>
      <c r="H198" s="287"/>
      <c r="I198" s="287"/>
      <c r="J198" s="287"/>
      <c r="K198" s="288"/>
    </row>
    <row r="199" spans="2:11" s="1" customFormat="1" ht="21">
      <c r="B199" s="289"/>
      <c r="C199" s="290" t="s">
        <v>1533</v>
      </c>
      <c r="D199" s="290"/>
      <c r="E199" s="290"/>
      <c r="F199" s="290"/>
      <c r="G199" s="290"/>
      <c r="H199" s="290"/>
      <c r="I199" s="290"/>
      <c r="J199" s="290"/>
      <c r="K199" s="291"/>
    </row>
    <row r="200" spans="2:11" s="1" customFormat="1" ht="25.5" customHeight="1">
      <c r="B200" s="289"/>
      <c r="C200" s="363" t="s">
        <v>1534</v>
      </c>
      <c r="D200" s="363"/>
      <c r="E200" s="363"/>
      <c r="F200" s="363" t="s">
        <v>1535</v>
      </c>
      <c r="G200" s="364"/>
      <c r="H200" s="363" t="s">
        <v>1536</v>
      </c>
      <c r="I200" s="363"/>
      <c r="J200" s="363"/>
      <c r="K200" s="291"/>
    </row>
    <row r="201" spans="2:11" s="1" customFormat="1" ht="5.25" customHeight="1">
      <c r="B201" s="324"/>
      <c r="C201" s="319"/>
      <c r="D201" s="319"/>
      <c r="E201" s="319"/>
      <c r="F201" s="319"/>
      <c r="G201" s="345"/>
      <c r="H201" s="319"/>
      <c r="I201" s="319"/>
      <c r="J201" s="319"/>
      <c r="K201" s="347"/>
    </row>
    <row r="202" spans="2:11" s="1" customFormat="1" ht="15" customHeight="1">
      <c r="B202" s="324"/>
      <c r="C202" s="299" t="s">
        <v>1526</v>
      </c>
      <c r="D202" s="299"/>
      <c r="E202" s="299"/>
      <c r="F202" s="322" t="s">
        <v>45</v>
      </c>
      <c r="G202" s="299"/>
      <c r="H202" s="299" t="s">
        <v>1537</v>
      </c>
      <c r="I202" s="299"/>
      <c r="J202" s="299"/>
      <c r="K202" s="347"/>
    </row>
    <row r="203" spans="2:11" s="1" customFormat="1" ht="15" customHeight="1">
      <c r="B203" s="324"/>
      <c r="C203" s="299"/>
      <c r="D203" s="299"/>
      <c r="E203" s="299"/>
      <c r="F203" s="322" t="s">
        <v>46</v>
      </c>
      <c r="G203" s="299"/>
      <c r="H203" s="299" t="s">
        <v>1538</v>
      </c>
      <c r="I203" s="299"/>
      <c r="J203" s="299"/>
      <c r="K203" s="347"/>
    </row>
    <row r="204" spans="2:11" s="1" customFormat="1" ht="15" customHeight="1">
      <c r="B204" s="324"/>
      <c r="C204" s="299"/>
      <c r="D204" s="299"/>
      <c r="E204" s="299"/>
      <c r="F204" s="322" t="s">
        <v>49</v>
      </c>
      <c r="G204" s="299"/>
      <c r="H204" s="299" t="s">
        <v>1539</v>
      </c>
      <c r="I204" s="299"/>
      <c r="J204" s="299"/>
      <c r="K204" s="347"/>
    </row>
    <row r="205" spans="2:11" s="1" customFormat="1" ht="15" customHeight="1">
      <c r="B205" s="324"/>
      <c r="C205" s="299"/>
      <c r="D205" s="299"/>
      <c r="E205" s="299"/>
      <c r="F205" s="322" t="s">
        <v>47</v>
      </c>
      <c r="G205" s="299"/>
      <c r="H205" s="299" t="s">
        <v>1540</v>
      </c>
      <c r="I205" s="299"/>
      <c r="J205" s="299"/>
      <c r="K205" s="347"/>
    </row>
    <row r="206" spans="2:11" s="1" customFormat="1" ht="15" customHeight="1">
      <c r="B206" s="324"/>
      <c r="C206" s="299"/>
      <c r="D206" s="299"/>
      <c r="E206" s="299"/>
      <c r="F206" s="322" t="s">
        <v>48</v>
      </c>
      <c r="G206" s="299"/>
      <c r="H206" s="299" t="s">
        <v>1541</v>
      </c>
      <c r="I206" s="299"/>
      <c r="J206" s="299"/>
      <c r="K206" s="347"/>
    </row>
    <row r="207" spans="2:11" s="1" customFormat="1" ht="15" customHeight="1">
      <c r="B207" s="324"/>
      <c r="C207" s="299"/>
      <c r="D207" s="299"/>
      <c r="E207" s="299"/>
      <c r="F207" s="322"/>
      <c r="G207" s="299"/>
      <c r="H207" s="299"/>
      <c r="I207" s="299"/>
      <c r="J207" s="299"/>
      <c r="K207" s="347"/>
    </row>
    <row r="208" spans="2:11" s="1" customFormat="1" ht="15" customHeight="1">
      <c r="B208" s="324"/>
      <c r="C208" s="299" t="s">
        <v>1482</v>
      </c>
      <c r="D208" s="299"/>
      <c r="E208" s="299"/>
      <c r="F208" s="322" t="s">
        <v>81</v>
      </c>
      <c r="G208" s="299"/>
      <c r="H208" s="299" t="s">
        <v>1542</v>
      </c>
      <c r="I208" s="299"/>
      <c r="J208" s="299"/>
      <c r="K208" s="347"/>
    </row>
    <row r="209" spans="2:11" s="1" customFormat="1" ht="15" customHeight="1">
      <c r="B209" s="324"/>
      <c r="C209" s="299"/>
      <c r="D209" s="299"/>
      <c r="E209" s="299"/>
      <c r="F209" s="322" t="s">
        <v>1378</v>
      </c>
      <c r="G209" s="299"/>
      <c r="H209" s="299" t="s">
        <v>1379</v>
      </c>
      <c r="I209" s="299"/>
      <c r="J209" s="299"/>
      <c r="K209" s="347"/>
    </row>
    <row r="210" spans="2:11" s="1" customFormat="1" ht="15" customHeight="1">
      <c r="B210" s="324"/>
      <c r="C210" s="299"/>
      <c r="D210" s="299"/>
      <c r="E210" s="299"/>
      <c r="F210" s="322" t="s">
        <v>1376</v>
      </c>
      <c r="G210" s="299"/>
      <c r="H210" s="299" t="s">
        <v>1543</v>
      </c>
      <c r="I210" s="299"/>
      <c r="J210" s="299"/>
      <c r="K210" s="347"/>
    </row>
    <row r="211" spans="2:11" s="1" customFormat="1" ht="15" customHeight="1">
      <c r="B211" s="365"/>
      <c r="C211" s="299"/>
      <c r="D211" s="299"/>
      <c r="E211" s="299"/>
      <c r="F211" s="322" t="s">
        <v>100</v>
      </c>
      <c r="G211" s="360"/>
      <c r="H211" s="351" t="s">
        <v>1380</v>
      </c>
      <c r="I211" s="351"/>
      <c r="J211" s="351"/>
      <c r="K211" s="366"/>
    </row>
    <row r="212" spans="2:11" s="1" customFormat="1" ht="15" customHeight="1">
      <c r="B212" s="365"/>
      <c r="C212" s="299"/>
      <c r="D212" s="299"/>
      <c r="E212" s="299"/>
      <c r="F212" s="322" t="s">
        <v>1381</v>
      </c>
      <c r="G212" s="360"/>
      <c r="H212" s="351" t="s">
        <v>1356</v>
      </c>
      <c r="I212" s="351"/>
      <c r="J212" s="351"/>
      <c r="K212" s="366"/>
    </row>
    <row r="213" spans="2:11" s="1" customFormat="1" ht="15" customHeight="1">
      <c r="B213" s="365"/>
      <c r="C213" s="299"/>
      <c r="D213" s="299"/>
      <c r="E213" s="299"/>
      <c r="F213" s="322"/>
      <c r="G213" s="360"/>
      <c r="H213" s="351"/>
      <c r="I213" s="351"/>
      <c r="J213" s="351"/>
      <c r="K213" s="366"/>
    </row>
    <row r="214" spans="2:11" s="1" customFormat="1" ht="15" customHeight="1">
      <c r="B214" s="365"/>
      <c r="C214" s="299" t="s">
        <v>1506</v>
      </c>
      <c r="D214" s="299"/>
      <c r="E214" s="299"/>
      <c r="F214" s="322">
        <v>1</v>
      </c>
      <c r="G214" s="360"/>
      <c r="H214" s="351" t="s">
        <v>1544</v>
      </c>
      <c r="I214" s="351"/>
      <c r="J214" s="351"/>
      <c r="K214" s="366"/>
    </row>
    <row r="215" spans="2:11" s="1" customFormat="1" ht="15" customHeight="1">
      <c r="B215" s="365"/>
      <c r="C215" s="299"/>
      <c r="D215" s="299"/>
      <c r="E215" s="299"/>
      <c r="F215" s="322">
        <v>2</v>
      </c>
      <c r="G215" s="360"/>
      <c r="H215" s="351" t="s">
        <v>1545</v>
      </c>
      <c r="I215" s="351"/>
      <c r="J215" s="351"/>
      <c r="K215" s="366"/>
    </row>
    <row r="216" spans="2:11" s="1" customFormat="1" ht="15" customHeight="1">
      <c r="B216" s="365"/>
      <c r="C216" s="299"/>
      <c r="D216" s="299"/>
      <c r="E216" s="299"/>
      <c r="F216" s="322">
        <v>3</v>
      </c>
      <c r="G216" s="360"/>
      <c r="H216" s="351" t="s">
        <v>1546</v>
      </c>
      <c r="I216" s="351"/>
      <c r="J216" s="351"/>
      <c r="K216" s="366"/>
    </row>
    <row r="217" spans="2:11" s="1" customFormat="1" ht="15" customHeight="1">
      <c r="B217" s="365"/>
      <c r="C217" s="299"/>
      <c r="D217" s="299"/>
      <c r="E217" s="299"/>
      <c r="F217" s="322">
        <v>4</v>
      </c>
      <c r="G217" s="360"/>
      <c r="H217" s="351" t="s">
        <v>1547</v>
      </c>
      <c r="I217" s="351"/>
      <c r="J217" s="351"/>
      <c r="K217" s="366"/>
    </row>
    <row r="218" spans="2:11" s="1" customFormat="1" ht="12.75" customHeight="1">
      <c r="B218" s="367"/>
      <c r="C218" s="368"/>
      <c r="D218" s="368"/>
      <c r="E218" s="368"/>
      <c r="F218" s="368"/>
      <c r="G218" s="368"/>
      <c r="H218" s="368"/>
      <c r="I218" s="368"/>
      <c r="J218" s="368"/>
      <c r="K218" s="369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LAPTOP-7V5AD3BR\klima</dc:creator>
  <cp:keywords/>
  <dc:description/>
  <cp:lastModifiedBy>LAPTOP-7V5AD3BR\klima</cp:lastModifiedBy>
  <dcterms:created xsi:type="dcterms:W3CDTF">2021-05-25T10:50:09Z</dcterms:created>
  <dcterms:modified xsi:type="dcterms:W3CDTF">2021-05-25T10:50:34Z</dcterms:modified>
  <cp:category/>
  <cp:version/>
  <cp:contentType/>
  <cp:contentStatus/>
</cp:coreProperties>
</file>