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05" activeTab="0"/>
  </bookViews>
  <sheets>
    <sheet name="Seznam poptávané obuvi" sheetId="1" r:id="rId1"/>
  </sheets>
  <definedNames>
    <definedName name="_xlnm.Print_Area" localSheetId="0">'Seznam poptávané obuvi'!$A$1:$W$134</definedName>
    <definedName name="_xlnm.Print_Titles" localSheetId="0">'Seznam poptávané obuvi'!$13:$15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<sst xmlns="http://schemas.openxmlformats.org/spreadsheetml/2006/main" count="442" uniqueCount="149">
  <si>
    <t>CELKOVÝ SOUČET ZA TÚ</t>
  </si>
  <si>
    <t>MEZISOUČET</t>
  </si>
  <si>
    <t>TÚ</t>
  </si>
  <si>
    <t>24 měs.</t>
  </si>
  <si>
    <t>P</t>
  </si>
  <si>
    <t>obuv pracovní kotníková (zimní)</t>
  </si>
  <si>
    <t>obuv pracovní polobotka (celoroční)</t>
  </si>
  <si>
    <t>36 měs.</t>
  </si>
  <si>
    <t>OOPP</t>
  </si>
  <si>
    <t>holinky vysoké</t>
  </si>
  <si>
    <t>12 měs.</t>
  </si>
  <si>
    <t>holinky = gumofilcová obuv s tepelnou filcovou vložkou</t>
  </si>
  <si>
    <t>údržbář</t>
  </si>
  <si>
    <t>pracovníci údržby:</t>
  </si>
  <si>
    <t>pracovníci kotelny</t>
  </si>
  <si>
    <t>obuv s protiskluzovou podrážkou (ženy sandál pevná pata, plná špička) / obuv pracovní polobotka (celoroční)</t>
  </si>
  <si>
    <t>pracovníci přípravy rašeliny</t>
  </si>
  <si>
    <t>obuv pracovní chráněná proti proříznutí</t>
  </si>
  <si>
    <t>vedoucí zahrady</t>
  </si>
  <si>
    <t>18 měs.</t>
  </si>
  <si>
    <t>údržba zahrady,</t>
  </si>
  <si>
    <t xml:space="preserve">zahradníci, </t>
  </si>
  <si>
    <t>pracovníci zahrady:</t>
  </si>
  <si>
    <t>TECHNICKÝ ÚSEK</t>
  </si>
  <si>
    <t>CELKOVÝ SOUČET ZA ÚK</t>
  </si>
  <si>
    <t>(vysoká vlhkost prostředí)</t>
  </si>
  <si>
    <t>ÚK</t>
  </si>
  <si>
    <t>holinky</t>
  </si>
  <si>
    <t>obuv lehká s protiskluzovou podrážkou (pevná pata, plná špička)</t>
  </si>
  <si>
    <t>obuv pro práci ve výškách</t>
  </si>
  <si>
    <t>operátor úklidové techniky</t>
  </si>
  <si>
    <t>obuv lehká s protiskluzovou podrážkou (plná špička)</t>
  </si>
  <si>
    <t>pracovníci úklidu:</t>
  </si>
  <si>
    <t>obuv lehká s protiskluzovou podrážkou (plná špička, pevná pata)</t>
  </si>
  <si>
    <t>obuv lehká s protiskluzovou podrážkou (volná špička, pevná pata)</t>
  </si>
  <si>
    <t>ÚKLID</t>
  </si>
  <si>
    <t>CELKOVÝ SOUČET ZA SP</t>
  </si>
  <si>
    <t>SP</t>
  </si>
  <si>
    <t>obuv lehká s protiskluzovou podrážkou (plná pata, plná špička)</t>
  </si>
  <si>
    <t>U (P)</t>
  </si>
  <si>
    <t>obuv (pevná pata, plná špička)</t>
  </si>
  <si>
    <t>vedoucí stravovacího odboru</t>
  </si>
  <si>
    <t>vedoucí prodejny</t>
  </si>
  <si>
    <t>prodavač,</t>
  </si>
  <si>
    <t>pracovníci prodejny:</t>
  </si>
  <si>
    <t>myčka</t>
  </si>
  <si>
    <t>řezník</t>
  </si>
  <si>
    <t>šéfkuchař</t>
  </si>
  <si>
    <t>pracovníci restauračních provozů:
LDA: jídelny, ZZ; LDB: jídelny, TB, KK</t>
  </si>
  <si>
    <t>STRAVOVACÍ PROVOZY</t>
  </si>
  <si>
    <t>CELKOVÝ SOUČET ZA OÚ</t>
  </si>
  <si>
    <t>OÚ</t>
  </si>
  <si>
    <t>obuv zimní</t>
  </si>
  <si>
    <t>obuv celoroční</t>
  </si>
  <si>
    <t>portýr</t>
  </si>
  <si>
    <t>obuv (uzavřená, plná špička, pevná pata)</t>
  </si>
  <si>
    <t>OBCHODNÍ ÚSEK</t>
  </si>
  <si>
    <t>CELKOVÝ SOUČET ZA ZÚ</t>
  </si>
  <si>
    <t>ZÚ</t>
  </si>
  <si>
    <t>(obdoba úklidu)</t>
  </si>
  <si>
    <t>manipulační dělník balneo</t>
  </si>
  <si>
    <t>masér wellness</t>
  </si>
  <si>
    <t>masér medical</t>
  </si>
  <si>
    <t>lázeňská</t>
  </si>
  <si>
    <t>sanitář,</t>
  </si>
  <si>
    <t>vedoucí balneo</t>
  </si>
  <si>
    <t>vrchní a staniční sestra</t>
  </si>
  <si>
    <t>primář, lékař, odborný konzultant ZÚ</t>
  </si>
  <si>
    <t>ZDRAVOTNÍ ÚSEK</t>
  </si>
  <si>
    <t>muži</t>
  </si>
  <si>
    <t>ženy</t>
  </si>
  <si>
    <t>počet ks OOPP/U</t>
  </si>
  <si>
    <t>počet osob</t>
  </si>
  <si>
    <t>cena Kč/ks</t>
  </si>
  <si>
    <t>pomůcka pro výpočet</t>
  </si>
  <si>
    <t>cyklus fasování</t>
  </si>
  <si>
    <t>počet ks / osoba / cyklus fasování</t>
  </si>
  <si>
    <t>OOPP/U/P</t>
  </si>
  <si>
    <t>profese / POZN. / doplňující komentář</t>
  </si>
  <si>
    <t>úsek</t>
  </si>
  <si>
    <t>přepočet na 3 roky</t>
  </si>
  <si>
    <t>přepočet na 1 rok</t>
  </si>
  <si>
    <t>skrýt</t>
  </si>
  <si>
    <t xml:space="preserve">   Požadavek Zadavatele na poptávanou obuv jednotlivých částí veřejné zakázky (ZÚ, OÚ, SP, ÚK, TÚ) je upřesněn v tabulce níže a také v příloze Technická specifikace </t>
  </si>
  <si>
    <t xml:space="preserve">   Požadavek Zadavatele:</t>
  </si>
  <si>
    <t xml:space="preserve">   Nákup pracovních oděvů a obuvi</t>
  </si>
  <si>
    <t xml:space="preserve">   Veřejná zakázka:</t>
  </si>
  <si>
    <t xml:space="preserve">   Slatinné lázně Třeboň s.r.o.</t>
  </si>
  <si>
    <t xml:space="preserve">   Zadavatel:</t>
  </si>
  <si>
    <t>Příloha: Seznam poptávané obuvi</t>
  </si>
  <si>
    <t xml:space="preserve">   Účastník (obchodní jméno, IČ):</t>
  </si>
  <si>
    <t xml:space="preserve">   (doplní účastník)</t>
  </si>
  <si>
    <t xml:space="preserve">   V případě nefunkčnosti nebo chybného součtu či násobení vzorců jsou rozhodující údaje uvedené účastníkem v jednotlivých doplňovaných polích. Tyto údaje budou</t>
  </si>
  <si>
    <t xml:space="preserve">   přepočítány a budou brány za platné.</t>
  </si>
  <si>
    <t xml:space="preserve">   Účastník je povinen doplnit pouze příslušně označená pole barvou: </t>
  </si>
  <si>
    <t xml:space="preserve">   Účastník nebude zasahovat do jiných polí nebo součtových vzorců. Vzorce jsou označeny barvou:</t>
  </si>
  <si>
    <t>OB1</t>
  </si>
  <si>
    <t>OB2</t>
  </si>
  <si>
    <t>OB7</t>
  </si>
  <si>
    <t>OB3</t>
  </si>
  <si>
    <t>OB4</t>
  </si>
  <si>
    <t>OB19</t>
  </si>
  <si>
    <t>OB6</t>
  </si>
  <si>
    <t>OB9</t>
  </si>
  <si>
    <t>OB11</t>
  </si>
  <si>
    <t>OB13</t>
  </si>
  <si>
    <t>holinky  (ženy nízké holinky / muži vysoké holinky)</t>
  </si>
  <si>
    <t>OB12</t>
  </si>
  <si>
    <t>OB15</t>
  </si>
  <si>
    <t>OB14</t>
  </si>
  <si>
    <t>OB17</t>
  </si>
  <si>
    <t>OB16</t>
  </si>
  <si>
    <t>OB18</t>
  </si>
  <si>
    <t>OB5</t>
  </si>
  <si>
    <t>obuv lehká s protiskluzovou podrážkou (ženy volná špička, pevná pata / muži uzavřená obuv, pevná pata)</t>
  </si>
  <si>
    <t>OB8</t>
  </si>
  <si>
    <t>OB10</t>
  </si>
  <si>
    <t>obuv lehká s protiskluzovou podrážkou (pevná pata, volná špička)</t>
  </si>
  <si>
    <t>obuv lehká s protiskluzovou podrážkou (volná špička, lze upravit, aby pevně držela na noze)</t>
  </si>
  <si>
    <t>REKAPITULACE NABÍDKOVÉ CENY (TECHNICKÝ ÚSEK)</t>
  </si>
  <si>
    <t>Celková nabídková cena (v Kč bez DPH) za 36 měsíců činí:</t>
  </si>
  <si>
    <t>REKAPITULACE NABÍDKOVÉ CENY (ZDRAVOTNÍ ÚSEK)</t>
  </si>
  <si>
    <t>REKAPITULACE NABÍDKOVÉ CENY (OBCHODNÍ ÚSEK)</t>
  </si>
  <si>
    <t>REKAPITULACE NABÍDKOVÉ CENY (STRAVOVACÍ PROVOZY)</t>
  </si>
  <si>
    <t>REKAPITULACE NABÍDKOVÉ CENY (ÚKLID)</t>
  </si>
  <si>
    <t>OB21</t>
  </si>
  <si>
    <t>OB20</t>
  </si>
  <si>
    <t>OB23</t>
  </si>
  <si>
    <t>OB22</t>
  </si>
  <si>
    <t>celková cena Kč</t>
  </si>
  <si>
    <t>označení obuvi</t>
  </si>
  <si>
    <t xml:space="preserve">   pracovní obuvi obsahující detailější popis k označení obuvi OB1-OB23.</t>
  </si>
  <si>
    <t>řidič / skladník, balneotechnik, investiční technik, vedoucí údržby</t>
  </si>
  <si>
    <t>všeobecná sestra, sestra ZS balneo, nutriční terapeut</t>
  </si>
  <si>
    <t>odborný garant, vedoucí fyzioterapeut, fyzioterapeut</t>
  </si>
  <si>
    <t>wellness (bazén, fitness): vedoucí (zastává také pozici plavčíka), plavčík, obsluha bazénu, fitness trenér, saunérka</t>
  </si>
  <si>
    <t>pracovníci na pracovištích: recepce, přijímací kancelář, infocentrum, rozpis procedur</t>
  </si>
  <si>
    <t>pracovníci jídelen ("režim"): obsluha, vedoucí režimu a vedoucí směn, servisní pracovník obsluhy</t>
  </si>
  <si>
    <t>číšník, servírka, pokladník/číšnk, vedoucí obsluhy</t>
  </si>
  <si>
    <t>pracovníci restauračních provozů:
LDA: H, BB; LDB: A, TS</t>
  </si>
  <si>
    <t>číšník, servírka</t>
  </si>
  <si>
    <t>pracovníci kuchyně/cukrářské výroby: zástupce šéfkuchaře, kuchař, pomocný kuchař, kuchař snídaňář, kuchař, ala-carte, cukrářka, vedoucí směn</t>
  </si>
  <si>
    <t>sklad: skladník, vedoucí skladu, zástupce vedoucí</t>
  </si>
  <si>
    <t>pracovníci prádelny: vedoucí prádelny, manipulant, prádelny, skladní prádla</t>
  </si>
  <si>
    <t>pracovníci úklidu: pokojská, uklízečka, vedoucí směn</t>
  </si>
  <si>
    <t>pracovníci úklidu wellness: uklízečka</t>
  </si>
  <si>
    <t>pracovníci úpravny vod a bazénu</t>
  </si>
  <si>
    <t>druh OOPP/U</t>
  </si>
  <si>
    <t>číslo normy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</si>
</sst>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3" fontId="1" fillId="2" borderId="1" xfId="0" applyNumberFormat="1" applyFont="1" applyFill="1" applyBorder="1" applyAlignment="1">
      <alignment vertical="top"/>
    </xf>
    <xf numFmtId="3" fontId="1" fillId="2" borderId="2" xfId="0" applyNumberFormat="1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top"/>
    </xf>
    <xf numFmtId="3" fontId="0" fillId="2" borderId="2" xfId="0" applyNumberFormat="1" applyFill="1" applyBorder="1" applyAlignment="1">
      <alignment vertical="top"/>
    </xf>
    <xf numFmtId="0" fontId="0" fillId="0" borderId="4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top"/>
    </xf>
    <xf numFmtId="3" fontId="0" fillId="2" borderId="6" xfId="0" applyNumberFormat="1" applyFill="1" applyBorder="1" applyAlignment="1">
      <alignment vertical="top"/>
    </xf>
    <xf numFmtId="0" fontId="1" fillId="0" borderId="7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3" fontId="0" fillId="5" borderId="1" xfId="0" applyNumberFormat="1" applyFill="1" applyBorder="1" applyAlignment="1">
      <alignment vertical="top"/>
    </xf>
    <xf numFmtId="3" fontId="0" fillId="5" borderId="3" xfId="0" applyNumberFormat="1" applyFill="1" applyBorder="1" applyAlignment="1">
      <alignment vertical="top"/>
    </xf>
    <xf numFmtId="0" fontId="0" fillId="5" borderId="3" xfId="0" applyFill="1" applyBorder="1" applyAlignment="1">
      <alignment vertical="center"/>
    </xf>
    <xf numFmtId="0" fontId="0" fillId="5" borderId="3" xfId="0" applyFill="1" applyBorder="1" applyAlignment="1">
      <alignment horizontal="center" vertical="top"/>
    </xf>
    <xf numFmtId="0" fontId="2" fillId="5" borderId="4" xfId="0" applyFont="1" applyFill="1" applyBorder="1" applyAlignment="1">
      <alignment horizontal="left" vertical="top"/>
    </xf>
    <xf numFmtId="0" fontId="0" fillId="0" borderId="0" xfId="0" applyFill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5" xfId="0" applyFont="1" applyBorder="1" applyAlignment="1">
      <alignment vertical="top"/>
    </xf>
    <xf numFmtId="0" fontId="0" fillId="0" borderId="8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5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15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5" fillId="0" borderId="11" xfId="0" applyFont="1" applyBorder="1" applyAlignment="1">
      <alignment horizontal="left"/>
    </xf>
    <xf numFmtId="2" fontId="5" fillId="0" borderId="13" xfId="0" applyNumberFormat="1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2" fontId="5" fillId="0" borderId="14" xfId="0" applyNumberFormat="1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49" fontId="5" fillId="0" borderId="3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2" fontId="5" fillId="0" borderId="4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/>
    </xf>
    <xf numFmtId="2" fontId="5" fillId="7" borderId="4" xfId="0" applyNumberFormat="1" applyFont="1" applyFill="1" applyBorder="1" applyAlignment="1">
      <alignment horizontal="left"/>
    </xf>
    <xf numFmtId="49" fontId="5" fillId="7" borderId="3" xfId="0" applyNumberFormat="1" applyFont="1" applyFill="1" applyBorder="1" applyAlignment="1">
      <alignment horizontal="center" wrapText="1"/>
    </xf>
    <xf numFmtId="0" fontId="5" fillId="7" borderId="3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/>
    </xf>
    <xf numFmtId="2" fontId="5" fillId="7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5" fillId="0" borderId="3" xfId="0" applyNumberFormat="1" applyFont="1" applyFill="1" applyBorder="1" applyAlignment="1">
      <alignment horizontal="left" wrapText="1"/>
    </xf>
    <xf numFmtId="2" fontId="5" fillId="0" borderId="3" xfId="0" applyNumberFormat="1" applyFont="1" applyFill="1" applyBorder="1" applyAlignment="1">
      <alignment horizontal="left"/>
    </xf>
    <xf numFmtId="2" fontId="5" fillId="7" borderId="3" xfId="0" applyNumberFormat="1" applyFont="1" applyFill="1" applyBorder="1" applyAlignment="1">
      <alignment horizontal="left"/>
    </xf>
    <xf numFmtId="0" fontId="0" fillId="7" borderId="2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vertical="center" wrapText="1"/>
    </xf>
    <xf numFmtId="0" fontId="0" fillId="7" borderId="2" xfId="0" applyFont="1" applyFill="1" applyBorder="1" applyAlignment="1">
      <alignment vertical="center"/>
    </xf>
    <xf numFmtId="0" fontId="0" fillId="7" borderId="2" xfId="0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vertical="center"/>
    </xf>
    <xf numFmtId="0" fontId="0" fillId="7" borderId="15" xfId="0" applyFont="1" applyFill="1" applyBorder="1" applyAlignment="1">
      <alignment vertical="center" wrapText="1"/>
    </xf>
    <xf numFmtId="0" fontId="0" fillId="7" borderId="5" xfId="0" applyFont="1" applyFill="1" applyBorder="1" applyAlignment="1">
      <alignment vertical="center" wrapText="1"/>
    </xf>
    <xf numFmtId="0" fontId="0" fillId="7" borderId="8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0" fillId="7" borderId="8" xfId="0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2" fontId="5" fillId="0" borderId="3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/>
    </xf>
    <xf numFmtId="2" fontId="5" fillId="7" borderId="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 vertical="top"/>
    </xf>
    <xf numFmtId="2" fontId="5" fillId="0" borderId="16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5" fillId="7" borderId="4" xfId="0" applyNumberFormat="1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0" fillId="5" borderId="3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8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7" fillId="5" borderId="4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8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7" fillId="5" borderId="3" xfId="0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7" borderId="3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3" fontId="5" fillId="0" borderId="14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vertical="top"/>
    </xf>
    <xf numFmtId="3" fontId="1" fillId="0" borderId="14" xfId="0" applyNumberFormat="1" applyFont="1" applyFill="1" applyBorder="1" applyAlignment="1">
      <alignment horizontal="center" vertical="top" wrapText="1"/>
    </xf>
    <xf numFmtId="3" fontId="0" fillId="7" borderId="6" xfId="0" applyNumberFormat="1" applyFill="1" applyBorder="1" applyAlignment="1">
      <alignment vertical="top"/>
    </xf>
    <xf numFmtId="3" fontId="1" fillId="4" borderId="3" xfId="0" applyNumberFormat="1" applyFont="1" applyFill="1" applyBorder="1" applyAlignment="1">
      <alignment vertical="top"/>
    </xf>
    <xf numFmtId="3" fontId="0" fillId="7" borderId="2" xfId="0" applyNumberFormat="1" applyFill="1" applyBorder="1" applyAlignment="1">
      <alignment vertical="top"/>
    </xf>
    <xf numFmtId="3" fontId="1" fillId="3" borderId="3" xfId="0" applyNumberFormat="1" applyFont="1" applyFill="1" applyBorder="1" applyAlignment="1">
      <alignment vertical="top"/>
    </xf>
    <xf numFmtId="3" fontId="0" fillId="0" borderId="0" xfId="0" applyNumberFormat="1" applyFill="1" applyAlignment="1">
      <alignment horizontal="center" vertical="top"/>
    </xf>
    <xf numFmtId="3" fontId="0" fillId="0" borderId="6" xfId="0" applyNumberFormat="1" applyFill="1" applyBorder="1" applyAlignment="1">
      <alignment vertical="top"/>
    </xf>
    <xf numFmtId="3" fontId="5" fillId="0" borderId="3" xfId="0" applyNumberFormat="1" applyFont="1" applyBorder="1" applyAlignment="1">
      <alignment horizontal="center" wrapText="1"/>
    </xf>
    <xf numFmtId="3" fontId="0" fillId="7" borderId="5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3" fontId="0" fillId="0" borderId="4" xfId="0" applyNumberFormat="1" applyFill="1" applyBorder="1" applyAlignment="1">
      <alignment vertical="top"/>
    </xf>
    <xf numFmtId="3" fontId="0" fillId="7" borderId="7" xfId="0" applyNumberFormat="1" applyFill="1" applyBorder="1" applyAlignment="1">
      <alignment vertical="top"/>
    </xf>
    <xf numFmtId="3" fontId="0" fillId="7" borderId="12" xfId="0" applyNumberFormat="1" applyFill="1" applyBorder="1" applyAlignment="1">
      <alignment vertical="top"/>
    </xf>
    <xf numFmtId="3" fontId="0" fillId="7" borderId="11" xfId="0" applyNumberFormat="1" applyFill="1" applyBorder="1" applyAlignment="1">
      <alignment vertical="top"/>
    </xf>
    <xf numFmtId="3" fontId="0" fillId="7" borderId="4" xfId="0" applyNumberFormat="1" applyFill="1" applyBorder="1" applyAlignment="1">
      <alignment vertical="top"/>
    </xf>
    <xf numFmtId="3" fontId="0" fillId="0" borderId="11" xfId="0" applyNumberFormat="1" applyFill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7" xfId="0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3" fontId="0" fillId="2" borderId="11" xfId="0" applyNumberFormat="1" applyFill="1" applyBorder="1" applyAlignment="1">
      <alignment vertical="top"/>
    </xf>
    <xf numFmtId="3" fontId="0" fillId="2" borderId="4" xfId="0" applyNumberFormat="1" applyFill="1" applyBorder="1" applyAlignment="1">
      <alignment vertical="top"/>
    </xf>
    <xf numFmtId="3" fontId="1" fillId="4" borderId="1" xfId="0" applyNumberFormat="1" applyFont="1" applyFill="1" applyBorder="1" applyAlignment="1">
      <alignment vertical="top"/>
    </xf>
    <xf numFmtId="3" fontId="1" fillId="2" borderId="4" xfId="0" applyNumberFormat="1" applyFont="1" applyFill="1" applyBorder="1" applyAlignment="1">
      <alignment vertical="top"/>
    </xf>
    <xf numFmtId="3" fontId="0" fillId="2" borderId="5" xfId="0" applyNumberForma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/>
    </xf>
    <xf numFmtId="3" fontId="1" fillId="3" borderId="4" xfId="0" applyNumberFormat="1" applyFont="1" applyFill="1" applyBorder="1" applyAlignment="1">
      <alignment vertical="top"/>
    </xf>
    <xf numFmtId="3" fontId="1" fillId="3" borderId="1" xfId="0" applyNumberFormat="1" applyFont="1" applyFill="1" applyBorder="1" applyAlignment="1">
      <alignment vertical="top"/>
    </xf>
    <xf numFmtId="0" fontId="0" fillId="7" borderId="5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6"/>
  <sheetViews>
    <sheetView showGridLines="0" tabSelected="1" zoomScale="69" zoomScaleNormal="69" zoomScaleSheetLayoutView="70" workbookViewId="0" topLeftCell="A104">
      <selection activeCell="B26" sqref="B26"/>
    </sheetView>
  </sheetViews>
  <sheetFormatPr defaultColWidth="9.140625" defaultRowHeight="12.75" outlineLevelCol="1"/>
  <cols>
    <col min="1" max="1" width="14.00390625" style="7" customWidth="1"/>
    <col min="2" max="2" width="41.28125" style="168" customWidth="1"/>
    <col min="3" max="3" width="36.7109375" style="5" customWidth="1"/>
    <col min="4" max="4" width="5.7109375" style="49" bestFit="1" customWidth="1"/>
    <col min="5" max="5" width="6.00390625" style="49" bestFit="1" customWidth="1"/>
    <col min="6" max="6" width="20.8515625" style="5" bestFit="1" customWidth="1"/>
    <col min="7" max="7" width="12.00390625" style="4" hidden="1" customWidth="1" outlineLevel="1"/>
    <col min="8" max="8" width="10.8515625" style="4" customWidth="1" collapsed="1"/>
    <col min="9" max="9" width="11.140625" style="4" customWidth="1"/>
    <col min="10" max="10" width="11.140625" style="4" hidden="1" customWidth="1" outlineLevel="1"/>
    <col min="11" max="11" width="9.140625" style="207" customWidth="1" collapsed="1"/>
    <col min="12" max="12" width="9.140625" style="207" customWidth="1"/>
    <col min="13" max="14" width="7.140625" style="139" customWidth="1"/>
    <col min="15" max="16" width="8.7109375" style="2" customWidth="1"/>
    <col min="17" max="18" width="10.7109375" style="2" customWidth="1"/>
    <col min="19" max="20" width="8.7109375" style="2" customWidth="1"/>
    <col min="21" max="22" width="10.7109375" style="2" customWidth="1"/>
    <col min="23" max="23" width="12.7109375" style="1" customWidth="1"/>
    <col min="24" max="16384" width="9.140625" style="1" customWidth="1"/>
  </cols>
  <sheetData>
    <row r="1" spans="1:32" s="6" customFormat="1" ht="23.25">
      <c r="A1" s="245" t="s">
        <v>89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7"/>
      <c r="W1" s="104"/>
      <c r="X1" s="104"/>
      <c r="Y1" s="104"/>
      <c r="Z1" s="104"/>
      <c r="AA1" s="104"/>
      <c r="AB1" s="104"/>
      <c r="AC1" s="104"/>
      <c r="AD1" s="77"/>
      <c r="AE1" s="77"/>
      <c r="AF1" s="77"/>
    </row>
    <row r="2" spans="1:32" s="82" customFormat="1" ht="15">
      <c r="A2" s="102" t="s">
        <v>88</v>
      </c>
      <c r="B2" s="167"/>
      <c r="C2" s="103" t="s">
        <v>87</v>
      </c>
      <c r="D2" s="143"/>
      <c r="E2" s="143"/>
      <c r="F2" s="116"/>
      <c r="G2" s="100"/>
      <c r="H2" s="100"/>
      <c r="I2" s="100"/>
      <c r="J2" s="100"/>
      <c r="K2" s="200"/>
      <c r="L2" s="215"/>
      <c r="M2" s="151"/>
      <c r="N2" s="151"/>
      <c r="O2" s="99"/>
      <c r="P2" s="99"/>
      <c r="Q2" s="99"/>
      <c r="R2" s="99"/>
      <c r="S2" s="99"/>
      <c r="T2" s="99"/>
      <c r="U2" s="99"/>
      <c r="V2" s="98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82" customFormat="1" ht="15">
      <c r="A3" s="102" t="s">
        <v>86</v>
      </c>
      <c r="B3" s="167"/>
      <c r="C3" s="101" t="s">
        <v>85</v>
      </c>
      <c r="D3" s="144"/>
      <c r="E3" s="144"/>
      <c r="F3" s="117"/>
      <c r="G3" s="100"/>
      <c r="H3" s="100"/>
      <c r="I3" s="100"/>
      <c r="J3" s="100"/>
      <c r="K3" s="200"/>
      <c r="L3" s="215"/>
      <c r="M3" s="151"/>
      <c r="N3" s="151"/>
      <c r="O3" s="99"/>
      <c r="P3" s="99"/>
      <c r="Q3" s="99"/>
      <c r="R3" s="99"/>
      <c r="S3" s="99"/>
      <c r="T3" s="99"/>
      <c r="U3" s="99"/>
      <c r="V3" s="98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82" customFormat="1" ht="15">
      <c r="A4" s="102" t="s">
        <v>90</v>
      </c>
      <c r="B4" s="167"/>
      <c r="C4" s="105" t="s">
        <v>91</v>
      </c>
      <c r="D4" s="145"/>
      <c r="E4" s="145"/>
      <c r="F4" s="118"/>
      <c r="G4" s="106"/>
      <c r="H4" s="106"/>
      <c r="I4" s="106"/>
      <c r="J4" s="106"/>
      <c r="K4" s="201"/>
      <c r="L4" s="201"/>
      <c r="M4" s="152"/>
      <c r="N4" s="152"/>
      <c r="O4" s="107"/>
      <c r="P4" s="107"/>
      <c r="Q4" s="107"/>
      <c r="R4" s="107"/>
      <c r="S4" s="107"/>
      <c r="T4" s="107"/>
      <c r="U4" s="107"/>
      <c r="V4" s="108"/>
      <c r="W4" s="83"/>
      <c r="X4" s="83"/>
      <c r="Y4" s="83"/>
      <c r="Z4" s="83"/>
      <c r="AA4" s="83"/>
      <c r="AB4" s="83"/>
      <c r="AC4" s="83"/>
      <c r="AD4" s="83"/>
      <c r="AE4" s="83"/>
      <c r="AF4" s="83"/>
    </row>
    <row r="5" spans="1:32" s="91" customFormat="1" ht="12.75" customHeight="1">
      <c r="A5" s="97"/>
      <c r="B5" s="168"/>
      <c r="C5" s="96"/>
      <c r="D5" s="146"/>
      <c r="E5" s="146"/>
      <c r="F5" s="96"/>
      <c r="G5" s="96"/>
      <c r="H5" s="96"/>
      <c r="I5" s="96"/>
      <c r="J5" s="95"/>
      <c r="K5" s="202"/>
      <c r="L5" s="202"/>
      <c r="M5" s="146"/>
      <c r="N5" s="146"/>
      <c r="O5" s="95"/>
      <c r="P5" s="95"/>
      <c r="Q5" s="95"/>
      <c r="V5" s="94"/>
      <c r="W5" s="93"/>
      <c r="X5" s="93"/>
      <c r="Y5" s="93"/>
      <c r="Z5" s="93"/>
      <c r="AA5" s="93"/>
      <c r="AB5" s="93"/>
      <c r="AC5" s="93"/>
      <c r="AD5" s="92"/>
      <c r="AE5" s="92"/>
      <c r="AF5" s="92"/>
    </row>
    <row r="6" spans="1:32" s="82" customFormat="1" ht="15" customHeight="1">
      <c r="A6" s="90" t="s">
        <v>84</v>
      </c>
      <c r="B6" s="169"/>
      <c r="C6" s="89" t="s">
        <v>83</v>
      </c>
      <c r="D6" s="147"/>
      <c r="E6" s="147"/>
      <c r="F6" s="89"/>
      <c r="G6" s="88"/>
      <c r="H6" s="88"/>
      <c r="I6" s="88"/>
      <c r="J6" s="88"/>
      <c r="K6" s="203"/>
      <c r="L6" s="203"/>
      <c r="M6" s="153"/>
      <c r="N6" s="153"/>
      <c r="O6" s="88"/>
      <c r="P6" s="88"/>
      <c r="Q6" s="88"/>
      <c r="R6" s="88"/>
      <c r="S6" s="88"/>
      <c r="T6" s="88"/>
      <c r="U6" s="88"/>
      <c r="V6" s="87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1:32" s="82" customFormat="1" ht="15" customHeight="1">
      <c r="A7" s="109"/>
      <c r="B7" s="170"/>
      <c r="C7" s="110" t="s">
        <v>131</v>
      </c>
      <c r="D7" s="148"/>
      <c r="E7" s="148"/>
      <c r="F7" s="110"/>
      <c r="G7" s="111"/>
      <c r="H7" s="111"/>
      <c r="I7" s="111"/>
      <c r="J7" s="111"/>
      <c r="K7" s="204"/>
      <c r="L7" s="204"/>
      <c r="M7" s="154"/>
      <c r="N7" s="154"/>
      <c r="O7" s="111"/>
      <c r="P7" s="111"/>
      <c r="Q7" s="111"/>
      <c r="R7" s="111"/>
      <c r="S7" s="111"/>
      <c r="T7" s="111"/>
      <c r="U7" s="111"/>
      <c r="V7" s="112"/>
      <c r="W7" s="83"/>
      <c r="X7" s="83"/>
      <c r="Y7" s="83"/>
      <c r="Z7" s="83"/>
      <c r="AA7" s="83"/>
      <c r="AB7" s="83"/>
      <c r="AC7" s="83"/>
      <c r="AD7" s="83"/>
      <c r="AE7" s="83"/>
      <c r="AF7" s="83"/>
    </row>
    <row r="8" spans="1:32" s="82" customFormat="1" ht="15" customHeight="1">
      <c r="A8" s="109"/>
      <c r="B8" s="170"/>
      <c r="C8" s="110" t="s">
        <v>94</v>
      </c>
      <c r="D8" s="148"/>
      <c r="E8" s="148"/>
      <c r="F8" s="110"/>
      <c r="G8" s="111"/>
      <c r="H8" s="111"/>
      <c r="I8" s="111"/>
      <c r="J8" s="111"/>
      <c r="K8" s="204"/>
      <c r="L8" s="204"/>
      <c r="M8" s="204"/>
      <c r="N8" s="155"/>
      <c r="O8" s="114"/>
      <c r="P8" s="111"/>
      <c r="Q8" s="111"/>
      <c r="R8" s="111"/>
      <c r="S8" s="111"/>
      <c r="T8" s="111"/>
      <c r="U8" s="111"/>
      <c r="V8" s="112"/>
      <c r="W8" s="83"/>
      <c r="X8" s="83"/>
      <c r="Y8" s="83"/>
      <c r="Z8" s="83"/>
      <c r="AA8" s="83"/>
      <c r="AB8" s="83"/>
      <c r="AC8" s="83"/>
      <c r="AD8" s="83"/>
      <c r="AE8" s="83"/>
      <c r="AF8" s="83"/>
    </row>
    <row r="9" spans="1:32" s="82" customFormat="1" ht="15" customHeight="1">
      <c r="A9" s="109"/>
      <c r="B9" s="170"/>
      <c r="C9" s="110" t="s">
        <v>95</v>
      </c>
      <c r="D9" s="148"/>
      <c r="E9" s="148"/>
      <c r="F9" s="110"/>
      <c r="G9" s="111"/>
      <c r="H9" s="111"/>
      <c r="I9" s="111"/>
      <c r="J9" s="111"/>
      <c r="K9" s="204"/>
      <c r="L9" s="204"/>
      <c r="M9" s="204"/>
      <c r="N9" s="156"/>
      <c r="O9" s="115"/>
      <c r="S9" s="111"/>
      <c r="T9" s="111"/>
      <c r="U9" s="111"/>
      <c r="V9" s="112"/>
      <c r="W9" s="83"/>
      <c r="X9" s="83"/>
      <c r="Y9" s="83"/>
      <c r="Z9" s="83"/>
      <c r="AA9" s="83"/>
      <c r="AB9" s="83"/>
      <c r="AC9" s="83"/>
      <c r="AD9" s="83"/>
      <c r="AE9" s="83"/>
      <c r="AF9" s="83"/>
    </row>
    <row r="10" spans="1:32" s="82" customFormat="1" ht="15" customHeight="1">
      <c r="A10" s="109"/>
      <c r="B10" s="170"/>
      <c r="C10" s="110" t="s">
        <v>92</v>
      </c>
      <c r="D10" s="148"/>
      <c r="E10" s="148"/>
      <c r="F10" s="110"/>
      <c r="G10" s="111"/>
      <c r="H10" s="111"/>
      <c r="I10" s="111"/>
      <c r="J10" s="111"/>
      <c r="K10" s="204"/>
      <c r="L10" s="204"/>
      <c r="M10" s="154"/>
      <c r="N10" s="154"/>
      <c r="O10" s="111"/>
      <c r="P10" s="111"/>
      <c r="Q10" s="111"/>
      <c r="R10" s="111"/>
      <c r="S10" s="111"/>
      <c r="T10" s="111"/>
      <c r="U10" s="111"/>
      <c r="V10" s="112"/>
      <c r="W10" s="83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2" s="82" customFormat="1" ht="15">
      <c r="A11" s="86"/>
      <c r="B11" s="171"/>
      <c r="C11" s="113" t="s">
        <v>93</v>
      </c>
      <c r="D11" s="149"/>
      <c r="E11" s="149"/>
      <c r="F11" s="113"/>
      <c r="G11" s="85"/>
      <c r="H11" s="85"/>
      <c r="I11" s="85"/>
      <c r="J11" s="85"/>
      <c r="K11" s="205"/>
      <c r="L11" s="205"/>
      <c r="M11" s="157"/>
      <c r="N11" s="157"/>
      <c r="O11" s="85"/>
      <c r="P11" s="85"/>
      <c r="Q11" s="85"/>
      <c r="R11" s="85"/>
      <c r="S11" s="85"/>
      <c r="T11" s="85"/>
      <c r="U11" s="85"/>
      <c r="V11" s="84"/>
      <c r="W11" s="83"/>
      <c r="X11" s="83"/>
      <c r="Y11" s="83"/>
      <c r="Z11" s="83"/>
      <c r="AA11" s="83"/>
      <c r="AB11" s="83"/>
      <c r="AC11" s="83"/>
      <c r="AD11" s="83"/>
      <c r="AE11" s="83"/>
      <c r="AF11" s="83"/>
    </row>
    <row r="12" spans="1:32" s="6" customFormat="1" ht="12.75" customHeight="1">
      <c r="A12" s="8"/>
      <c r="B12" s="168"/>
      <c r="C12" s="81"/>
      <c r="D12" s="146"/>
      <c r="E12" s="146"/>
      <c r="F12" s="81"/>
      <c r="G12" s="81"/>
      <c r="H12" s="81"/>
      <c r="I12" s="81"/>
      <c r="J12" s="80"/>
      <c r="K12" s="206"/>
      <c r="L12" s="206"/>
      <c r="M12" s="146"/>
      <c r="N12" s="146"/>
      <c r="O12" s="80"/>
      <c r="P12" s="80"/>
      <c r="Q12" s="80"/>
      <c r="V12" s="79"/>
      <c r="W12" s="78"/>
      <c r="X12" s="78"/>
      <c r="Y12" s="78"/>
      <c r="Z12" s="78"/>
      <c r="AA12" s="78"/>
      <c r="AB12" s="78"/>
      <c r="AC12" s="78"/>
      <c r="AD12" s="77"/>
      <c r="AE12" s="77"/>
      <c r="AF12" s="77"/>
    </row>
    <row r="13" spans="1:22" ht="12.75" customHeight="1">
      <c r="A13" s="3"/>
      <c r="G13" s="75" t="s">
        <v>82</v>
      </c>
      <c r="I13" s="76"/>
      <c r="J13" s="75" t="s">
        <v>82</v>
      </c>
      <c r="O13" s="248" t="s">
        <v>81</v>
      </c>
      <c r="P13" s="249"/>
      <c r="Q13" s="249"/>
      <c r="R13" s="250"/>
      <c r="S13" s="248" t="s">
        <v>80</v>
      </c>
      <c r="T13" s="249"/>
      <c r="U13" s="249"/>
      <c r="V13" s="250"/>
    </row>
    <row r="14" spans="1:22" s="76" customFormat="1" ht="28.5" customHeight="1">
      <c r="A14" s="243" t="s">
        <v>79</v>
      </c>
      <c r="B14" s="243" t="s">
        <v>78</v>
      </c>
      <c r="C14" s="239" t="s">
        <v>147</v>
      </c>
      <c r="D14" s="241" t="s">
        <v>130</v>
      </c>
      <c r="E14" s="242"/>
      <c r="F14" s="239" t="s">
        <v>148</v>
      </c>
      <c r="G14" s="239" t="s">
        <v>77</v>
      </c>
      <c r="H14" s="255" t="s">
        <v>76</v>
      </c>
      <c r="I14" s="256" t="s">
        <v>75</v>
      </c>
      <c r="J14" s="257" t="s">
        <v>74</v>
      </c>
      <c r="K14" s="253" t="s">
        <v>73</v>
      </c>
      <c r="L14" s="254"/>
      <c r="M14" s="253" t="s">
        <v>72</v>
      </c>
      <c r="N14" s="254"/>
      <c r="O14" s="251" t="s">
        <v>71</v>
      </c>
      <c r="P14" s="252"/>
      <c r="Q14" s="251" t="s">
        <v>129</v>
      </c>
      <c r="R14" s="252"/>
      <c r="S14" s="251" t="s">
        <v>71</v>
      </c>
      <c r="T14" s="252"/>
      <c r="U14" s="251" t="s">
        <v>129</v>
      </c>
      <c r="V14" s="252"/>
    </row>
    <row r="15" spans="1:22" s="64" customFormat="1" ht="28.5" customHeight="1">
      <c r="A15" s="244"/>
      <c r="B15" s="244"/>
      <c r="C15" s="240"/>
      <c r="D15" s="73" t="s">
        <v>70</v>
      </c>
      <c r="E15" s="74" t="s">
        <v>69</v>
      </c>
      <c r="F15" s="240"/>
      <c r="G15" s="240"/>
      <c r="H15" s="255"/>
      <c r="I15" s="256"/>
      <c r="J15" s="257"/>
      <c r="K15" s="196" t="s">
        <v>70</v>
      </c>
      <c r="L15" s="72" t="s">
        <v>69</v>
      </c>
      <c r="M15" s="73" t="s">
        <v>70</v>
      </c>
      <c r="N15" s="74" t="s">
        <v>69</v>
      </c>
      <c r="O15" s="72" t="s">
        <v>70</v>
      </c>
      <c r="P15" s="72" t="s">
        <v>69</v>
      </c>
      <c r="Q15" s="72" t="s">
        <v>70</v>
      </c>
      <c r="R15" s="72" t="s">
        <v>69</v>
      </c>
      <c r="S15" s="72" t="s">
        <v>70</v>
      </c>
      <c r="T15" s="72" t="s">
        <v>69</v>
      </c>
      <c r="U15" s="72" t="s">
        <v>70</v>
      </c>
      <c r="V15" s="72" t="s">
        <v>69</v>
      </c>
    </row>
    <row r="16" spans="1:22" s="64" customFormat="1" ht="12.75" customHeight="1">
      <c r="A16" s="195"/>
      <c r="B16" s="172"/>
      <c r="C16" s="71"/>
      <c r="D16" s="134"/>
      <c r="E16" s="134"/>
      <c r="F16" s="71"/>
      <c r="G16" s="71"/>
      <c r="H16" s="70"/>
      <c r="I16" s="69"/>
      <c r="J16" s="68"/>
      <c r="K16" s="208"/>
      <c r="L16" s="208"/>
      <c r="M16" s="67"/>
      <c r="N16" s="67"/>
      <c r="O16" s="66"/>
      <c r="P16" s="66"/>
      <c r="Q16" s="66"/>
      <c r="R16" s="65"/>
      <c r="S16" s="66"/>
      <c r="T16" s="66"/>
      <c r="U16" s="66"/>
      <c r="V16" s="65"/>
    </row>
    <row r="17" spans="1:22" ht="19.5">
      <c r="A17" s="48" t="s">
        <v>68</v>
      </c>
      <c r="B17" s="173"/>
      <c r="C17" s="46"/>
      <c r="D17" s="47"/>
      <c r="E17" s="47"/>
      <c r="F17" s="46"/>
      <c r="G17" s="63"/>
      <c r="H17" s="63"/>
      <c r="I17" s="63"/>
      <c r="J17" s="63"/>
      <c r="K17" s="45"/>
      <c r="L17" s="45"/>
      <c r="M17" s="47"/>
      <c r="N17" s="47"/>
      <c r="O17" s="45"/>
      <c r="P17" s="45"/>
      <c r="Q17" s="45"/>
      <c r="R17" s="45"/>
      <c r="S17" s="45"/>
      <c r="T17" s="45"/>
      <c r="U17" s="45"/>
      <c r="V17" s="44"/>
    </row>
    <row r="18" spans="1:22" ht="25.5" customHeight="1">
      <c r="A18" s="40" t="s">
        <v>58</v>
      </c>
      <c r="B18" s="53" t="s">
        <v>67</v>
      </c>
      <c r="C18" s="62" t="s">
        <v>34</v>
      </c>
      <c r="D18" s="165" t="s">
        <v>97</v>
      </c>
      <c r="E18" s="165" t="s">
        <v>97</v>
      </c>
      <c r="F18" s="236"/>
      <c r="G18" s="60" t="s">
        <v>8</v>
      </c>
      <c r="H18" s="61">
        <v>1</v>
      </c>
      <c r="I18" s="60" t="s">
        <v>10</v>
      </c>
      <c r="J18" s="60">
        <v>1</v>
      </c>
      <c r="K18" s="209"/>
      <c r="L18" s="216"/>
      <c r="M18" s="140">
        <v>9</v>
      </c>
      <c r="N18" s="141">
        <v>5</v>
      </c>
      <c r="O18" s="26">
        <f>H18*$M$18/J18</f>
        <v>9</v>
      </c>
      <c r="P18" s="228">
        <f>H18*$N$18/J18</f>
        <v>5</v>
      </c>
      <c r="Q18" s="20">
        <f>O18*K18</f>
        <v>0</v>
      </c>
      <c r="R18" s="20">
        <f>P18*L18</f>
        <v>0</v>
      </c>
      <c r="S18" s="232">
        <f>O18*3</f>
        <v>27</v>
      </c>
      <c r="T18" s="232">
        <f>P18*3</f>
        <v>15</v>
      </c>
      <c r="U18" s="26">
        <f>S18*K18</f>
        <v>0</v>
      </c>
      <c r="V18" s="26">
        <f>T18*L18</f>
        <v>0</v>
      </c>
    </row>
    <row r="19" spans="1:22" s="59" customFormat="1" ht="12.75" customHeight="1">
      <c r="A19" s="19" t="s">
        <v>1</v>
      </c>
      <c r="B19" s="16"/>
      <c r="C19" s="18"/>
      <c r="D19" s="135"/>
      <c r="E19" s="135"/>
      <c r="F19" s="18"/>
      <c r="G19" s="17"/>
      <c r="H19" s="17"/>
      <c r="I19" s="17"/>
      <c r="J19" s="17"/>
      <c r="K19" s="210"/>
      <c r="L19" s="210"/>
      <c r="M19" s="17"/>
      <c r="N19" s="17"/>
      <c r="O19" s="17"/>
      <c r="P19" s="17"/>
      <c r="Q19" s="11">
        <f aca="true" t="shared" si="0" ref="Q19:V19">SUM(Q18:Q18)</f>
        <v>0</v>
      </c>
      <c r="R19" s="231">
        <f t="shared" si="0"/>
        <v>0</v>
      </c>
      <c r="S19" s="233"/>
      <c r="T19" s="230"/>
      <c r="U19" s="10">
        <f t="shared" si="0"/>
        <v>0</v>
      </c>
      <c r="V19" s="10">
        <f t="shared" si="0"/>
        <v>0</v>
      </c>
    </row>
    <row r="20" spans="1:22" ht="25.5" customHeight="1">
      <c r="A20" s="40" t="s">
        <v>58</v>
      </c>
      <c r="B20" s="53" t="s">
        <v>66</v>
      </c>
      <c r="C20" s="43" t="s">
        <v>34</v>
      </c>
      <c r="D20" s="138" t="s">
        <v>96</v>
      </c>
      <c r="E20" s="137"/>
      <c r="F20" s="122"/>
      <c r="G20" s="22" t="s">
        <v>8</v>
      </c>
      <c r="H20" s="23">
        <v>1</v>
      </c>
      <c r="I20" s="21" t="s">
        <v>10</v>
      </c>
      <c r="J20" s="22">
        <v>1</v>
      </c>
      <c r="K20" s="211"/>
      <c r="L20" s="217"/>
      <c r="M20" s="140">
        <v>3</v>
      </c>
      <c r="N20" s="141"/>
      <c r="O20" s="20">
        <f>H20*$M$20/J20</f>
        <v>3</v>
      </c>
      <c r="P20" s="229">
        <f>H20*$N$20/J20</f>
        <v>0</v>
      </c>
      <c r="Q20" s="20">
        <f>O20*K20</f>
        <v>0</v>
      </c>
      <c r="R20" s="20">
        <f>P20*L20</f>
        <v>0</v>
      </c>
      <c r="S20" s="26">
        <f>O20*3</f>
        <v>9</v>
      </c>
      <c r="T20" s="26">
        <f>P20*3</f>
        <v>0</v>
      </c>
      <c r="U20" s="20">
        <f>S20*K20</f>
        <v>0</v>
      </c>
      <c r="V20" s="20">
        <f>T20*L20</f>
        <v>0</v>
      </c>
    </row>
    <row r="21" spans="1:22" s="59" customFormat="1" ht="12.75" customHeight="1">
      <c r="A21" s="19" t="s">
        <v>1</v>
      </c>
      <c r="B21" s="16"/>
      <c r="C21" s="18"/>
      <c r="D21" s="135"/>
      <c r="E21" s="135"/>
      <c r="F21" s="18"/>
      <c r="G21" s="17"/>
      <c r="H21" s="17"/>
      <c r="I21" s="17"/>
      <c r="J21" s="17"/>
      <c r="K21" s="210"/>
      <c r="L21" s="210"/>
      <c r="M21" s="17"/>
      <c r="N21" s="17"/>
      <c r="O21" s="17"/>
      <c r="P21" s="17"/>
      <c r="Q21" s="11">
        <f aca="true" t="shared" si="1" ref="Q21:V21">SUM(Q20:Q20)</f>
        <v>0</v>
      </c>
      <c r="R21" s="11">
        <f t="shared" si="1"/>
        <v>0</v>
      </c>
      <c r="S21" s="233"/>
      <c r="T21" s="230"/>
      <c r="U21" s="10">
        <f t="shared" si="1"/>
        <v>0</v>
      </c>
      <c r="V21" s="10">
        <f t="shared" si="1"/>
        <v>0</v>
      </c>
    </row>
    <row r="22" spans="1:22" ht="25.5" customHeight="1">
      <c r="A22" s="40" t="s">
        <v>58</v>
      </c>
      <c r="B22" s="179" t="s">
        <v>133</v>
      </c>
      <c r="C22" s="43" t="s">
        <v>34</v>
      </c>
      <c r="D22" s="138" t="s">
        <v>96</v>
      </c>
      <c r="E22" s="137"/>
      <c r="F22" s="122"/>
      <c r="G22" s="22" t="s">
        <v>8</v>
      </c>
      <c r="H22" s="23">
        <v>1</v>
      </c>
      <c r="I22" s="22" t="s">
        <v>10</v>
      </c>
      <c r="J22" s="21">
        <v>1</v>
      </c>
      <c r="K22" s="211"/>
      <c r="L22" s="217"/>
      <c r="M22" s="140">
        <v>27</v>
      </c>
      <c r="N22" s="141"/>
      <c r="O22" s="20">
        <f>H22*$M$22/J22</f>
        <v>27</v>
      </c>
      <c r="P22" s="229">
        <f>H22*$N$22/J22</f>
        <v>0</v>
      </c>
      <c r="Q22" s="20">
        <f>O22*K22</f>
        <v>0</v>
      </c>
      <c r="R22" s="20">
        <f>P22*L22</f>
        <v>0</v>
      </c>
      <c r="S22" s="20">
        <f>O22*3</f>
        <v>81</v>
      </c>
      <c r="T22" s="20">
        <f>P22*3</f>
        <v>0</v>
      </c>
      <c r="U22" s="20">
        <f>S22*K22</f>
        <v>0</v>
      </c>
      <c r="V22" s="20">
        <f>T22*L22</f>
        <v>0</v>
      </c>
    </row>
    <row r="23" spans="1:22" s="9" customFormat="1" ht="12.75" customHeight="1">
      <c r="A23" s="19" t="s">
        <v>1</v>
      </c>
      <c r="B23" s="16"/>
      <c r="C23" s="18"/>
      <c r="D23" s="135"/>
      <c r="E23" s="135"/>
      <c r="F23" s="18"/>
      <c r="G23" s="17"/>
      <c r="H23" s="17"/>
      <c r="I23" s="17"/>
      <c r="J23" s="17"/>
      <c r="K23" s="210"/>
      <c r="L23" s="210"/>
      <c r="M23" s="17"/>
      <c r="N23" s="17"/>
      <c r="O23" s="17"/>
      <c r="P23" s="17"/>
      <c r="Q23" s="11">
        <f>SUM(Q22:Q22)</f>
        <v>0</v>
      </c>
      <c r="R23" s="11">
        <f>SUM(R22:R22)</f>
        <v>0</v>
      </c>
      <c r="S23" s="233"/>
      <c r="T23" s="230"/>
      <c r="U23" s="10">
        <f>SUM(U22:U22)</f>
        <v>0</v>
      </c>
      <c r="V23" s="10">
        <f>SUM(V22:V22)</f>
        <v>0</v>
      </c>
    </row>
    <row r="24" spans="1:22" ht="25.5" customHeight="1">
      <c r="A24" s="40" t="s">
        <v>58</v>
      </c>
      <c r="B24" s="53" t="s">
        <v>65</v>
      </c>
      <c r="C24" s="43" t="s">
        <v>34</v>
      </c>
      <c r="D24" s="138" t="s">
        <v>97</v>
      </c>
      <c r="E24" s="137"/>
      <c r="F24" s="122"/>
      <c r="G24" s="22" t="s">
        <v>8</v>
      </c>
      <c r="H24" s="23">
        <v>1</v>
      </c>
      <c r="I24" s="22" t="s">
        <v>10</v>
      </c>
      <c r="J24" s="21">
        <v>1</v>
      </c>
      <c r="K24" s="211"/>
      <c r="L24" s="217"/>
      <c r="M24" s="140">
        <v>2</v>
      </c>
      <c r="N24" s="141"/>
      <c r="O24" s="20">
        <f>H24*$M$24/J24</f>
        <v>2</v>
      </c>
      <c r="P24" s="229">
        <f>H24*$N$24/J24</f>
        <v>0</v>
      </c>
      <c r="Q24" s="20">
        <f>O24*K24</f>
        <v>0</v>
      </c>
      <c r="R24" s="20">
        <f>P24*L24</f>
        <v>0</v>
      </c>
      <c r="S24" s="20">
        <f>O24*3</f>
        <v>6</v>
      </c>
      <c r="T24" s="20">
        <f>P24*3</f>
        <v>0</v>
      </c>
      <c r="U24" s="20">
        <f>S24*K24</f>
        <v>0</v>
      </c>
      <c r="V24" s="20">
        <f>T24*L24</f>
        <v>0</v>
      </c>
    </row>
    <row r="25" spans="1:22" s="9" customFormat="1" ht="12.75" customHeight="1">
      <c r="A25" s="19" t="s">
        <v>1</v>
      </c>
      <c r="B25" s="16"/>
      <c r="C25" s="18"/>
      <c r="D25" s="135"/>
      <c r="E25" s="135"/>
      <c r="F25" s="18"/>
      <c r="G25" s="17"/>
      <c r="H25" s="17"/>
      <c r="I25" s="17"/>
      <c r="J25" s="17"/>
      <c r="K25" s="210"/>
      <c r="L25" s="210"/>
      <c r="M25" s="17"/>
      <c r="N25" s="17"/>
      <c r="O25" s="17"/>
      <c r="P25" s="17"/>
      <c r="Q25" s="11">
        <f aca="true" t="shared" si="2" ref="Q25:V25">SUM(Q24:Q24)</f>
        <v>0</v>
      </c>
      <c r="R25" s="11">
        <f t="shared" si="2"/>
        <v>0</v>
      </c>
      <c r="S25" s="233"/>
      <c r="T25" s="230"/>
      <c r="U25" s="10">
        <f t="shared" si="2"/>
        <v>0</v>
      </c>
      <c r="V25" s="10">
        <f t="shared" si="2"/>
        <v>0</v>
      </c>
    </row>
    <row r="26" spans="1:22" ht="25.5" customHeight="1">
      <c r="A26" s="40" t="s">
        <v>58</v>
      </c>
      <c r="B26" s="226" t="s">
        <v>134</v>
      </c>
      <c r="C26" s="43" t="s">
        <v>34</v>
      </c>
      <c r="D26" s="138" t="s">
        <v>96</v>
      </c>
      <c r="E26" s="138" t="s">
        <v>96</v>
      </c>
      <c r="F26" s="122"/>
      <c r="G26" s="22" t="s">
        <v>8</v>
      </c>
      <c r="H26" s="23">
        <v>1</v>
      </c>
      <c r="I26" s="22" t="s">
        <v>10</v>
      </c>
      <c r="J26" s="21">
        <v>1</v>
      </c>
      <c r="K26" s="211"/>
      <c r="L26" s="219"/>
      <c r="M26" s="140">
        <v>28</v>
      </c>
      <c r="N26" s="141">
        <v>6</v>
      </c>
      <c r="O26" s="20">
        <f>H26*$M$26/J26</f>
        <v>28</v>
      </c>
      <c r="P26" s="229">
        <f>H26*$N$26/J26</f>
        <v>6</v>
      </c>
      <c r="Q26" s="20">
        <f>O26*K26</f>
        <v>0</v>
      </c>
      <c r="R26" s="20">
        <f>P26*L26</f>
        <v>0</v>
      </c>
      <c r="S26" s="20">
        <f>O26*3</f>
        <v>84</v>
      </c>
      <c r="T26" s="20">
        <f>P26*3</f>
        <v>18</v>
      </c>
      <c r="U26" s="20">
        <f>S26*K26</f>
        <v>0</v>
      </c>
      <c r="V26" s="20">
        <f>T26*L26</f>
        <v>0</v>
      </c>
    </row>
    <row r="27" spans="1:22" s="9" customFormat="1" ht="12.75" customHeight="1">
      <c r="A27" s="19" t="s">
        <v>1</v>
      </c>
      <c r="B27" s="16"/>
      <c r="C27" s="18"/>
      <c r="D27" s="135"/>
      <c r="E27" s="135"/>
      <c r="F27" s="18"/>
      <c r="G27" s="17"/>
      <c r="H27" s="17"/>
      <c r="I27" s="17"/>
      <c r="J27" s="17"/>
      <c r="K27" s="210"/>
      <c r="L27" s="210"/>
      <c r="M27" s="17"/>
      <c r="N27" s="17"/>
      <c r="O27" s="17"/>
      <c r="P27" s="17"/>
      <c r="Q27" s="11">
        <f>SUM(Q26:Q26)</f>
        <v>0</v>
      </c>
      <c r="R27" s="11">
        <f>SUM(R26:R26)</f>
        <v>0</v>
      </c>
      <c r="S27" s="233"/>
      <c r="T27" s="230"/>
      <c r="U27" s="10">
        <f>SUM(U26:U26)</f>
        <v>0</v>
      </c>
      <c r="V27" s="10">
        <f>SUM(V26:V26)</f>
        <v>0</v>
      </c>
    </row>
    <row r="28" spans="1:22" ht="25.5" customHeight="1">
      <c r="A28" s="32" t="s">
        <v>58</v>
      </c>
      <c r="B28" s="174" t="s">
        <v>64</v>
      </c>
      <c r="C28" s="56" t="s">
        <v>34</v>
      </c>
      <c r="D28" s="138" t="s">
        <v>96</v>
      </c>
      <c r="E28" s="137"/>
      <c r="F28" s="122"/>
      <c r="G28" s="22" t="s">
        <v>8</v>
      </c>
      <c r="H28" s="23">
        <v>0.7</v>
      </c>
      <c r="I28" s="22" t="s">
        <v>10</v>
      </c>
      <c r="J28" s="21">
        <v>1</v>
      </c>
      <c r="K28" s="211"/>
      <c r="L28" s="217"/>
      <c r="M28" s="140">
        <v>39</v>
      </c>
      <c r="N28" s="141"/>
      <c r="O28" s="20">
        <f>H28*$M$28/J28</f>
        <v>27.299999999999997</v>
      </c>
      <c r="P28" s="20">
        <f>H28*$N$28/J28</f>
        <v>0</v>
      </c>
      <c r="Q28" s="20">
        <f aca="true" t="shared" si="3" ref="Q28:R30">O28*K28</f>
        <v>0</v>
      </c>
      <c r="R28" s="20">
        <f t="shared" si="3"/>
        <v>0</v>
      </c>
      <c r="S28" s="20">
        <f aca="true" t="shared" si="4" ref="S28:T30">O28*3</f>
        <v>81.89999999999999</v>
      </c>
      <c r="T28" s="20">
        <f t="shared" si="4"/>
        <v>0</v>
      </c>
      <c r="U28" s="20">
        <f aca="true" t="shared" si="5" ref="U28:V30">S28*K28</f>
        <v>0</v>
      </c>
      <c r="V28" s="20">
        <f t="shared" si="5"/>
        <v>0</v>
      </c>
    </row>
    <row r="29" spans="1:22" ht="25.5" customHeight="1">
      <c r="A29" s="30" t="s">
        <v>58</v>
      </c>
      <c r="B29" s="53"/>
      <c r="C29" s="56" t="s">
        <v>34</v>
      </c>
      <c r="D29" s="138" t="s">
        <v>102</v>
      </c>
      <c r="E29" s="137"/>
      <c r="F29" s="122"/>
      <c r="G29" s="22"/>
      <c r="H29" s="23">
        <v>0.3</v>
      </c>
      <c r="I29" s="22" t="s">
        <v>10</v>
      </c>
      <c r="J29" s="21">
        <v>1</v>
      </c>
      <c r="K29" s="211"/>
      <c r="L29" s="217"/>
      <c r="M29" s="140"/>
      <c r="N29" s="141"/>
      <c r="O29" s="20">
        <f>H29*$M$28/J29</f>
        <v>11.7</v>
      </c>
      <c r="P29" s="20">
        <f>H29*$N$28/J29</f>
        <v>0</v>
      </c>
      <c r="Q29" s="20">
        <f t="shared" si="3"/>
        <v>0</v>
      </c>
      <c r="R29" s="20">
        <f t="shared" si="3"/>
        <v>0</v>
      </c>
      <c r="S29" s="20">
        <f t="shared" si="4"/>
        <v>35.099999999999994</v>
      </c>
      <c r="T29" s="20">
        <f t="shared" si="4"/>
        <v>0</v>
      </c>
      <c r="U29" s="20">
        <f t="shared" si="5"/>
        <v>0</v>
      </c>
      <c r="V29" s="20">
        <f t="shared" si="5"/>
        <v>0</v>
      </c>
    </row>
    <row r="30" spans="1:22" ht="12.75" customHeight="1">
      <c r="A30" s="198" t="s">
        <v>58</v>
      </c>
      <c r="B30" s="197" t="s">
        <v>63</v>
      </c>
      <c r="C30" s="55" t="s">
        <v>27</v>
      </c>
      <c r="D30" s="161" t="s">
        <v>103</v>
      </c>
      <c r="E30" s="22"/>
      <c r="F30" s="121"/>
      <c r="G30" s="22" t="s">
        <v>8</v>
      </c>
      <c r="H30" s="23">
        <v>1</v>
      </c>
      <c r="I30" s="22" t="s">
        <v>10</v>
      </c>
      <c r="J30" s="21">
        <v>1</v>
      </c>
      <c r="K30" s="211"/>
      <c r="L30" s="217"/>
      <c r="M30" s="140"/>
      <c r="N30" s="140"/>
      <c r="O30" s="20">
        <f>H30*$M$28/J30</f>
        <v>39</v>
      </c>
      <c r="P30" s="20">
        <f>H30*$N$28/J30</f>
        <v>0</v>
      </c>
      <c r="Q30" s="20">
        <f t="shared" si="3"/>
        <v>0</v>
      </c>
      <c r="R30" s="20">
        <f t="shared" si="3"/>
        <v>0</v>
      </c>
      <c r="S30" s="20">
        <f t="shared" si="4"/>
        <v>117</v>
      </c>
      <c r="T30" s="20">
        <f t="shared" si="4"/>
        <v>0</v>
      </c>
      <c r="U30" s="20">
        <f t="shared" si="5"/>
        <v>0</v>
      </c>
      <c r="V30" s="20">
        <f t="shared" si="5"/>
        <v>0</v>
      </c>
    </row>
    <row r="31" spans="1:22" s="9" customFormat="1" ht="12.75" customHeight="1">
      <c r="A31" s="19" t="s">
        <v>1</v>
      </c>
      <c r="B31" s="16"/>
      <c r="C31" s="18"/>
      <c r="D31" s="135"/>
      <c r="E31" s="135"/>
      <c r="F31" s="18"/>
      <c r="G31" s="17"/>
      <c r="H31" s="17"/>
      <c r="I31" s="17"/>
      <c r="J31" s="17"/>
      <c r="K31" s="210"/>
      <c r="L31" s="210"/>
      <c r="M31" s="17"/>
      <c r="N31" s="17"/>
      <c r="O31" s="17"/>
      <c r="P31" s="17"/>
      <c r="Q31" s="11">
        <f aca="true" t="shared" si="6" ref="Q31:V31">SUM(Q28:Q30)</f>
        <v>0</v>
      </c>
      <c r="R31" s="11">
        <f t="shared" si="6"/>
        <v>0</v>
      </c>
      <c r="S31" s="233"/>
      <c r="T31" s="230"/>
      <c r="U31" s="10">
        <f t="shared" si="6"/>
        <v>0</v>
      </c>
      <c r="V31" s="10">
        <f t="shared" si="6"/>
        <v>0</v>
      </c>
    </row>
    <row r="32" spans="1:22" ht="25.5" customHeight="1">
      <c r="A32" s="40" t="s">
        <v>58</v>
      </c>
      <c r="B32" s="53" t="s">
        <v>62</v>
      </c>
      <c r="C32" s="43" t="s">
        <v>34</v>
      </c>
      <c r="D32" s="138" t="s">
        <v>96</v>
      </c>
      <c r="E32" s="138" t="s">
        <v>96</v>
      </c>
      <c r="F32" s="122"/>
      <c r="G32" s="22" t="s">
        <v>8</v>
      </c>
      <c r="H32" s="23">
        <v>1</v>
      </c>
      <c r="I32" s="22" t="s">
        <v>10</v>
      </c>
      <c r="J32" s="21">
        <v>1</v>
      </c>
      <c r="K32" s="211"/>
      <c r="L32" s="219"/>
      <c r="M32" s="140">
        <f>30-10</f>
        <v>20</v>
      </c>
      <c r="N32" s="141">
        <v>5</v>
      </c>
      <c r="O32" s="20">
        <f>H32*$M$32/J32</f>
        <v>20</v>
      </c>
      <c r="P32" s="20">
        <f>H32*$N$32/J32</f>
        <v>5</v>
      </c>
      <c r="Q32" s="20">
        <f>O32*K32</f>
        <v>0</v>
      </c>
      <c r="R32" s="20">
        <f>P32*L32</f>
        <v>0</v>
      </c>
      <c r="S32" s="20">
        <f>O32*3</f>
        <v>60</v>
      </c>
      <c r="T32" s="20">
        <f>P32*3</f>
        <v>15</v>
      </c>
      <c r="U32" s="20">
        <f>S32*K32</f>
        <v>0</v>
      </c>
      <c r="V32" s="20">
        <f>T32*L32</f>
        <v>0</v>
      </c>
    </row>
    <row r="33" spans="1:22" s="9" customFormat="1" ht="12.75" customHeight="1">
      <c r="A33" s="19" t="s">
        <v>1</v>
      </c>
      <c r="B33" s="16"/>
      <c r="C33" s="18"/>
      <c r="D33" s="135"/>
      <c r="E33" s="135"/>
      <c r="F33" s="18"/>
      <c r="G33" s="17"/>
      <c r="H33" s="17"/>
      <c r="I33" s="17"/>
      <c r="J33" s="17"/>
      <c r="K33" s="210"/>
      <c r="L33" s="210"/>
      <c r="M33" s="17"/>
      <c r="N33" s="17"/>
      <c r="O33" s="17"/>
      <c r="P33" s="17"/>
      <c r="Q33" s="11">
        <f aca="true" t="shared" si="7" ref="Q33:V33">SUM(Q32:Q32)</f>
        <v>0</v>
      </c>
      <c r="R33" s="11">
        <f t="shared" si="7"/>
        <v>0</v>
      </c>
      <c r="S33" s="233"/>
      <c r="T33" s="230"/>
      <c r="U33" s="10">
        <f t="shared" si="7"/>
        <v>0</v>
      </c>
      <c r="V33" s="10">
        <f t="shared" si="7"/>
        <v>0</v>
      </c>
    </row>
    <row r="34" spans="1:22" ht="38.25">
      <c r="A34" s="40" t="s">
        <v>58</v>
      </c>
      <c r="B34" s="53" t="s">
        <v>61</v>
      </c>
      <c r="C34" s="160" t="s">
        <v>118</v>
      </c>
      <c r="D34" s="138" t="s">
        <v>98</v>
      </c>
      <c r="E34" s="138" t="s">
        <v>98</v>
      </c>
      <c r="F34" s="122"/>
      <c r="G34" s="22" t="s">
        <v>8</v>
      </c>
      <c r="H34" s="23">
        <v>1</v>
      </c>
      <c r="I34" s="161" t="s">
        <v>19</v>
      </c>
      <c r="J34" s="21">
        <v>1.5</v>
      </c>
      <c r="K34" s="211"/>
      <c r="L34" s="219"/>
      <c r="M34" s="140">
        <f>30-20</f>
        <v>10</v>
      </c>
      <c r="N34" s="141">
        <v>3</v>
      </c>
      <c r="O34" s="20">
        <f>H34*$M$34/J34</f>
        <v>6.666666666666667</v>
      </c>
      <c r="P34" s="20">
        <f>H34*$N$34/J34</f>
        <v>2</v>
      </c>
      <c r="Q34" s="20">
        <f>O34*K34</f>
        <v>0</v>
      </c>
      <c r="R34" s="20">
        <f>P34*L34</f>
        <v>0</v>
      </c>
      <c r="S34" s="20">
        <f>O34*3</f>
        <v>20</v>
      </c>
      <c r="T34" s="20">
        <f>P34*3</f>
        <v>6</v>
      </c>
      <c r="U34" s="20">
        <f>S34*K34</f>
        <v>0</v>
      </c>
      <c r="V34" s="20">
        <f>T34*L34</f>
        <v>0</v>
      </c>
    </row>
    <row r="35" spans="1:22" s="9" customFormat="1" ht="12.75" customHeight="1">
      <c r="A35" s="19" t="s">
        <v>1</v>
      </c>
      <c r="B35" s="16"/>
      <c r="C35" s="18"/>
      <c r="D35" s="135"/>
      <c r="E35" s="135"/>
      <c r="F35" s="18"/>
      <c r="G35" s="17"/>
      <c r="H35" s="17"/>
      <c r="I35" s="17"/>
      <c r="J35" s="17"/>
      <c r="K35" s="210"/>
      <c r="L35" s="210"/>
      <c r="M35" s="17"/>
      <c r="N35" s="17"/>
      <c r="O35" s="17"/>
      <c r="P35" s="17"/>
      <c r="Q35" s="11">
        <f aca="true" t="shared" si="8" ref="Q35:V35">SUM(Q34:Q34)</f>
        <v>0</v>
      </c>
      <c r="R35" s="11">
        <f t="shared" si="8"/>
        <v>0</v>
      </c>
      <c r="S35" s="233"/>
      <c r="T35" s="230"/>
      <c r="U35" s="10">
        <f t="shared" si="8"/>
        <v>0</v>
      </c>
      <c r="V35" s="10">
        <f t="shared" si="8"/>
        <v>0</v>
      </c>
    </row>
    <row r="36" spans="1:22" ht="25.5">
      <c r="A36" s="40" t="s">
        <v>58</v>
      </c>
      <c r="B36" s="53" t="s">
        <v>60</v>
      </c>
      <c r="C36" s="51" t="s">
        <v>28</v>
      </c>
      <c r="D36" s="137"/>
      <c r="E36" s="138" t="s">
        <v>100</v>
      </c>
      <c r="F36" s="119"/>
      <c r="G36" s="22" t="s">
        <v>8</v>
      </c>
      <c r="H36" s="22">
        <v>1</v>
      </c>
      <c r="I36" s="22" t="s">
        <v>10</v>
      </c>
      <c r="J36" s="21">
        <v>1</v>
      </c>
      <c r="K36" s="130"/>
      <c r="L36" s="219"/>
      <c r="M36" s="140"/>
      <c r="N36" s="141">
        <v>2</v>
      </c>
      <c r="O36" s="20">
        <f>H36*$M$36/J36</f>
        <v>0</v>
      </c>
      <c r="P36" s="20">
        <f>H36*$N$36/J36</f>
        <v>2</v>
      </c>
      <c r="Q36" s="20">
        <f>O36*K36</f>
        <v>0</v>
      </c>
      <c r="R36" s="20">
        <f>P36*L36</f>
        <v>0</v>
      </c>
      <c r="S36" s="20">
        <f>O36*3</f>
        <v>0</v>
      </c>
      <c r="T36" s="20">
        <f>P36*3</f>
        <v>6</v>
      </c>
      <c r="U36" s="20">
        <f>S36*K36</f>
        <v>0</v>
      </c>
      <c r="V36" s="20">
        <f>T36*L36</f>
        <v>0</v>
      </c>
    </row>
    <row r="37" spans="1:22" ht="12.75" customHeight="1">
      <c r="A37" s="30" t="s">
        <v>58</v>
      </c>
      <c r="B37" s="53" t="s">
        <v>59</v>
      </c>
      <c r="C37" s="24" t="s">
        <v>27</v>
      </c>
      <c r="D37" s="22"/>
      <c r="E37" s="161" t="s">
        <v>116</v>
      </c>
      <c r="F37" s="121"/>
      <c r="G37" s="22" t="s">
        <v>8</v>
      </c>
      <c r="H37" s="22">
        <v>1</v>
      </c>
      <c r="I37" s="22" t="s">
        <v>10</v>
      </c>
      <c r="J37" s="21">
        <v>1</v>
      </c>
      <c r="K37" s="130"/>
      <c r="L37" s="219"/>
      <c r="M37" s="140"/>
      <c r="O37" s="20">
        <f>H37*$M$36/J37</f>
        <v>0</v>
      </c>
      <c r="P37" s="20">
        <f>H37*$N$36/J37</f>
        <v>2</v>
      </c>
      <c r="Q37" s="20">
        <f>O37*K37</f>
        <v>0</v>
      </c>
      <c r="R37" s="20">
        <f>P37*L37</f>
        <v>0</v>
      </c>
      <c r="S37" s="20">
        <f>O37*3</f>
        <v>0</v>
      </c>
      <c r="T37" s="20">
        <f>P37*3</f>
        <v>6</v>
      </c>
      <c r="U37" s="20">
        <f>S37*K37</f>
        <v>0</v>
      </c>
      <c r="V37" s="20">
        <f>T37*L37</f>
        <v>0</v>
      </c>
    </row>
    <row r="38" spans="1:22" s="9" customFormat="1" ht="12.75" customHeight="1">
      <c r="A38" s="19" t="s">
        <v>1</v>
      </c>
      <c r="B38" s="16"/>
      <c r="C38" s="18"/>
      <c r="D38" s="135"/>
      <c r="E38" s="135"/>
      <c r="F38" s="18"/>
      <c r="G38" s="17"/>
      <c r="H38" s="17"/>
      <c r="I38" s="17"/>
      <c r="J38" s="17"/>
      <c r="K38" s="210"/>
      <c r="L38" s="210"/>
      <c r="M38" s="17"/>
      <c r="N38" s="17"/>
      <c r="O38" s="17"/>
      <c r="P38" s="17"/>
      <c r="Q38" s="11">
        <f aca="true" t="shared" si="9" ref="Q38:V38">SUM(Q36:Q37)</f>
        <v>0</v>
      </c>
      <c r="R38" s="11">
        <f t="shared" si="9"/>
        <v>0</v>
      </c>
      <c r="S38" s="233"/>
      <c r="T38" s="230"/>
      <c r="U38" s="11">
        <f t="shared" si="9"/>
        <v>0</v>
      </c>
      <c r="V38" s="11">
        <f t="shared" si="9"/>
        <v>0</v>
      </c>
    </row>
    <row r="39" spans="1:22" ht="25.5" customHeight="1">
      <c r="A39" s="40" t="s">
        <v>58</v>
      </c>
      <c r="B39" s="237" t="s">
        <v>135</v>
      </c>
      <c r="C39" s="43" t="s">
        <v>34</v>
      </c>
      <c r="D39" s="138" t="s">
        <v>96</v>
      </c>
      <c r="E39" s="138" t="s">
        <v>96</v>
      </c>
      <c r="F39" s="122"/>
      <c r="G39" s="22" t="s">
        <v>8</v>
      </c>
      <c r="H39" s="23">
        <v>0.3</v>
      </c>
      <c r="I39" s="22" t="s">
        <v>10</v>
      </c>
      <c r="J39" s="21">
        <v>1</v>
      </c>
      <c r="K39" s="211"/>
      <c r="L39" s="219"/>
      <c r="M39" s="140">
        <v>12</v>
      </c>
      <c r="N39" s="141">
        <v>11</v>
      </c>
      <c r="O39" s="20">
        <f>H39*$M$39/J39</f>
        <v>3.5999999999999996</v>
      </c>
      <c r="P39" s="20">
        <f>H39*$N$39/J39</f>
        <v>3.3</v>
      </c>
      <c r="Q39" s="20">
        <f>O39*K39</f>
        <v>0</v>
      </c>
      <c r="R39" s="20">
        <f>P39*L39</f>
        <v>0</v>
      </c>
      <c r="S39" s="20">
        <f>O39*3</f>
        <v>10.799999999999999</v>
      </c>
      <c r="T39" s="20">
        <f>P39*3</f>
        <v>9.899999999999999</v>
      </c>
      <c r="U39" s="20">
        <f>S39*K39</f>
        <v>0</v>
      </c>
      <c r="V39" s="20">
        <f>T39*L39</f>
        <v>0</v>
      </c>
    </row>
    <row r="40" spans="1:22" ht="25.5" customHeight="1">
      <c r="A40" s="40" t="s">
        <v>58</v>
      </c>
      <c r="B40" s="238"/>
      <c r="C40" s="160" t="s">
        <v>33</v>
      </c>
      <c r="D40" s="138" t="s">
        <v>102</v>
      </c>
      <c r="E40" s="138" t="s">
        <v>102</v>
      </c>
      <c r="F40" s="122"/>
      <c r="G40" s="22"/>
      <c r="H40" s="23">
        <v>0.7</v>
      </c>
      <c r="I40" s="22" t="s">
        <v>10</v>
      </c>
      <c r="J40" s="21">
        <v>1</v>
      </c>
      <c r="K40" s="211"/>
      <c r="L40" s="220"/>
      <c r="M40" s="140"/>
      <c r="N40" s="183"/>
      <c r="O40" s="20">
        <f>H40*$M$39/J40</f>
        <v>8.399999999999999</v>
      </c>
      <c r="P40" s="20">
        <f>H40*$N$39/J40</f>
        <v>7.699999999999999</v>
      </c>
      <c r="Q40" s="20">
        <f>O40*K40</f>
        <v>0</v>
      </c>
      <c r="R40" s="20">
        <f>P40*L40</f>
        <v>0</v>
      </c>
      <c r="S40" s="20">
        <f>O40*3</f>
        <v>25.199999999999996</v>
      </c>
      <c r="T40" s="20">
        <f>P40*3</f>
        <v>23.099999999999998</v>
      </c>
      <c r="U40" s="20">
        <f>S40*K40</f>
        <v>0</v>
      </c>
      <c r="V40" s="20">
        <f>T40*L40</f>
        <v>0</v>
      </c>
    </row>
    <row r="41" spans="1:22" s="9" customFormat="1" ht="12.75" customHeight="1">
      <c r="A41" s="19" t="s">
        <v>1</v>
      </c>
      <c r="B41" s="16"/>
      <c r="C41" s="18"/>
      <c r="D41" s="135"/>
      <c r="E41" s="135"/>
      <c r="F41" s="18"/>
      <c r="G41" s="17"/>
      <c r="H41" s="17"/>
      <c r="I41" s="17"/>
      <c r="J41" s="17"/>
      <c r="K41" s="210"/>
      <c r="L41" s="210"/>
      <c r="M41" s="17"/>
      <c r="N41" s="17"/>
      <c r="O41" s="17"/>
      <c r="P41" s="17"/>
      <c r="Q41" s="11">
        <f>SUM(Q39:Q40)</f>
        <v>0</v>
      </c>
      <c r="R41" s="11">
        <f>SUM(R39:R40)</f>
        <v>0</v>
      </c>
      <c r="S41" s="233"/>
      <c r="T41" s="230"/>
      <c r="U41" s="11">
        <f>SUM(U39:U40)</f>
        <v>0</v>
      </c>
      <c r="V41" s="11">
        <f>SUM(V39:V40)</f>
        <v>0</v>
      </c>
    </row>
    <row r="42" spans="1:22" s="9" customFormat="1" ht="12.75" customHeight="1">
      <c r="A42" s="15" t="s">
        <v>57</v>
      </c>
      <c r="B42" s="12"/>
      <c r="C42" s="14"/>
      <c r="D42" s="136"/>
      <c r="E42" s="136"/>
      <c r="F42" s="14"/>
      <c r="G42" s="50"/>
      <c r="H42" s="50"/>
      <c r="I42" s="50"/>
      <c r="J42" s="50"/>
      <c r="K42" s="212"/>
      <c r="L42" s="212"/>
      <c r="M42" s="50"/>
      <c r="N42" s="50"/>
      <c r="O42" s="50"/>
      <c r="P42" s="50"/>
      <c r="Q42" s="11">
        <f>Q19+Q21+Q23+Q25+Q27+Q31+Q33+Q38+Q41+Q35</f>
        <v>0</v>
      </c>
      <c r="R42" s="11">
        <f>R19+R21+R23+R25+R27+R31+R33+R38+R41+R35</f>
        <v>0</v>
      </c>
      <c r="S42" s="234"/>
      <c r="T42" s="235"/>
      <c r="U42" s="11">
        <f>U19+U21+U23+U25+U27+U31+U33+U38+U41+U35</f>
        <v>0</v>
      </c>
      <c r="V42" s="11">
        <f>V19+V21+V23+V25+V27+V31+V33+V38+V41+V35</f>
        <v>0</v>
      </c>
    </row>
    <row r="43" spans="7:22" ht="12.75">
      <c r="G43" s="49"/>
      <c r="H43" s="49"/>
      <c r="I43" s="49"/>
      <c r="J43" s="49"/>
      <c r="K43" s="213"/>
      <c r="O43" s="131"/>
      <c r="P43" s="131"/>
      <c r="Q43" s="131"/>
      <c r="R43" s="131"/>
      <c r="S43" s="131"/>
      <c r="T43" s="131"/>
      <c r="U43" s="131"/>
      <c r="V43" s="131"/>
    </row>
    <row r="44" spans="1:23" s="185" customFormat="1" ht="18" customHeight="1">
      <c r="A44" s="184"/>
      <c r="H44" s="186" t="s">
        <v>121</v>
      </c>
      <c r="I44" s="191"/>
      <c r="J44" s="199"/>
      <c r="K44" s="188"/>
      <c r="L44" s="188"/>
      <c r="M44" s="187"/>
      <c r="N44" s="187"/>
      <c r="O44" s="188"/>
      <c r="P44" s="188"/>
      <c r="Q44" s="188"/>
      <c r="R44" s="188"/>
      <c r="S44" s="188"/>
      <c r="T44" s="188"/>
      <c r="U44" s="188"/>
      <c r="V44" s="189" t="s">
        <v>120</v>
      </c>
      <c r="W44" s="190">
        <f>U42+V42</f>
        <v>0</v>
      </c>
    </row>
    <row r="45" spans="7:22" ht="12.75">
      <c r="G45" s="49"/>
      <c r="H45" s="49"/>
      <c r="I45" s="49"/>
      <c r="J45" s="49"/>
      <c r="K45" s="213"/>
      <c r="O45" s="131"/>
      <c r="P45" s="131"/>
      <c r="Q45" s="131"/>
      <c r="R45" s="131"/>
      <c r="S45" s="131"/>
      <c r="T45" s="131"/>
      <c r="U45" s="131"/>
      <c r="V45" s="131"/>
    </row>
    <row r="46" spans="1:22" ht="19.5">
      <c r="A46" s="48" t="s">
        <v>56</v>
      </c>
      <c r="B46" s="173"/>
      <c r="C46" s="46"/>
      <c r="D46" s="47"/>
      <c r="E46" s="47"/>
      <c r="F46" s="46"/>
      <c r="G46" s="47"/>
      <c r="H46" s="47"/>
      <c r="I46" s="47"/>
      <c r="J46" s="47"/>
      <c r="K46" s="45"/>
      <c r="L46" s="45"/>
      <c r="M46" s="47"/>
      <c r="N46" s="47"/>
      <c r="O46" s="45"/>
      <c r="P46" s="45"/>
      <c r="Q46" s="45"/>
      <c r="R46" s="45"/>
      <c r="S46" s="45"/>
      <c r="T46" s="45"/>
      <c r="U46" s="45"/>
      <c r="V46" s="44"/>
    </row>
    <row r="47" spans="1:22" ht="26.1" customHeight="1">
      <c r="A47" s="40" t="s">
        <v>51</v>
      </c>
      <c r="B47" s="224" t="s">
        <v>136</v>
      </c>
      <c r="C47" s="177" t="s">
        <v>55</v>
      </c>
      <c r="D47" s="163" t="s">
        <v>125</v>
      </c>
      <c r="E47" s="163" t="s">
        <v>110</v>
      </c>
      <c r="F47" s="124"/>
      <c r="G47" s="28" t="s">
        <v>39</v>
      </c>
      <c r="H47" s="29">
        <v>1</v>
      </c>
      <c r="I47" s="28" t="s">
        <v>10</v>
      </c>
      <c r="J47" s="42">
        <v>1</v>
      </c>
      <c r="K47" s="209"/>
      <c r="L47" s="209"/>
      <c r="M47" s="61">
        <v>29</v>
      </c>
      <c r="N47" s="158">
        <v>5</v>
      </c>
      <c r="O47" s="26">
        <f>H47*M47/J47</f>
        <v>29</v>
      </c>
      <c r="P47" s="26">
        <f>H47*N47/J47</f>
        <v>5</v>
      </c>
      <c r="Q47" s="26">
        <f>O47*K47</f>
        <v>0</v>
      </c>
      <c r="R47" s="26">
        <f>P47*L47</f>
        <v>0</v>
      </c>
      <c r="S47" s="26">
        <f>O47*3</f>
        <v>87</v>
      </c>
      <c r="T47" s="26">
        <f>P47*3</f>
        <v>15</v>
      </c>
      <c r="U47" s="26">
        <f>S47*K47</f>
        <v>0</v>
      </c>
      <c r="V47" s="26">
        <f>T47*L47</f>
        <v>0</v>
      </c>
    </row>
    <row r="48" spans="1:22" s="9" customFormat="1" ht="12.75" customHeight="1">
      <c r="A48" s="19" t="s">
        <v>1</v>
      </c>
      <c r="B48" s="16"/>
      <c r="C48" s="18"/>
      <c r="D48" s="135"/>
      <c r="E48" s="135"/>
      <c r="F48" s="18"/>
      <c r="G48" s="17"/>
      <c r="H48" s="17"/>
      <c r="I48" s="17"/>
      <c r="J48" s="17"/>
      <c r="K48" s="210"/>
      <c r="L48" s="210"/>
      <c r="M48" s="17"/>
      <c r="N48" s="17"/>
      <c r="O48" s="11">
        <f>SUM(O47:O47)</f>
        <v>29</v>
      </c>
      <c r="P48" s="10">
        <f>SUM(P47:P47)</f>
        <v>5</v>
      </c>
      <c r="Q48" s="10">
        <f>SUM(Q47:Q47)</f>
        <v>0</v>
      </c>
      <c r="R48" s="10">
        <f>SUM(R47:R47)</f>
        <v>0</v>
      </c>
      <c r="S48" s="233"/>
      <c r="T48" s="230"/>
      <c r="U48" s="10">
        <f>SUM(U47:U47)</f>
        <v>0</v>
      </c>
      <c r="V48" s="10">
        <f>SUM(V47:V47)</f>
        <v>0</v>
      </c>
    </row>
    <row r="49" spans="1:22" ht="12.75" customHeight="1">
      <c r="A49" s="32" t="s">
        <v>51</v>
      </c>
      <c r="B49" s="174" t="s">
        <v>54</v>
      </c>
      <c r="C49" s="24" t="s">
        <v>53</v>
      </c>
      <c r="D49" s="22"/>
      <c r="E49" s="161" t="s">
        <v>110</v>
      </c>
      <c r="F49" s="121"/>
      <c r="G49" s="22" t="s">
        <v>39</v>
      </c>
      <c r="H49" s="23">
        <v>1</v>
      </c>
      <c r="I49" s="22" t="s">
        <v>10</v>
      </c>
      <c r="J49" s="21">
        <v>1</v>
      </c>
      <c r="K49" s="130"/>
      <c r="L49" s="211"/>
      <c r="M49" s="140"/>
      <c r="N49" s="139">
        <v>3</v>
      </c>
      <c r="O49" s="20">
        <f>H49*$M$49/J49</f>
        <v>0</v>
      </c>
      <c r="P49" s="20">
        <f>H49*$N$49/J49</f>
        <v>3</v>
      </c>
      <c r="Q49" s="20">
        <f>O49*K49</f>
        <v>0</v>
      </c>
      <c r="R49" s="20">
        <f>P49*L49</f>
        <v>0</v>
      </c>
      <c r="S49" s="20">
        <f>O49*3</f>
        <v>0</v>
      </c>
      <c r="T49" s="20">
        <f>P49*3</f>
        <v>9</v>
      </c>
      <c r="U49" s="20">
        <f>S49*K49</f>
        <v>0</v>
      </c>
      <c r="V49" s="20">
        <f>T49*L49</f>
        <v>0</v>
      </c>
    </row>
    <row r="50" spans="1:22" ht="12.75" customHeight="1">
      <c r="A50" s="30" t="s">
        <v>51</v>
      </c>
      <c r="B50" s="53"/>
      <c r="C50" s="24" t="s">
        <v>52</v>
      </c>
      <c r="D50" s="22"/>
      <c r="E50" s="161" t="s">
        <v>126</v>
      </c>
      <c r="F50" s="121"/>
      <c r="G50" s="22" t="s">
        <v>39</v>
      </c>
      <c r="H50" s="23">
        <v>1</v>
      </c>
      <c r="I50" s="22" t="s">
        <v>3</v>
      </c>
      <c r="J50" s="21">
        <v>2</v>
      </c>
      <c r="K50" s="130"/>
      <c r="L50" s="211"/>
      <c r="M50" s="140"/>
      <c r="O50" s="20">
        <f>H50*$M$49/J50</f>
        <v>0</v>
      </c>
      <c r="P50" s="20">
        <f>H50*$N$49/J50</f>
        <v>1.5</v>
      </c>
      <c r="Q50" s="20">
        <f>O50*K50</f>
        <v>0</v>
      </c>
      <c r="R50" s="20">
        <f>P50*L50</f>
        <v>0</v>
      </c>
      <c r="S50" s="20">
        <f>O50*3</f>
        <v>0</v>
      </c>
      <c r="T50" s="20">
        <f>P50*3</f>
        <v>4.5</v>
      </c>
      <c r="U50" s="20">
        <f>S50*K50</f>
        <v>0</v>
      </c>
      <c r="V50" s="20">
        <f>T50*L50</f>
        <v>0</v>
      </c>
    </row>
    <row r="51" spans="1:22" s="9" customFormat="1" ht="12.75" customHeight="1">
      <c r="A51" s="19" t="s">
        <v>1</v>
      </c>
      <c r="B51" s="16"/>
      <c r="C51" s="18"/>
      <c r="D51" s="135"/>
      <c r="E51" s="135"/>
      <c r="F51" s="18"/>
      <c r="G51" s="17"/>
      <c r="H51" s="17"/>
      <c r="I51" s="17"/>
      <c r="J51" s="17"/>
      <c r="K51" s="210"/>
      <c r="L51" s="210"/>
      <c r="M51" s="17"/>
      <c r="N51" s="17"/>
      <c r="O51" s="17"/>
      <c r="P51" s="17"/>
      <c r="Q51" s="11">
        <f>SUM(Q49:Q50)</f>
        <v>0</v>
      </c>
      <c r="R51" s="10">
        <f>SUM(R49:R50)</f>
        <v>0</v>
      </c>
      <c r="S51" s="233"/>
      <c r="T51" s="230"/>
      <c r="U51" s="10">
        <f>SUM(U49:U50)</f>
        <v>0</v>
      </c>
      <c r="V51" s="10">
        <f>SUM(V49:V50)</f>
        <v>0</v>
      </c>
    </row>
    <row r="52" spans="1:22" s="9" customFormat="1" ht="12.75" customHeight="1">
      <c r="A52" s="15" t="s">
        <v>50</v>
      </c>
      <c r="B52" s="12"/>
      <c r="C52" s="14"/>
      <c r="D52" s="136"/>
      <c r="E52" s="136"/>
      <c r="F52" s="14"/>
      <c r="G52" s="50"/>
      <c r="H52" s="50"/>
      <c r="I52" s="50"/>
      <c r="J52" s="50"/>
      <c r="K52" s="212"/>
      <c r="L52" s="212"/>
      <c r="M52" s="50"/>
      <c r="N52" s="50"/>
      <c r="O52" s="50"/>
      <c r="P52" s="50"/>
      <c r="Q52" s="11">
        <f>Q48+Q51</f>
        <v>0</v>
      </c>
      <c r="R52" s="10">
        <f>R48+R51</f>
        <v>0</v>
      </c>
      <c r="S52" s="234"/>
      <c r="T52" s="235"/>
      <c r="U52" s="10">
        <f>U48+U51</f>
        <v>0</v>
      </c>
      <c r="V52" s="10">
        <f>V48+V51</f>
        <v>0</v>
      </c>
    </row>
    <row r="53" spans="7:22" ht="12.75">
      <c r="G53" s="49"/>
      <c r="H53" s="49"/>
      <c r="I53" s="49"/>
      <c r="J53" s="49"/>
      <c r="K53" s="131"/>
      <c r="L53" s="131"/>
      <c r="O53" s="131"/>
      <c r="P53" s="131"/>
      <c r="Q53" s="131"/>
      <c r="R53" s="131"/>
      <c r="S53" s="131"/>
      <c r="T53" s="131"/>
      <c r="U53" s="131"/>
      <c r="V53" s="131"/>
    </row>
    <row r="54" spans="1:23" s="185" customFormat="1" ht="18" customHeight="1">
      <c r="A54" s="184"/>
      <c r="H54" s="186" t="s">
        <v>122</v>
      </c>
      <c r="I54" s="191"/>
      <c r="J54" s="199"/>
      <c r="K54" s="188"/>
      <c r="L54" s="188"/>
      <c r="M54" s="187"/>
      <c r="N54" s="187"/>
      <c r="O54" s="188"/>
      <c r="P54" s="188"/>
      <c r="Q54" s="188"/>
      <c r="R54" s="188"/>
      <c r="S54" s="188"/>
      <c r="T54" s="188"/>
      <c r="U54" s="188"/>
      <c r="V54" s="189" t="s">
        <v>120</v>
      </c>
      <c r="W54" s="190">
        <f>U52+V52</f>
        <v>0</v>
      </c>
    </row>
    <row r="55" spans="7:22" ht="12.75">
      <c r="G55" s="49"/>
      <c r="H55" s="49"/>
      <c r="I55" s="49"/>
      <c r="J55" s="49"/>
      <c r="K55" s="131"/>
      <c r="L55" s="131"/>
      <c r="O55" s="131"/>
      <c r="P55" s="131"/>
      <c r="Q55" s="131"/>
      <c r="R55" s="131"/>
      <c r="S55" s="131"/>
      <c r="T55" s="131"/>
      <c r="U55" s="131"/>
      <c r="V55" s="131"/>
    </row>
    <row r="56" spans="1:22" ht="19.5">
      <c r="A56" s="48" t="s">
        <v>49</v>
      </c>
      <c r="B56" s="173"/>
      <c r="C56" s="46"/>
      <c r="D56" s="47"/>
      <c r="E56" s="47"/>
      <c r="F56" s="46"/>
      <c r="G56" s="47"/>
      <c r="H56" s="47"/>
      <c r="I56" s="47"/>
      <c r="J56" s="47"/>
      <c r="K56" s="45"/>
      <c r="L56" s="45"/>
      <c r="M56" s="47"/>
      <c r="N56" s="47"/>
      <c r="O56" s="45"/>
      <c r="P56" s="45"/>
      <c r="Q56" s="45"/>
      <c r="R56" s="45"/>
      <c r="S56" s="45"/>
      <c r="T56" s="45"/>
      <c r="U56" s="45"/>
      <c r="V56" s="44"/>
    </row>
    <row r="57" spans="1:22" ht="38.25">
      <c r="A57" s="30" t="s">
        <v>37</v>
      </c>
      <c r="B57" s="224" t="s">
        <v>137</v>
      </c>
      <c r="C57" s="178" t="s">
        <v>114</v>
      </c>
      <c r="D57" s="164" t="s">
        <v>113</v>
      </c>
      <c r="E57" s="164" t="s">
        <v>110</v>
      </c>
      <c r="F57" s="120"/>
      <c r="G57" s="28" t="s">
        <v>8</v>
      </c>
      <c r="H57" s="29">
        <v>1</v>
      </c>
      <c r="I57" s="28" t="s">
        <v>10</v>
      </c>
      <c r="J57" s="42">
        <v>1</v>
      </c>
      <c r="K57" s="209"/>
      <c r="L57" s="209"/>
      <c r="M57" s="140">
        <v>43</v>
      </c>
      <c r="N57" s="139">
        <v>1</v>
      </c>
      <c r="O57" s="26">
        <f>H57*$M$57/J57</f>
        <v>43</v>
      </c>
      <c r="P57" s="228">
        <f>H57*$N$57/J57</f>
        <v>1</v>
      </c>
      <c r="Q57" s="20">
        <f>O57*K57</f>
        <v>0</v>
      </c>
      <c r="R57" s="20">
        <f>P57*L57</f>
        <v>0</v>
      </c>
      <c r="S57" s="26">
        <f>O57*3</f>
        <v>129</v>
      </c>
      <c r="T57" s="26">
        <f>P57*3</f>
        <v>3</v>
      </c>
      <c r="U57" s="26">
        <f>S57*K57</f>
        <v>0</v>
      </c>
      <c r="V57" s="26">
        <f>T57*L57</f>
        <v>0</v>
      </c>
    </row>
    <row r="58" spans="1:22" s="9" customFormat="1" ht="12.75" customHeight="1">
      <c r="A58" s="19" t="s">
        <v>1</v>
      </c>
      <c r="B58" s="16"/>
      <c r="C58" s="18"/>
      <c r="D58" s="135"/>
      <c r="E58" s="135"/>
      <c r="F58" s="18"/>
      <c r="G58" s="17"/>
      <c r="H58" s="17"/>
      <c r="I58" s="17"/>
      <c r="J58" s="17"/>
      <c r="K58" s="210"/>
      <c r="L58" s="210"/>
      <c r="M58" s="17"/>
      <c r="N58" s="17"/>
      <c r="O58" s="17"/>
      <c r="P58" s="17"/>
      <c r="Q58" s="11">
        <f>SUM(Q57:Q57)</f>
        <v>0</v>
      </c>
      <c r="R58" s="11">
        <f>SUM(R57:R57)</f>
        <v>0</v>
      </c>
      <c r="S58" s="233"/>
      <c r="T58" s="230"/>
      <c r="U58" s="10">
        <f>SUM(U57:U57)</f>
        <v>0</v>
      </c>
      <c r="V58" s="10">
        <f>SUM(V57:V57)</f>
        <v>0</v>
      </c>
    </row>
    <row r="59" spans="1:22" ht="25.5">
      <c r="A59" s="30" t="s">
        <v>37</v>
      </c>
      <c r="B59" s="179" t="s">
        <v>48</v>
      </c>
      <c r="C59" s="51" t="s">
        <v>28</v>
      </c>
      <c r="D59" s="138" t="s">
        <v>112</v>
      </c>
      <c r="E59" s="138" t="s">
        <v>110</v>
      </c>
      <c r="F59" s="119"/>
      <c r="G59" s="22" t="s">
        <v>39</v>
      </c>
      <c r="H59" s="23">
        <v>1</v>
      </c>
      <c r="I59" s="22" t="s">
        <v>10</v>
      </c>
      <c r="J59" s="21">
        <v>1</v>
      </c>
      <c r="K59" s="209"/>
      <c r="L59" s="209"/>
      <c r="M59" s="140">
        <v>8</v>
      </c>
      <c r="N59" s="139">
        <v>3</v>
      </c>
      <c r="O59" s="20">
        <f>H59*$M$59/J59</f>
        <v>8</v>
      </c>
      <c r="P59" s="229">
        <f>H59*$N$59/J59</f>
        <v>3</v>
      </c>
      <c r="Q59" s="20">
        <f>O59*K59</f>
        <v>0</v>
      </c>
      <c r="R59" s="20">
        <f>P59*L59</f>
        <v>0</v>
      </c>
      <c r="S59" s="20">
        <f>O59*3</f>
        <v>24</v>
      </c>
      <c r="T59" s="20">
        <f>P59*3</f>
        <v>9</v>
      </c>
      <c r="U59" s="20">
        <f>S59*K59</f>
        <v>0</v>
      </c>
      <c r="V59" s="20">
        <f>T59*L59</f>
        <v>0</v>
      </c>
    </row>
    <row r="60" spans="1:22" ht="12.75" customHeight="1">
      <c r="A60" s="30" t="s">
        <v>37</v>
      </c>
      <c r="B60" s="238" t="s">
        <v>138</v>
      </c>
      <c r="C60" s="24"/>
      <c r="D60" s="22"/>
      <c r="E60" s="22"/>
      <c r="F60" s="24"/>
      <c r="G60" s="22"/>
      <c r="H60" s="58"/>
      <c r="I60" s="22"/>
      <c r="J60" s="21"/>
      <c r="K60" s="130"/>
      <c r="L60" s="218"/>
      <c r="M60" s="140"/>
      <c r="O60" s="130"/>
      <c r="P60" s="218"/>
      <c r="Q60" s="130"/>
      <c r="R60" s="130"/>
      <c r="S60" s="130"/>
      <c r="T60" s="130"/>
      <c r="U60" s="130"/>
      <c r="V60" s="130"/>
    </row>
    <row r="61" spans="1:22" ht="12.75" customHeight="1">
      <c r="A61" s="30" t="s">
        <v>37</v>
      </c>
      <c r="B61" s="238"/>
      <c r="C61" s="24"/>
      <c r="D61" s="22"/>
      <c r="E61" s="22"/>
      <c r="F61" s="24"/>
      <c r="G61" s="22"/>
      <c r="H61" s="23"/>
      <c r="I61" s="22"/>
      <c r="J61" s="21"/>
      <c r="K61" s="130"/>
      <c r="L61" s="218"/>
      <c r="M61" s="140"/>
      <c r="O61" s="130"/>
      <c r="P61" s="218"/>
      <c r="Q61" s="130"/>
      <c r="R61" s="130"/>
      <c r="S61" s="130"/>
      <c r="T61" s="130"/>
      <c r="U61" s="130"/>
      <c r="V61" s="130"/>
    </row>
    <row r="62" spans="1:22" s="9" customFormat="1" ht="12.75" customHeight="1">
      <c r="A62" s="19" t="s">
        <v>1</v>
      </c>
      <c r="B62" s="16"/>
      <c r="C62" s="18"/>
      <c r="D62" s="135"/>
      <c r="E62" s="135"/>
      <c r="F62" s="18"/>
      <c r="G62" s="17"/>
      <c r="H62" s="17"/>
      <c r="I62" s="17"/>
      <c r="J62" s="17"/>
      <c r="K62" s="210"/>
      <c r="L62" s="210"/>
      <c r="M62" s="17"/>
      <c r="N62" s="17"/>
      <c r="O62" s="17"/>
      <c r="P62" s="17"/>
      <c r="Q62" s="11">
        <f>SUM(Q59:Q61)</f>
        <v>0</v>
      </c>
      <c r="R62" s="11">
        <f>SUM(R59:R61)</f>
        <v>0</v>
      </c>
      <c r="S62" s="233"/>
      <c r="T62" s="230"/>
      <c r="U62" s="10">
        <f>SUM(U59:U61)</f>
        <v>0</v>
      </c>
      <c r="V62" s="10">
        <f>SUM(V59:V61)</f>
        <v>0</v>
      </c>
    </row>
    <row r="63" spans="1:22" ht="25.5" customHeight="1">
      <c r="A63" s="57" t="s">
        <v>37</v>
      </c>
      <c r="B63" s="179" t="s">
        <v>139</v>
      </c>
      <c r="C63" s="51" t="s">
        <v>28</v>
      </c>
      <c r="D63" s="138" t="s">
        <v>112</v>
      </c>
      <c r="E63" s="138" t="s">
        <v>110</v>
      </c>
      <c r="F63" s="119"/>
      <c r="G63" s="22" t="s">
        <v>39</v>
      </c>
      <c r="H63" s="23">
        <v>1</v>
      </c>
      <c r="I63" s="22" t="s">
        <v>10</v>
      </c>
      <c r="J63" s="21">
        <v>1</v>
      </c>
      <c r="K63" s="209"/>
      <c r="L63" s="209"/>
      <c r="M63" s="140">
        <v>5</v>
      </c>
      <c r="N63" s="139">
        <v>6</v>
      </c>
      <c r="O63" s="20">
        <f>H63*$M$63/J63</f>
        <v>5</v>
      </c>
      <c r="P63" s="229">
        <f>H63*$N$63/J63</f>
        <v>6</v>
      </c>
      <c r="Q63" s="20">
        <f>O63*K63</f>
        <v>0</v>
      </c>
      <c r="R63" s="20">
        <f>P63*L63</f>
        <v>0</v>
      </c>
      <c r="S63" s="20">
        <f>O63*3</f>
        <v>15</v>
      </c>
      <c r="T63" s="20">
        <f>P63*3</f>
        <v>18</v>
      </c>
      <c r="U63" s="20">
        <f>S63*K63</f>
        <v>0</v>
      </c>
      <c r="V63" s="20">
        <f>T63*L63</f>
        <v>0</v>
      </c>
    </row>
    <row r="64" spans="1:22" ht="12.75" customHeight="1">
      <c r="A64" s="40" t="s">
        <v>37</v>
      </c>
      <c r="B64" s="180" t="s">
        <v>140</v>
      </c>
      <c r="C64" s="55"/>
      <c r="D64" s="150"/>
      <c r="E64" s="150"/>
      <c r="F64" s="55"/>
      <c r="G64" s="22"/>
      <c r="H64" s="23"/>
      <c r="I64" s="22"/>
      <c r="J64" s="21"/>
      <c r="K64" s="130"/>
      <c r="L64" s="218"/>
      <c r="M64" s="140"/>
      <c r="O64" s="130"/>
      <c r="P64" s="218"/>
      <c r="Q64" s="130"/>
      <c r="R64" s="130"/>
      <c r="S64" s="130"/>
      <c r="T64" s="130"/>
      <c r="U64" s="130"/>
      <c r="V64" s="130"/>
    </row>
    <row r="65" spans="1:22" s="9" customFormat="1" ht="12.75" customHeight="1">
      <c r="A65" s="19" t="s">
        <v>1</v>
      </c>
      <c r="B65" s="16"/>
      <c r="C65" s="18"/>
      <c r="D65" s="135"/>
      <c r="E65" s="135"/>
      <c r="F65" s="18"/>
      <c r="G65" s="17"/>
      <c r="H65" s="17"/>
      <c r="I65" s="17"/>
      <c r="J65" s="17"/>
      <c r="K65" s="210"/>
      <c r="L65" s="210"/>
      <c r="M65" s="17"/>
      <c r="N65" s="17"/>
      <c r="O65" s="17"/>
      <c r="P65" s="17"/>
      <c r="Q65" s="11">
        <f>SUM(Q63:Q64)</f>
        <v>0</v>
      </c>
      <c r="R65" s="11">
        <f>SUM(R63:R64)</f>
        <v>0</v>
      </c>
      <c r="S65" s="233"/>
      <c r="T65" s="230"/>
      <c r="U65" s="10">
        <f>SUM(U63:U64)</f>
        <v>0</v>
      </c>
      <c r="V65" s="10">
        <f>SUM(V63:V64)</f>
        <v>0</v>
      </c>
    </row>
    <row r="66" spans="1:22" ht="25.5">
      <c r="A66" s="57" t="s">
        <v>37</v>
      </c>
      <c r="B66" s="237" t="s">
        <v>141</v>
      </c>
      <c r="C66" s="41" t="s">
        <v>28</v>
      </c>
      <c r="D66" s="194" t="s">
        <v>99</v>
      </c>
      <c r="E66" s="194" t="s">
        <v>99</v>
      </c>
      <c r="F66" s="127"/>
      <c r="G66" s="22" t="s">
        <v>8</v>
      </c>
      <c r="H66" s="23">
        <v>1</v>
      </c>
      <c r="I66" s="22" t="s">
        <v>10</v>
      </c>
      <c r="J66" s="21">
        <v>1</v>
      </c>
      <c r="K66" s="209"/>
      <c r="L66" s="209"/>
      <c r="M66" s="140">
        <v>27</v>
      </c>
      <c r="N66" s="139">
        <v>17</v>
      </c>
      <c r="O66" s="20">
        <f>H66*$M$66/J66</f>
        <v>27</v>
      </c>
      <c r="P66" s="229">
        <f>H66*$N$66/J66</f>
        <v>17</v>
      </c>
      <c r="Q66" s="20">
        <f>O66*K66</f>
        <v>0</v>
      </c>
      <c r="R66" s="20">
        <f>P66*L66</f>
        <v>0</v>
      </c>
      <c r="S66" s="20">
        <f>O66*3</f>
        <v>81</v>
      </c>
      <c r="T66" s="20">
        <f>P66*3</f>
        <v>51</v>
      </c>
      <c r="U66" s="20">
        <f>S66*K66</f>
        <v>0</v>
      </c>
      <c r="V66" s="20">
        <f>T66*L66</f>
        <v>0</v>
      </c>
    </row>
    <row r="67" spans="1:22" ht="12.75">
      <c r="A67" s="40" t="s">
        <v>37</v>
      </c>
      <c r="B67" s="238"/>
      <c r="C67" s="56"/>
      <c r="D67" s="138"/>
      <c r="E67" s="194"/>
      <c r="F67" s="56"/>
      <c r="G67" s="22"/>
      <c r="H67" s="23"/>
      <c r="I67" s="22"/>
      <c r="J67" s="21"/>
      <c r="K67" s="130"/>
      <c r="L67" s="218"/>
      <c r="M67" s="61"/>
      <c r="N67" s="49"/>
      <c r="O67" s="130"/>
      <c r="P67" s="218"/>
      <c r="Q67" s="130"/>
      <c r="R67" s="130"/>
      <c r="S67" s="130"/>
      <c r="T67" s="130"/>
      <c r="U67" s="130"/>
      <c r="V67" s="130"/>
    </row>
    <row r="68" spans="1:22" ht="12.75" customHeight="1">
      <c r="A68" s="40" t="s">
        <v>37</v>
      </c>
      <c r="B68" s="238"/>
      <c r="C68" s="55"/>
      <c r="D68" s="150"/>
      <c r="E68" s="150"/>
      <c r="F68" s="55"/>
      <c r="G68" s="22"/>
      <c r="H68" s="23"/>
      <c r="I68" s="22"/>
      <c r="J68" s="21"/>
      <c r="K68" s="130"/>
      <c r="L68" s="218"/>
      <c r="M68" s="140"/>
      <c r="O68" s="130"/>
      <c r="P68" s="218"/>
      <c r="Q68" s="130"/>
      <c r="R68" s="130"/>
      <c r="S68" s="130"/>
      <c r="T68" s="130"/>
      <c r="U68" s="130"/>
      <c r="V68" s="130"/>
    </row>
    <row r="69" spans="1:22" s="9" customFormat="1" ht="12.75" customHeight="1">
      <c r="A69" s="19" t="s">
        <v>1</v>
      </c>
      <c r="B69" s="16"/>
      <c r="C69" s="18"/>
      <c r="D69" s="135"/>
      <c r="E69" s="135"/>
      <c r="F69" s="18"/>
      <c r="G69" s="17"/>
      <c r="H69" s="17"/>
      <c r="I69" s="17"/>
      <c r="J69" s="17"/>
      <c r="K69" s="210"/>
      <c r="L69" s="210"/>
      <c r="M69" s="17"/>
      <c r="N69" s="17"/>
      <c r="O69" s="17"/>
      <c r="P69" s="17"/>
      <c r="Q69" s="11">
        <f>SUM(Q66:Q68)</f>
        <v>0</v>
      </c>
      <c r="R69" s="11">
        <f>SUM(R66:R68)</f>
        <v>0</v>
      </c>
      <c r="S69" s="233"/>
      <c r="T69" s="230"/>
      <c r="U69" s="10">
        <f>SUM(U66:U68)</f>
        <v>0</v>
      </c>
      <c r="V69" s="10">
        <f>SUM(V66:V68)</f>
        <v>0</v>
      </c>
    </row>
    <row r="70" spans="1:22" ht="25.5">
      <c r="A70" s="32" t="s">
        <v>37</v>
      </c>
      <c r="B70" s="175" t="s">
        <v>47</v>
      </c>
      <c r="C70" s="51" t="s">
        <v>28</v>
      </c>
      <c r="D70" s="138"/>
      <c r="E70" s="138" t="s">
        <v>100</v>
      </c>
      <c r="F70" s="119"/>
      <c r="G70" s="22" t="s">
        <v>8</v>
      </c>
      <c r="H70" s="23">
        <v>1</v>
      </c>
      <c r="I70" s="22" t="s">
        <v>10</v>
      </c>
      <c r="J70" s="21">
        <v>1</v>
      </c>
      <c r="K70" s="130"/>
      <c r="L70" s="209"/>
      <c r="M70" s="140"/>
      <c r="N70" s="139">
        <v>2</v>
      </c>
      <c r="O70" s="20">
        <f>H70*$M$70/J70</f>
        <v>0</v>
      </c>
      <c r="P70" s="229">
        <f>H70*$N$70/J70</f>
        <v>2</v>
      </c>
      <c r="Q70" s="20">
        <f>O70*K70</f>
        <v>0</v>
      </c>
      <c r="R70" s="20">
        <f>P70*L70</f>
        <v>0</v>
      </c>
      <c r="S70" s="20">
        <f>O70*3</f>
        <v>0</v>
      </c>
      <c r="T70" s="20">
        <f>P70*3</f>
        <v>6</v>
      </c>
      <c r="U70" s="20">
        <f>S70*K70</f>
        <v>0</v>
      </c>
      <c r="V70" s="20">
        <f>T70*L70</f>
        <v>0</v>
      </c>
    </row>
    <row r="71" spans="1:22" s="9" customFormat="1" ht="12.75" customHeight="1">
      <c r="A71" s="19" t="s">
        <v>1</v>
      </c>
      <c r="B71" s="16"/>
      <c r="C71" s="18"/>
      <c r="D71" s="135"/>
      <c r="E71" s="135"/>
      <c r="F71" s="18"/>
      <c r="G71" s="17"/>
      <c r="H71" s="17"/>
      <c r="I71" s="17"/>
      <c r="J71" s="17"/>
      <c r="K71" s="210"/>
      <c r="L71" s="210"/>
      <c r="M71" s="17"/>
      <c r="N71" s="17"/>
      <c r="O71" s="17"/>
      <c r="P71" s="17"/>
      <c r="Q71" s="11">
        <f aca="true" t="shared" si="10" ref="Q71:V71">SUM(Q70:Q70)</f>
        <v>0</v>
      </c>
      <c r="R71" s="11">
        <f t="shared" si="10"/>
        <v>0</v>
      </c>
      <c r="S71" s="233"/>
      <c r="T71" s="230"/>
      <c r="U71" s="10">
        <f t="shared" si="10"/>
        <v>0</v>
      </c>
      <c r="V71" s="10">
        <f t="shared" si="10"/>
        <v>0</v>
      </c>
    </row>
    <row r="72" spans="1:23" ht="12.75" customHeight="1">
      <c r="A72" s="40" t="s">
        <v>37</v>
      </c>
      <c r="B72" s="174" t="s">
        <v>46</v>
      </c>
      <c r="C72" s="55" t="s">
        <v>27</v>
      </c>
      <c r="D72" s="150"/>
      <c r="E72" s="193" t="s">
        <v>116</v>
      </c>
      <c r="F72" s="128"/>
      <c r="G72" s="22" t="s">
        <v>8</v>
      </c>
      <c r="H72" s="23">
        <v>1</v>
      </c>
      <c r="I72" s="22" t="s">
        <v>3</v>
      </c>
      <c r="J72" s="21">
        <v>2</v>
      </c>
      <c r="K72" s="130"/>
      <c r="L72" s="209"/>
      <c r="M72" s="140"/>
      <c r="N72" s="139">
        <v>2</v>
      </c>
      <c r="O72" s="20">
        <f>H72*$M$72/J72</f>
        <v>0</v>
      </c>
      <c r="P72" s="229">
        <f>H72*$N$72/J72</f>
        <v>1</v>
      </c>
      <c r="Q72" s="20">
        <f>O72*K72</f>
        <v>0</v>
      </c>
      <c r="R72" s="20">
        <f>P72*L72</f>
        <v>0</v>
      </c>
      <c r="S72" s="20">
        <f>O72*3</f>
        <v>0</v>
      </c>
      <c r="T72" s="20">
        <f>P72*3</f>
        <v>3</v>
      </c>
      <c r="U72" s="20">
        <f>S72*K72</f>
        <v>0</v>
      </c>
      <c r="V72" s="20">
        <f>T72*L72</f>
        <v>0</v>
      </c>
      <c r="W72" s="9"/>
    </row>
    <row r="73" spans="1:23" ht="25.5">
      <c r="A73" s="40" t="s">
        <v>37</v>
      </c>
      <c r="B73" s="53"/>
      <c r="C73" s="54" t="s">
        <v>28</v>
      </c>
      <c r="D73" s="181"/>
      <c r="E73" s="192" t="s">
        <v>115</v>
      </c>
      <c r="F73" s="129"/>
      <c r="G73" s="33" t="s">
        <v>8</v>
      </c>
      <c r="H73" s="34">
        <v>1</v>
      </c>
      <c r="I73" s="33" t="s">
        <v>10</v>
      </c>
      <c r="J73" s="21">
        <v>1</v>
      </c>
      <c r="K73" s="130"/>
      <c r="L73" s="209"/>
      <c r="M73" s="140"/>
      <c r="O73" s="20">
        <f>H73*$M$72/J73</f>
        <v>0</v>
      </c>
      <c r="P73" s="229">
        <f>H73*$N$72/J73</f>
        <v>2</v>
      </c>
      <c r="Q73" s="20">
        <f>O73*K73</f>
        <v>0</v>
      </c>
      <c r="R73" s="20">
        <f>P73*L73</f>
        <v>0</v>
      </c>
      <c r="S73" s="20">
        <f>O73*3</f>
        <v>0</v>
      </c>
      <c r="T73" s="20">
        <f>P73*3</f>
        <v>6</v>
      </c>
      <c r="U73" s="20">
        <f>S73*K73</f>
        <v>0</v>
      </c>
      <c r="V73" s="20">
        <f>T73*L73</f>
        <v>0</v>
      </c>
      <c r="W73" s="9"/>
    </row>
    <row r="74" spans="1:22" s="9" customFormat="1" ht="12.75" customHeight="1">
      <c r="A74" s="19" t="s">
        <v>1</v>
      </c>
      <c r="B74" s="16"/>
      <c r="C74" s="18"/>
      <c r="D74" s="135"/>
      <c r="E74" s="135"/>
      <c r="F74" s="18"/>
      <c r="G74" s="17"/>
      <c r="H74" s="17"/>
      <c r="I74" s="17"/>
      <c r="J74" s="17"/>
      <c r="K74" s="210"/>
      <c r="L74" s="210"/>
      <c r="M74" s="17"/>
      <c r="N74" s="17"/>
      <c r="O74" s="17"/>
      <c r="P74" s="17"/>
      <c r="Q74" s="11">
        <f aca="true" t="shared" si="11" ref="Q74:V74">SUM(Q72:Q73)</f>
        <v>0</v>
      </c>
      <c r="R74" s="11">
        <f t="shared" si="11"/>
        <v>0</v>
      </c>
      <c r="S74" s="233"/>
      <c r="T74" s="230"/>
      <c r="U74" s="10">
        <f t="shared" si="11"/>
        <v>0</v>
      </c>
      <c r="V74" s="10">
        <f t="shared" si="11"/>
        <v>0</v>
      </c>
    </row>
    <row r="75" spans="1:22" ht="25.5" customHeight="1">
      <c r="A75" s="32" t="s">
        <v>37</v>
      </c>
      <c r="B75" s="53" t="s">
        <v>45</v>
      </c>
      <c r="C75" s="24" t="s">
        <v>27</v>
      </c>
      <c r="D75" s="161" t="s">
        <v>103</v>
      </c>
      <c r="E75" s="161" t="s">
        <v>103</v>
      </c>
      <c r="F75" s="121"/>
      <c r="G75" s="22" t="s">
        <v>8</v>
      </c>
      <c r="H75" s="23">
        <v>1</v>
      </c>
      <c r="I75" s="22" t="s">
        <v>3</v>
      </c>
      <c r="J75" s="21">
        <v>2</v>
      </c>
      <c r="K75" s="209"/>
      <c r="L75" s="209"/>
      <c r="M75" s="140">
        <v>23</v>
      </c>
      <c r="N75" s="139">
        <v>1</v>
      </c>
      <c r="O75" s="20">
        <f>H75*$M$75/J75</f>
        <v>11.5</v>
      </c>
      <c r="P75" s="229">
        <f>H75*$N$75/J75</f>
        <v>0.5</v>
      </c>
      <c r="Q75" s="20">
        <f>O75*K75</f>
        <v>0</v>
      </c>
      <c r="R75" s="20">
        <f>P75*L75</f>
        <v>0</v>
      </c>
      <c r="S75" s="20">
        <f>O75*3</f>
        <v>34.5</v>
      </c>
      <c r="T75" s="20">
        <f>P75*3</f>
        <v>1.5</v>
      </c>
      <c r="U75" s="20">
        <f>S75*K75</f>
        <v>0</v>
      </c>
      <c r="V75" s="20">
        <f>T75*L75</f>
        <v>0</v>
      </c>
    </row>
    <row r="76" spans="1:22" ht="25.5">
      <c r="A76" s="30" t="s">
        <v>37</v>
      </c>
      <c r="B76" s="53"/>
      <c r="C76" s="54" t="s">
        <v>28</v>
      </c>
      <c r="D76" s="192" t="s">
        <v>99</v>
      </c>
      <c r="E76" s="192" t="s">
        <v>100</v>
      </c>
      <c r="F76" s="129"/>
      <c r="G76" s="33" t="s">
        <v>8</v>
      </c>
      <c r="H76" s="34">
        <v>1</v>
      </c>
      <c r="I76" s="33" t="s">
        <v>10</v>
      </c>
      <c r="J76" s="21">
        <v>1</v>
      </c>
      <c r="K76" s="209"/>
      <c r="L76" s="209"/>
      <c r="M76" s="140"/>
      <c r="O76" s="20">
        <f>H76*$M$75/J76</f>
        <v>23</v>
      </c>
      <c r="P76" s="229">
        <f>H76*$N$75/J76</f>
        <v>1</v>
      </c>
      <c r="Q76" s="20">
        <f>O76*K76</f>
        <v>0</v>
      </c>
      <c r="R76" s="20">
        <f>P76*L76</f>
        <v>0</v>
      </c>
      <c r="S76" s="20">
        <f>O76*3</f>
        <v>69</v>
      </c>
      <c r="T76" s="20">
        <f>P76*3</f>
        <v>3</v>
      </c>
      <c r="U76" s="20">
        <f>S76*K76</f>
        <v>0</v>
      </c>
      <c r="V76" s="20">
        <f>T76*L76</f>
        <v>0</v>
      </c>
    </row>
    <row r="77" spans="1:22" s="9" customFormat="1" ht="12.75" customHeight="1">
      <c r="A77" s="19" t="s">
        <v>1</v>
      </c>
      <c r="B77" s="16"/>
      <c r="C77" s="18"/>
      <c r="D77" s="135"/>
      <c r="E77" s="135"/>
      <c r="F77" s="18"/>
      <c r="G77" s="17"/>
      <c r="H77" s="17"/>
      <c r="I77" s="17"/>
      <c r="J77" s="17"/>
      <c r="K77" s="210"/>
      <c r="L77" s="210"/>
      <c r="M77" s="17"/>
      <c r="N77" s="17"/>
      <c r="O77" s="17"/>
      <c r="P77" s="17"/>
      <c r="Q77" s="11">
        <f aca="true" t="shared" si="12" ref="Q77:V77">SUM(Q75:Q76)</f>
        <v>0</v>
      </c>
      <c r="R77" s="11">
        <f t="shared" si="12"/>
        <v>0</v>
      </c>
      <c r="S77" s="233"/>
      <c r="T77" s="230"/>
      <c r="U77" s="10">
        <f t="shared" si="12"/>
        <v>0</v>
      </c>
      <c r="V77" s="10">
        <f t="shared" si="12"/>
        <v>0</v>
      </c>
    </row>
    <row r="78" spans="1:22" ht="25.5">
      <c r="A78" s="32" t="s">
        <v>37</v>
      </c>
      <c r="B78" s="174" t="s">
        <v>44</v>
      </c>
      <c r="C78" s="182" t="s">
        <v>117</v>
      </c>
      <c r="D78" s="138" t="s">
        <v>113</v>
      </c>
      <c r="E78" s="137"/>
      <c r="F78" s="119"/>
      <c r="G78" s="22" t="s">
        <v>8</v>
      </c>
      <c r="H78" s="23">
        <v>0.5</v>
      </c>
      <c r="I78" s="22" t="s">
        <v>10</v>
      </c>
      <c r="J78" s="21">
        <v>1</v>
      </c>
      <c r="K78" s="209"/>
      <c r="L78" s="218"/>
      <c r="M78" s="140">
        <v>2</v>
      </c>
      <c r="O78" s="20">
        <f>H78*$M$78/J78</f>
        <v>1</v>
      </c>
      <c r="P78" s="229">
        <f>H78*$N$78/J78</f>
        <v>0</v>
      </c>
      <c r="Q78" s="20">
        <f>O78*K78</f>
        <v>0</v>
      </c>
      <c r="R78" s="20">
        <f>P78*L78</f>
        <v>0</v>
      </c>
      <c r="S78" s="20">
        <f>O78*3</f>
        <v>3</v>
      </c>
      <c r="T78" s="20">
        <f>P78*3</f>
        <v>0</v>
      </c>
      <c r="U78" s="20">
        <f>S78*K78</f>
        <v>0</v>
      </c>
      <c r="V78" s="20">
        <f>T78*L78</f>
        <v>0</v>
      </c>
    </row>
    <row r="79" spans="1:22" ht="25.5">
      <c r="A79" s="30" t="s">
        <v>37</v>
      </c>
      <c r="B79" s="53"/>
      <c r="C79" s="51" t="s">
        <v>28</v>
      </c>
      <c r="D79" s="138" t="s">
        <v>99</v>
      </c>
      <c r="E79" s="137"/>
      <c r="F79" s="119"/>
      <c r="G79" s="22"/>
      <c r="H79" s="23">
        <v>0.5</v>
      </c>
      <c r="I79" s="22" t="s">
        <v>10</v>
      </c>
      <c r="J79" s="21">
        <v>1</v>
      </c>
      <c r="K79" s="209"/>
      <c r="L79" s="218"/>
      <c r="M79" s="140"/>
      <c r="O79" s="20">
        <f>H79*$M$78/J79</f>
        <v>1</v>
      </c>
      <c r="P79" s="229">
        <f>H79*$N$78/J79</f>
        <v>0</v>
      </c>
      <c r="Q79" s="20">
        <f>O79*K79</f>
        <v>0</v>
      </c>
      <c r="R79" s="20">
        <f>P79*L79</f>
        <v>0</v>
      </c>
      <c r="S79" s="20">
        <f>O79*3</f>
        <v>3</v>
      </c>
      <c r="T79" s="20">
        <f>P79*3</f>
        <v>0</v>
      </c>
      <c r="U79" s="20">
        <f>S79*K79</f>
        <v>0</v>
      </c>
      <c r="V79" s="20">
        <f>T79*L79</f>
        <v>0</v>
      </c>
    </row>
    <row r="80" spans="1:22" ht="12.75" customHeight="1">
      <c r="A80" s="30" t="s">
        <v>37</v>
      </c>
      <c r="B80" s="53" t="s">
        <v>43</v>
      </c>
      <c r="C80" s="24"/>
      <c r="D80" s="22"/>
      <c r="E80" s="22"/>
      <c r="F80" s="24"/>
      <c r="G80" s="22"/>
      <c r="H80" s="23"/>
      <c r="I80" s="22"/>
      <c r="J80" s="21"/>
      <c r="K80" s="130"/>
      <c r="L80" s="218"/>
      <c r="M80" s="140"/>
      <c r="O80" s="130"/>
      <c r="P80" s="218"/>
      <c r="Q80" s="130"/>
      <c r="R80" s="130"/>
      <c r="S80" s="130"/>
      <c r="T80" s="130"/>
      <c r="U80" s="130"/>
      <c r="V80" s="130"/>
    </row>
    <row r="81" spans="1:22" ht="12.75" customHeight="1">
      <c r="A81" s="30" t="s">
        <v>37</v>
      </c>
      <c r="B81" s="53" t="s">
        <v>42</v>
      </c>
      <c r="C81" s="24"/>
      <c r="D81" s="22"/>
      <c r="E81" s="22"/>
      <c r="F81" s="24"/>
      <c r="G81" s="22"/>
      <c r="H81" s="23"/>
      <c r="I81" s="39"/>
      <c r="J81" s="21"/>
      <c r="K81" s="130"/>
      <c r="L81" s="218"/>
      <c r="M81" s="142"/>
      <c r="O81" s="130"/>
      <c r="P81" s="218"/>
      <c r="Q81" s="130"/>
      <c r="R81" s="130"/>
      <c r="S81" s="130"/>
      <c r="T81" s="130"/>
      <c r="U81" s="130"/>
      <c r="V81" s="130"/>
    </row>
    <row r="82" spans="1:22" s="9" customFormat="1" ht="12.75" customHeight="1">
      <c r="A82" s="19" t="s">
        <v>1</v>
      </c>
      <c r="B82" s="16"/>
      <c r="C82" s="18"/>
      <c r="D82" s="135"/>
      <c r="E82" s="135"/>
      <c r="F82" s="18"/>
      <c r="G82" s="17"/>
      <c r="H82" s="17"/>
      <c r="I82" s="17"/>
      <c r="J82" s="17"/>
      <c r="K82" s="210"/>
      <c r="L82" s="210"/>
      <c r="M82" s="17"/>
      <c r="N82" s="17"/>
      <c r="O82" s="17"/>
      <c r="P82" s="17"/>
      <c r="Q82" s="11">
        <f aca="true" t="shared" si="13" ref="Q82:V82">SUM(Q78:Q81)</f>
        <v>0</v>
      </c>
      <c r="R82" s="11">
        <f t="shared" si="13"/>
        <v>0</v>
      </c>
      <c r="S82" s="233"/>
      <c r="T82" s="230"/>
      <c r="U82" s="10">
        <f t="shared" si="13"/>
        <v>0</v>
      </c>
      <c r="V82" s="10">
        <f t="shared" si="13"/>
        <v>0</v>
      </c>
    </row>
    <row r="83" spans="1:22" ht="25.5" customHeight="1">
      <c r="A83" s="32" t="s">
        <v>37</v>
      </c>
      <c r="B83" s="174" t="s">
        <v>41</v>
      </c>
      <c r="C83" s="51" t="s">
        <v>40</v>
      </c>
      <c r="D83" s="138" t="s">
        <v>125</v>
      </c>
      <c r="E83" s="138"/>
      <c r="F83" s="119"/>
      <c r="G83" s="22" t="s">
        <v>39</v>
      </c>
      <c r="H83" s="23">
        <v>0.5</v>
      </c>
      <c r="I83" s="22" t="s">
        <v>10</v>
      </c>
      <c r="J83" s="21">
        <v>1</v>
      </c>
      <c r="K83" s="209"/>
      <c r="L83" s="218"/>
      <c r="M83" s="140">
        <v>2</v>
      </c>
      <c r="O83" s="20">
        <f>H83*$M$83/J83</f>
        <v>1</v>
      </c>
      <c r="P83" s="229">
        <f>H83*$N$83/J83</f>
        <v>0</v>
      </c>
      <c r="Q83" s="20">
        <f>O83*K83</f>
        <v>0</v>
      </c>
      <c r="R83" s="20">
        <f>P83*L83</f>
        <v>0</v>
      </c>
      <c r="S83" s="20">
        <f>O83*3</f>
        <v>3</v>
      </c>
      <c r="T83" s="20">
        <f>P83*3</f>
        <v>0</v>
      </c>
      <c r="U83" s="20">
        <f>S83*K83</f>
        <v>0</v>
      </c>
      <c r="V83" s="20">
        <f>T83*L83</f>
        <v>0</v>
      </c>
    </row>
    <row r="84" spans="1:22" ht="12.75" customHeight="1">
      <c r="A84" s="30" t="s">
        <v>37</v>
      </c>
      <c r="B84" s="53"/>
      <c r="C84" s="51" t="s">
        <v>40</v>
      </c>
      <c r="D84" s="138" t="s">
        <v>112</v>
      </c>
      <c r="E84" s="137"/>
      <c r="F84" s="119"/>
      <c r="G84" s="22"/>
      <c r="H84" s="23">
        <v>0.5</v>
      </c>
      <c r="I84" s="161" t="s">
        <v>10</v>
      </c>
      <c r="J84" s="21">
        <v>1</v>
      </c>
      <c r="K84" s="209"/>
      <c r="L84" s="218"/>
      <c r="M84" s="140"/>
      <c r="O84" s="20">
        <f>H84*$M$83/J84</f>
        <v>1</v>
      </c>
      <c r="P84" s="229">
        <f>H84*$N$83/J84</f>
        <v>0</v>
      </c>
      <c r="Q84" s="20">
        <f>O84*K84</f>
        <v>0</v>
      </c>
      <c r="R84" s="20">
        <f>P84*L84</f>
        <v>0</v>
      </c>
      <c r="S84" s="20">
        <f>O84*3</f>
        <v>3</v>
      </c>
      <c r="T84" s="20">
        <f>P84*3</f>
        <v>0</v>
      </c>
      <c r="U84" s="20">
        <f>S84*K84</f>
        <v>0</v>
      </c>
      <c r="V84" s="20">
        <f>T84*L84</f>
        <v>0</v>
      </c>
    </row>
    <row r="85" spans="1:22" s="9" customFormat="1" ht="12.75" customHeight="1">
      <c r="A85" s="19" t="s">
        <v>1</v>
      </c>
      <c r="B85" s="16"/>
      <c r="C85" s="18"/>
      <c r="D85" s="135"/>
      <c r="E85" s="135"/>
      <c r="F85" s="18"/>
      <c r="G85" s="17"/>
      <c r="H85" s="17"/>
      <c r="I85" s="17"/>
      <c r="J85" s="17"/>
      <c r="K85" s="210"/>
      <c r="L85" s="210"/>
      <c r="M85" s="17"/>
      <c r="N85" s="17"/>
      <c r="O85" s="17"/>
      <c r="P85" s="17"/>
      <c r="Q85" s="11">
        <f>SUM(Q83:Q84)</f>
        <v>0</v>
      </c>
      <c r="R85" s="11">
        <f>SUM(R83:R84)</f>
        <v>0</v>
      </c>
      <c r="S85" s="233"/>
      <c r="T85" s="230"/>
      <c r="U85" s="10">
        <f>SUM(U83:U84)</f>
        <v>0</v>
      </c>
      <c r="V85" s="10">
        <f>SUM(V83:V84)</f>
        <v>0</v>
      </c>
    </row>
    <row r="86" spans="1:22" ht="25.5">
      <c r="A86" s="32" t="s">
        <v>37</v>
      </c>
      <c r="B86" s="227" t="s">
        <v>142</v>
      </c>
      <c r="C86" s="31" t="s">
        <v>38</v>
      </c>
      <c r="D86" s="138" t="s">
        <v>115</v>
      </c>
      <c r="E86" s="164" t="s">
        <v>115</v>
      </c>
      <c r="F86" s="120"/>
      <c r="G86" s="28" t="s">
        <v>8</v>
      </c>
      <c r="H86" s="39">
        <v>1</v>
      </c>
      <c r="I86" s="22" t="s">
        <v>10</v>
      </c>
      <c r="J86" s="21">
        <v>1</v>
      </c>
      <c r="K86" s="209"/>
      <c r="L86" s="209"/>
      <c r="M86" s="140">
        <v>5</v>
      </c>
      <c r="N86" s="139">
        <v>2</v>
      </c>
      <c r="O86" s="20">
        <f>H86*$M$86/J86</f>
        <v>5</v>
      </c>
      <c r="P86" s="229">
        <f>H86*$N$86/J86</f>
        <v>2</v>
      </c>
      <c r="Q86" s="20">
        <f>O86*K86</f>
        <v>0</v>
      </c>
      <c r="R86" s="20">
        <f>P86*L86</f>
        <v>0</v>
      </c>
      <c r="S86" s="20">
        <f>O86*3</f>
        <v>15</v>
      </c>
      <c r="T86" s="20">
        <f>P86*3</f>
        <v>6</v>
      </c>
      <c r="U86" s="20">
        <f>S86*K86</f>
        <v>0</v>
      </c>
      <c r="V86" s="20">
        <f>T86*L86</f>
        <v>0</v>
      </c>
    </row>
    <row r="87" spans="1:22" s="9" customFormat="1" ht="12.75" customHeight="1">
      <c r="A87" s="19" t="s">
        <v>1</v>
      </c>
      <c r="B87" s="16"/>
      <c r="C87" s="18"/>
      <c r="D87" s="135"/>
      <c r="E87" s="135"/>
      <c r="F87" s="18"/>
      <c r="G87" s="17"/>
      <c r="H87" s="17"/>
      <c r="I87" s="17"/>
      <c r="J87" s="17"/>
      <c r="K87" s="210"/>
      <c r="L87" s="210"/>
      <c r="M87" s="17"/>
      <c r="N87" s="17"/>
      <c r="O87" s="17"/>
      <c r="P87" s="17"/>
      <c r="Q87" s="11">
        <f>SUM(Q86:Q86)</f>
        <v>0</v>
      </c>
      <c r="R87" s="11">
        <f>SUM(R86:R86)</f>
        <v>0</v>
      </c>
      <c r="S87" s="233"/>
      <c r="T87" s="230"/>
      <c r="U87" s="10">
        <f>SUM(U86:U86)</f>
        <v>0</v>
      </c>
      <c r="V87" s="10">
        <f>SUM(V86:V86)</f>
        <v>0</v>
      </c>
    </row>
    <row r="88" spans="1:22" s="9" customFormat="1" ht="12.75" customHeight="1">
      <c r="A88" s="15" t="s">
        <v>36</v>
      </c>
      <c r="B88" s="12"/>
      <c r="C88" s="14"/>
      <c r="D88" s="136"/>
      <c r="E88" s="136"/>
      <c r="F88" s="14"/>
      <c r="G88" s="50"/>
      <c r="H88" s="50"/>
      <c r="I88" s="50"/>
      <c r="J88" s="50"/>
      <c r="K88" s="212"/>
      <c r="L88" s="212"/>
      <c r="M88" s="50"/>
      <c r="N88" s="50"/>
      <c r="O88" s="50"/>
      <c r="P88" s="50"/>
      <c r="Q88" s="11">
        <f aca="true" t="shared" si="14" ref="Q88:V88">Q58+Q62+Q65+Q69+Q71+Q74+Q77+Q82+Q85+Q87</f>
        <v>0</v>
      </c>
      <c r="R88" s="11">
        <f t="shared" si="14"/>
        <v>0</v>
      </c>
      <c r="S88" s="10">
        <f t="shared" si="14"/>
        <v>0</v>
      </c>
      <c r="T88" s="10">
        <f t="shared" si="14"/>
        <v>0</v>
      </c>
      <c r="U88" s="10">
        <f t="shared" si="14"/>
        <v>0</v>
      </c>
      <c r="V88" s="10">
        <f t="shared" si="14"/>
        <v>0</v>
      </c>
    </row>
    <row r="89" spans="7:22" ht="12.75">
      <c r="G89" s="49"/>
      <c r="H89" s="49"/>
      <c r="I89" s="49"/>
      <c r="J89" s="49"/>
      <c r="K89" s="131"/>
      <c r="L89" s="131"/>
      <c r="O89" s="131"/>
      <c r="P89" s="131"/>
      <c r="Q89" s="131"/>
      <c r="R89" s="131"/>
      <c r="S89" s="131"/>
      <c r="T89" s="131"/>
      <c r="U89" s="131"/>
      <c r="V89" s="131"/>
    </row>
    <row r="90" spans="1:23" s="185" customFormat="1" ht="18" customHeight="1">
      <c r="A90" s="184"/>
      <c r="H90" s="186" t="s">
        <v>123</v>
      </c>
      <c r="I90" s="191"/>
      <c r="J90" s="199"/>
      <c r="K90" s="188"/>
      <c r="L90" s="188"/>
      <c r="M90" s="187"/>
      <c r="N90" s="187"/>
      <c r="O90" s="188"/>
      <c r="P90" s="188"/>
      <c r="Q90" s="188"/>
      <c r="R90" s="188"/>
      <c r="S90" s="188"/>
      <c r="T90" s="188"/>
      <c r="U90" s="188"/>
      <c r="V90" s="189" t="s">
        <v>120</v>
      </c>
      <c r="W90" s="190">
        <f>U88+V88</f>
        <v>0</v>
      </c>
    </row>
    <row r="91" spans="7:22" ht="12.75">
      <c r="G91" s="49"/>
      <c r="H91" s="49"/>
      <c r="I91" s="49"/>
      <c r="J91" s="49"/>
      <c r="K91" s="131"/>
      <c r="L91" s="131"/>
      <c r="O91" s="131"/>
      <c r="P91" s="131"/>
      <c r="Q91" s="131"/>
      <c r="R91" s="131"/>
      <c r="S91" s="131"/>
      <c r="T91" s="131"/>
      <c r="U91" s="131"/>
      <c r="V91" s="131"/>
    </row>
    <row r="92" spans="1:22" ht="19.5">
      <c r="A92" s="48" t="s">
        <v>35</v>
      </c>
      <c r="B92" s="173"/>
      <c r="C92" s="46"/>
      <c r="D92" s="47"/>
      <c r="E92" s="47"/>
      <c r="F92" s="46"/>
      <c r="G92" s="47"/>
      <c r="H92" s="47"/>
      <c r="I92" s="47"/>
      <c r="J92" s="47"/>
      <c r="K92" s="45"/>
      <c r="L92" s="45"/>
      <c r="M92" s="47"/>
      <c r="N92" s="47"/>
      <c r="O92" s="45"/>
      <c r="P92" s="45"/>
      <c r="Q92" s="45"/>
      <c r="R92" s="45"/>
      <c r="S92" s="45"/>
      <c r="T92" s="45"/>
      <c r="U92" s="45"/>
      <c r="V92" s="44"/>
    </row>
    <row r="93" spans="1:22" ht="25.5" customHeight="1">
      <c r="A93" s="30" t="s">
        <v>26</v>
      </c>
      <c r="B93" s="224" t="s">
        <v>143</v>
      </c>
      <c r="C93" s="52" t="s">
        <v>34</v>
      </c>
      <c r="D93" s="164" t="s">
        <v>97</v>
      </c>
      <c r="E93" s="164" t="s">
        <v>97</v>
      </c>
      <c r="F93" s="120"/>
      <c r="G93" s="28" t="s">
        <v>8</v>
      </c>
      <c r="H93" s="29">
        <v>1</v>
      </c>
      <c r="I93" s="28" t="s">
        <v>10</v>
      </c>
      <c r="J93" s="42">
        <v>1</v>
      </c>
      <c r="K93" s="209"/>
      <c r="L93" s="221"/>
      <c r="M93" s="140">
        <v>4</v>
      </c>
      <c r="N93" s="139">
        <v>2</v>
      </c>
      <c r="O93" s="26">
        <f>H93*M93/J93</f>
        <v>4</v>
      </c>
      <c r="P93" s="26">
        <f>H93*N93/J93</f>
        <v>2</v>
      </c>
      <c r="Q93" s="26">
        <f>O93*K93</f>
        <v>0</v>
      </c>
      <c r="R93" s="26">
        <f>P93*L93</f>
        <v>0</v>
      </c>
      <c r="S93" s="26">
        <f>O93*3</f>
        <v>12</v>
      </c>
      <c r="T93" s="26">
        <f>P93*3</f>
        <v>6</v>
      </c>
      <c r="U93" s="26">
        <f>S93*K93</f>
        <v>0</v>
      </c>
      <c r="V93" s="26">
        <f>T93*L93</f>
        <v>0</v>
      </c>
    </row>
    <row r="94" spans="1:22" s="9" customFormat="1" ht="12.75" customHeight="1">
      <c r="A94" s="19" t="s">
        <v>1</v>
      </c>
      <c r="B94" s="16"/>
      <c r="C94" s="18"/>
      <c r="D94" s="135"/>
      <c r="E94" s="135"/>
      <c r="F94" s="18"/>
      <c r="G94" s="17"/>
      <c r="H94" s="17"/>
      <c r="I94" s="17"/>
      <c r="J94" s="17"/>
      <c r="K94" s="210"/>
      <c r="L94" s="210"/>
      <c r="M94" s="17"/>
      <c r="N94" s="17"/>
      <c r="O94" s="17"/>
      <c r="P94" s="17"/>
      <c r="Q94" s="11">
        <f>SUM(Q93:Q93)</f>
        <v>0</v>
      </c>
      <c r="R94" s="11">
        <f>SUM(R93:R93)</f>
        <v>0</v>
      </c>
      <c r="S94" s="233"/>
      <c r="T94" s="230"/>
      <c r="U94" s="10">
        <f>SUM(U93:U93)</f>
        <v>0</v>
      </c>
      <c r="V94" s="10">
        <f>SUM(V93:V93)</f>
        <v>0</v>
      </c>
    </row>
    <row r="95" spans="1:22" ht="27" customHeight="1">
      <c r="A95" s="30" t="s">
        <v>26</v>
      </c>
      <c r="B95" s="179" t="s">
        <v>144</v>
      </c>
      <c r="C95" s="51" t="s">
        <v>34</v>
      </c>
      <c r="D95" s="138" t="s">
        <v>96</v>
      </c>
      <c r="E95" s="138"/>
      <c r="F95" s="119"/>
      <c r="G95" s="22" t="s">
        <v>8</v>
      </c>
      <c r="H95" s="22">
        <v>0.5</v>
      </c>
      <c r="I95" s="22" t="s">
        <v>10</v>
      </c>
      <c r="J95" s="21">
        <v>1</v>
      </c>
      <c r="K95" s="209"/>
      <c r="L95" s="223"/>
      <c r="M95" s="140">
        <f>50-7</f>
        <v>43</v>
      </c>
      <c r="N95" s="49"/>
      <c r="O95" s="20">
        <f>H95*$M$95/J95</f>
        <v>21.5</v>
      </c>
      <c r="P95" s="229">
        <f>H95*$N$95/J95</f>
        <v>0</v>
      </c>
      <c r="Q95" s="20">
        <f>O95*K95</f>
        <v>0</v>
      </c>
      <c r="R95" s="20">
        <f>P95*L95</f>
        <v>0</v>
      </c>
      <c r="S95" s="26">
        <f>O95*3</f>
        <v>64.5</v>
      </c>
      <c r="T95" s="26">
        <f>P95*3</f>
        <v>0</v>
      </c>
      <c r="U95" s="26">
        <f>S95*K95</f>
        <v>0</v>
      </c>
      <c r="V95" s="26">
        <f>T95*L95</f>
        <v>0</v>
      </c>
    </row>
    <row r="96" spans="1:22" ht="24.75" customHeight="1">
      <c r="A96" s="30" t="s">
        <v>26</v>
      </c>
      <c r="B96" s="53"/>
      <c r="C96" s="51" t="s">
        <v>33</v>
      </c>
      <c r="D96" s="138" t="s">
        <v>99</v>
      </c>
      <c r="E96" s="138"/>
      <c r="F96" s="119"/>
      <c r="G96" s="22" t="s">
        <v>8</v>
      </c>
      <c r="H96" s="22">
        <v>0.5</v>
      </c>
      <c r="I96" s="22" t="s">
        <v>10</v>
      </c>
      <c r="J96" s="21">
        <v>1</v>
      </c>
      <c r="K96" s="211"/>
      <c r="L96" s="218"/>
      <c r="M96" s="140"/>
      <c r="O96" s="20">
        <f>H96*$M$95/J96</f>
        <v>21.5</v>
      </c>
      <c r="P96" s="229">
        <f>H96*$N$95/J96</f>
        <v>0</v>
      </c>
      <c r="Q96" s="20">
        <f>O96*K96</f>
        <v>0</v>
      </c>
      <c r="R96" s="20">
        <f>P96*L96</f>
        <v>0</v>
      </c>
      <c r="S96" s="26">
        <f>O96*3</f>
        <v>64.5</v>
      </c>
      <c r="T96" s="26">
        <f>P96*3</f>
        <v>0</v>
      </c>
      <c r="U96" s="26">
        <f>S96*K96</f>
        <v>0</v>
      </c>
      <c r="V96" s="26">
        <f>T96*L96</f>
        <v>0</v>
      </c>
    </row>
    <row r="97" spans="1:22" s="9" customFormat="1" ht="12.75" customHeight="1">
      <c r="A97" s="19" t="s">
        <v>1</v>
      </c>
      <c r="B97" s="16"/>
      <c r="C97" s="18"/>
      <c r="D97" s="135"/>
      <c r="E97" s="135"/>
      <c r="F97" s="18"/>
      <c r="G97" s="17"/>
      <c r="H97" s="17"/>
      <c r="I97" s="17"/>
      <c r="J97" s="17"/>
      <c r="K97" s="210"/>
      <c r="L97" s="210"/>
      <c r="M97" s="17"/>
      <c r="N97" s="17"/>
      <c r="O97" s="17"/>
      <c r="P97" s="17"/>
      <c r="Q97" s="11">
        <f>SUM(Q95:Q96)</f>
        <v>0</v>
      </c>
      <c r="R97" s="11">
        <f>SUM(R95:R96)</f>
        <v>0</v>
      </c>
      <c r="S97" s="233"/>
      <c r="T97" s="230"/>
      <c r="U97" s="10">
        <f>SUM(U95:U96)</f>
        <v>0</v>
      </c>
      <c r="V97" s="10">
        <f>SUM(V95:V96)</f>
        <v>0</v>
      </c>
    </row>
    <row r="98" spans="1:22" ht="27" customHeight="1">
      <c r="A98" s="30" t="s">
        <v>26</v>
      </c>
      <c r="B98" s="53" t="s">
        <v>32</v>
      </c>
      <c r="C98" s="51" t="s">
        <v>31</v>
      </c>
      <c r="D98" s="137"/>
      <c r="E98" s="138" t="s">
        <v>99</v>
      </c>
      <c r="F98" s="119"/>
      <c r="G98" s="22" t="s">
        <v>8</v>
      </c>
      <c r="H98" s="22">
        <v>1</v>
      </c>
      <c r="I98" s="22" t="s">
        <v>10</v>
      </c>
      <c r="J98" s="21">
        <v>1</v>
      </c>
      <c r="K98" s="214"/>
      <c r="L98" s="221"/>
      <c r="M98" s="140"/>
      <c r="N98" s="139">
        <v>2</v>
      </c>
      <c r="O98" s="20">
        <f>H98*$M$98/J98</f>
        <v>0</v>
      </c>
      <c r="P98" s="229">
        <f>H98*$N$98/J98</f>
        <v>2</v>
      </c>
      <c r="Q98" s="20">
        <f>O98*K98</f>
        <v>0</v>
      </c>
      <c r="R98" s="20">
        <f>P98*L98</f>
        <v>0</v>
      </c>
      <c r="S98" s="26">
        <f>O98*3</f>
        <v>0</v>
      </c>
      <c r="T98" s="26">
        <f>P98*3</f>
        <v>6</v>
      </c>
      <c r="U98" s="26">
        <f>S98*K98</f>
        <v>0</v>
      </c>
      <c r="V98" s="26">
        <f>T98*L98</f>
        <v>0</v>
      </c>
    </row>
    <row r="99" spans="1:22" ht="12.75" customHeight="1">
      <c r="A99" s="30" t="s">
        <v>26</v>
      </c>
      <c r="B99" s="53" t="s">
        <v>30</v>
      </c>
      <c r="C99" s="51" t="s">
        <v>29</v>
      </c>
      <c r="D99" s="137"/>
      <c r="E99" s="138" t="s">
        <v>101</v>
      </c>
      <c r="F99" s="119"/>
      <c r="G99" s="22" t="s">
        <v>8</v>
      </c>
      <c r="H99" s="22">
        <v>1</v>
      </c>
      <c r="I99" s="22" t="s">
        <v>7</v>
      </c>
      <c r="J99" s="22">
        <v>3</v>
      </c>
      <c r="K99" s="130"/>
      <c r="L99" s="222"/>
      <c r="M99" s="140"/>
      <c r="O99" s="20">
        <f>H99*$M$98/J99</f>
        <v>0</v>
      </c>
      <c r="P99" s="229">
        <f>H99*$N$98/J99</f>
        <v>0.6666666666666666</v>
      </c>
      <c r="Q99" s="20">
        <f>O99*K99</f>
        <v>0</v>
      </c>
      <c r="R99" s="20">
        <f>P99*L99</f>
        <v>0</v>
      </c>
      <c r="S99" s="26">
        <f>O99*3</f>
        <v>0</v>
      </c>
      <c r="T99" s="26">
        <f>P99*3</f>
        <v>2</v>
      </c>
      <c r="U99" s="26">
        <f>S99*K99</f>
        <v>0</v>
      </c>
      <c r="V99" s="26">
        <f>T99*L99</f>
        <v>0</v>
      </c>
    </row>
    <row r="100" spans="1:22" s="9" customFormat="1" ht="12.75" customHeight="1">
      <c r="A100" s="19" t="s">
        <v>1</v>
      </c>
      <c r="B100" s="16"/>
      <c r="C100" s="18"/>
      <c r="D100" s="135"/>
      <c r="E100" s="135"/>
      <c r="F100" s="18"/>
      <c r="G100" s="17"/>
      <c r="H100" s="17"/>
      <c r="I100" s="17"/>
      <c r="J100" s="17"/>
      <c r="K100" s="210"/>
      <c r="L100" s="210"/>
      <c r="M100" s="17"/>
      <c r="N100" s="17"/>
      <c r="O100" s="17"/>
      <c r="P100" s="17"/>
      <c r="Q100" s="11">
        <f aca="true" t="shared" si="15" ref="Q100:V100">SUM(Q98:Q99)</f>
        <v>0</v>
      </c>
      <c r="R100" s="11">
        <f t="shared" si="15"/>
        <v>0</v>
      </c>
      <c r="S100" s="233"/>
      <c r="T100" s="230"/>
      <c r="U100" s="10">
        <f t="shared" si="15"/>
        <v>0</v>
      </c>
      <c r="V100" s="10">
        <f t="shared" si="15"/>
        <v>0</v>
      </c>
    </row>
    <row r="101" spans="1:22" ht="27" customHeight="1">
      <c r="A101" s="30" t="s">
        <v>26</v>
      </c>
      <c r="B101" s="180" t="s">
        <v>145</v>
      </c>
      <c r="C101" s="51" t="s">
        <v>28</v>
      </c>
      <c r="D101" s="138" t="s">
        <v>102</v>
      </c>
      <c r="E101" s="137"/>
      <c r="F101" s="119"/>
      <c r="G101" s="22" t="s">
        <v>8</v>
      </c>
      <c r="H101" s="22">
        <v>1</v>
      </c>
      <c r="I101" s="22" t="s">
        <v>10</v>
      </c>
      <c r="J101" s="21">
        <v>1</v>
      </c>
      <c r="K101" s="209"/>
      <c r="L101" s="223"/>
      <c r="M101" s="140">
        <v>6</v>
      </c>
      <c r="O101" s="20">
        <f>H101*$M$101/J101</f>
        <v>6</v>
      </c>
      <c r="P101" s="229">
        <f>H101*$N$101/J101</f>
        <v>0</v>
      </c>
      <c r="Q101" s="20">
        <f>O101*K101</f>
        <v>0</v>
      </c>
      <c r="R101" s="20">
        <f>P101*L101</f>
        <v>0</v>
      </c>
      <c r="S101" s="26">
        <f>O101*3</f>
        <v>18</v>
      </c>
      <c r="T101" s="26">
        <f>P101*3</f>
        <v>0</v>
      </c>
      <c r="U101" s="26">
        <f>S101*K101</f>
        <v>0</v>
      </c>
      <c r="V101" s="26">
        <f>T101*L101</f>
        <v>0</v>
      </c>
    </row>
    <row r="102" spans="1:22" ht="12.75" customHeight="1">
      <c r="A102" s="30" t="s">
        <v>26</v>
      </c>
      <c r="B102" s="180" t="s">
        <v>25</v>
      </c>
      <c r="C102" s="24" t="s">
        <v>27</v>
      </c>
      <c r="D102" s="161" t="s">
        <v>103</v>
      </c>
      <c r="E102" s="22"/>
      <c r="F102" s="121"/>
      <c r="G102" s="22" t="s">
        <v>8</v>
      </c>
      <c r="H102" s="22">
        <v>1</v>
      </c>
      <c r="I102" s="22" t="s">
        <v>10</v>
      </c>
      <c r="J102" s="21">
        <v>1</v>
      </c>
      <c r="K102" s="211"/>
      <c r="L102" s="218"/>
      <c r="M102" s="140"/>
      <c r="O102" s="20">
        <f>H102*$M$101/J102</f>
        <v>6</v>
      </c>
      <c r="P102" s="229">
        <f>H102*$N$101/J102</f>
        <v>0</v>
      </c>
      <c r="Q102" s="20">
        <f>O102*K102</f>
        <v>0</v>
      </c>
      <c r="R102" s="20">
        <f>P102*L102</f>
        <v>0</v>
      </c>
      <c r="S102" s="26">
        <f>O102*3</f>
        <v>18</v>
      </c>
      <c r="T102" s="26">
        <f>P102*3</f>
        <v>0</v>
      </c>
      <c r="U102" s="26">
        <f>S102*K102</f>
        <v>0</v>
      </c>
      <c r="V102" s="26">
        <f>T102*L102</f>
        <v>0</v>
      </c>
    </row>
    <row r="103" spans="1:22" s="9" customFormat="1" ht="12.75" customHeight="1">
      <c r="A103" s="19" t="s">
        <v>1</v>
      </c>
      <c r="B103" s="16"/>
      <c r="C103" s="18"/>
      <c r="D103" s="135"/>
      <c r="E103" s="135"/>
      <c r="F103" s="18"/>
      <c r="G103" s="17"/>
      <c r="H103" s="17"/>
      <c r="I103" s="17"/>
      <c r="J103" s="17"/>
      <c r="K103" s="210"/>
      <c r="L103" s="210"/>
      <c r="M103" s="17"/>
      <c r="N103" s="17"/>
      <c r="O103" s="17"/>
      <c r="P103" s="17"/>
      <c r="Q103" s="11">
        <f>SUM(Q101:Q102)</f>
        <v>0</v>
      </c>
      <c r="R103" s="11">
        <f>SUM(R101:R102)</f>
        <v>0</v>
      </c>
      <c r="S103" s="233"/>
      <c r="T103" s="230"/>
      <c r="U103" s="10">
        <f>SUM(U101:U102)</f>
        <v>0</v>
      </c>
      <c r="V103" s="10">
        <f>SUM(V101:V102)</f>
        <v>0</v>
      </c>
    </row>
    <row r="104" spans="1:22" s="9" customFormat="1" ht="12.75" customHeight="1">
      <c r="A104" s="15" t="s">
        <v>24</v>
      </c>
      <c r="B104" s="12"/>
      <c r="C104" s="14"/>
      <c r="D104" s="136"/>
      <c r="E104" s="136"/>
      <c r="F104" s="14"/>
      <c r="G104" s="50"/>
      <c r="H104" s="50"/>
      <c r="I104" s="50"/>
      <c r="J104" s="50"/>
      <c r="K104" s="212"/>
      <c r="L104" s="212"/>
      <c r="M104" s="50"/>
      <c r="N104" s="50"/>
      <c r="O104" s="50"/>
      <c r="P104" s="50"/>
      <c r="Q104" s="11">
        <f aca="true" t="shared" si="16" ref="Q104:V104">Q94+Q97+Q103+Q100</f>
        <v>0</v>
      </c>
      <c r="R104" s="11">
        <f t="shared" si="16"/>
        <v>0</v>
      </c>
      <c r="S104" s="10">
        <f t="shared" si="16"/>
        <v>0</v>
      </c>
      <c r="T104" s="10">
        <f t="shared" si="16"/>
        <v>0</v>
      </c>
      <c r="U104" s="10">
        <f t="shared" si="16"/>
        <v>0</v>
      </c>
      <c r="V104" s="10">
        <f t="shared" si="16"/>
        <v>0</v>
      </c>
    </row>
    <row r="105" spans="7:22" ht="12.75">
      <c r="G105" s="49"/>
      <c r="H105" s="49"/>
      <c r="I105" s="49"/>
      <c r="J105" s="49"/>
      <c r="K105" s="131"/>
      <c r="L105" s="131"/>
      <c r="O105" s="131"/>
      <c r="P105" s="131"/>
      <c r="Q105" s="131"/>
      <c r="R105" s="131"/>
      <c r="S105" s="131"/>
      <c r="T105" s="131"/>
      <c r="U105" s="131"/>
      <c r="V105" s="131"/>
    </row>
    <row r="106" spans="1:23" s="185" customFormat="1" ht="18" customHeight="1">
      <c r="A106" s="184"/>
      <c r="H106" s="186" t="s">
        <v>124</v>
      </c>
      <c r="I106" s="191"/>
      <c r="J106" s="199"/>
      <c r="K106" s="188"/>
      <c r="L106" s="188"/>
      <c r="M106" s="187"/>
      <c r="N106" s="187"/>
      <c r="O106" s="188"/>
      <c r="P106" s="188"/>
      <c r="Q106" s="188"/>
      <c r="R106" s="188"/>
      <c r="S106" s="188"/>
      <c r="T106" s="188"/>
      <c r="U106" s="188"/>
      <c r="V106" s="189" t="s">
        <v>120</v>
      </c>
      <c r="W106" s="190">
        <f>U104+V104</f>
        <v>0</v>
      </c>
    </row>
    <row r="107" spans="7:22" ht="12.75">
      <c r="G107" s="49"/>
      <c r="H107" s="49"/>
      <c r="I107" s="49"/>
      <c r="J107" s="49"/>
      <c r="K107" s="131"/>
      <c r="L107" s="131"/>
      <c r="O107" s="131"/>
      <c r="P107" s="131"/>
      <c r="Q107" s="131"/>
      <c r="R107" s="131"/>
      <c r="S107" s="131"/>
      <c r="T107" s="131"/>
      <c r="U107" s="131"/>
      <c r="V107" s="131"/>
    </row>
    <row r="108" spans="1:22" ht="19.5">
      <c r="A108" s="48" t="s">
        <v>23</v>
      </c>
      <c r="B108" s="173"/>
      <c r="C108" s="46"/>
      <c r="D108" s="47"/>
      <c r="E108" s="47"/>
      <c r="F108" s="46"/>
      <c r="G108" s="47"/>
      <c r="H108" s="47"/>
      <c r="I108" s="47"/>
      <c r="J108" s="47"/>
      <c r="K108" s="45"/>
      <c r="L108" s="45"/>
      <c r="M108" s="47"/>
      <c r="N108" s="47"/>
      <c r="O108" s="45"/>
      <c r="P108" s="45"/>
      <c r="Q108" s="45"/>
      <c r="R108" s="45"/>
      <c r="S108" s="45"/>
      <c r="T108" s="45"/>
      <c r="U108" s="45"/>
      <c r="V108" s="44"/>
    </row>
    <row r="109" spans="1:22" ht="12.75" customHeight="1">
      <c r="A109" s="32" t="s">
        <v>2</v>
      </c>
      <c r="B109" s="174" t="s">
        <v>22</v>
      </c>
      <c r="C109" s="24" t="s">
        <v>6</v>
      </c>
      <c r="D109" s="161" t="s">
        <v>108</v>
      </c>
      <c r="E109" s="161" t="s">
        <v>108</v>
      </c>
      <c r="F109" s="121"/>
      <c r="G109" s="22" t="s">
        <v>8</v>
      </c>
      <c r="H109" s="23">
        <v>1</v>
      </c>
      <c r="I109" s="22" t="s">
        <v>10</v>
      </c>
      <c r="J109" s="21">
        <v>1</v>
      </c>
      <c r="K109" s="211"/>
      <c r="L109" s="211"/>
      <c r="M109" s="140">
        <v>3</v>
      </c>
      <c r="N109" s="139">
        <v>4</v>
      </c>
      <c r="O109" s="20">
        <f>H109*$M$109/J109</f>
        <v>3</v>
      </c>
      <c r="P109" s="20">
        <f>H109*$N$109/J109</f>
        <v>4</v>
      </c>
      <c r="Q109" s="20">
        <f aca="true" t="shared" si="17" ref="Q109:R112">O109*K109</f>
        <v>0</v>
      </c>
      <c r="R109" s="20">
        <f t="shared" si="17"/>
        <v>0</v>
      </c>
      <c r="S109" s="26">
        <f aca="true" t="shared" si="18" ref="S109:T112">O109*3</f>
        <v>9</v>
      </c>
      <c r="T109" s="26">
        <f t="shared" si="18"/>
        <v>12</v>
      </c>
      <c r="U109" s="26">
        <f aca="true" t="shared" si="19" ref="U109:V112">S109*K109</f>
        <v>0</v>
      </c>
      <c r="V109" s="26">
        <f t="shared" si="19"/>
        <v>0</v>
      </c>
    </row>
    <row r="110" spans="1:22" ht="12.75" customHeight="1">
      <c r="A110" s="30" t="s">
        <v>2</v>
      </c>
      <c r="B110" s="53" t="s">
        <v>21</v>
      </c>
      <c r="C110" s="24" t="s">
        <v>5</v>
      </c>
      <c r="D110" s="161" t="s">
        <v>109</v>
      </c>
      <c r="E110" s="161" t="s">
        <v>109</v>
      </c>
      <c r="F110" s="121"/>
      <c r="G110" s="22" t="s">
        <v>8</v>
      </c>
      <c r="H110" s="23">
        <v>1</v>
      </c>
      <c r="I110" s="22" t="s">
        <v>3</v>
      </c>
      <c r="J110" s="22">
        <v>2</v>
      </c>
      <c r="K110" s="211"/>
      <c r="L110" s="211"/>
      <c r="M110" s="140"/>
      <c r="O110" s="20">
        <f>H110*$M$109/J110</f>
        <v>1.5</v>
      </c>
      <c r="P110" s="20">
        <f>H110*$N$109/J110</f>
        <v>2</v>
      </c>
      <c r="Q110" s="20">
        <f t="shared" si="17"/>
        <v>0</v>
      </c>
      <c r="R110" s="20">
        <f t="shared" si="17"/>
        <v>0</v>
      </c>
      <c r="S110" s="26">
        <f t="shared" si="18"/>
        <v>4.5</v>
      </c>
      <c r="T110" s="26">
        <f t="shared" si="18"/>
        <v>6</v>
      </c>
      <c r="U110" s="26">
        <f t="shared" si="19"/>
        <v>0</v>
      </c>
      <c r="V110" s="26">
        <f t="shared" si="19"/>
        <v>0</v>
      </c>
    </row>
    <row r="111" spans="1:22" ht="26.1" customHeight="1">
      <c r="A111" s="30" t="s">
        <v>2</v>
      </c>
      <c r="B111" s="53" t="s">
        <v>20</v>
      </c>
      <c r="C111" s="160" t="s">
        <v>106</v>
      </c>
      <c r="D111" s="138" t="s">
        <v>105</v>
      </c>
      <c r="E111" s="138" t="s">
        <v>104</v>
      </c>
      <c r="F111" s="122"/>
      <c r="G111" s="22" t="s">
        <v>8</v>
      </c>
      <c r="H111" s="23">
        <v>1</v>
      </c>
      <c r="I111" s="22" t="s">
        <v>19</v>
      </c>
      <c r="J111" s="22">
        <v>1.5</v>
      </c>
      <c r="K111" s="211"/>
      <c r="L111" s="211"/>
      <c r="M111" s="140"/>
      <c r="O111" s="20">
        <f>H111*$M$109/J111</f>
        <v>2</v>
      </c>
      <c r="P111" s="20">
        <f>H111*$N$109/J111</f>
        <v>2.6666666666666665</v>
      </c>
      <c r="Q111" s="20">
        <f t="shared" si="17"/>
        <v>0</v>
      </c>
      <c r="R111" s="20">
        <f t="shared" si="17"/>
        <v>0</v>
      </c>
      <c r="S111" s="26">
        <f t="shared" si="18"/>
        <v>6</v>
      </c>
      <c r="T111" s="26">
        <f t="shared" si="18"/>
        <v>8</v>
      </c>
      <c r="U111" s="26">
        <f t="shared" si="19"/>
        <v>0</v>
      </c>
      <c r="V111" s="26">
        <f t="shared" si="19"/>
        <v>0</v>
      </c>
    </row>
    <row r="112" spans="1:22" ht="12.75">
      <c r="A112" s="30" t="s">
        <v>2</v>
      </c>
      <c r="B112" s="53" t="s">
        <v>18</v>
      </c>
      <c r="C112" s="24" t="s">
        <v>17</v>
      </c>
      <c r="D112" s="162" t="s">
        <v>111</v>
      </c>
      <c r="E112" s="162" t="s">
        <v>111</v>
      </c>
      <c r="F112" s="123"/>
      <c r="G112" s="28" t="s">
        <v>8</v>
      </c>
      <c r="H112" s="29">
        <v>1</v>
      </c>
      <c r="I112" s="29" t="s">
        <v>7</v>
      </c>
      <c r="J112" s="42">
        <v>3</v>
      </c>
      <c r="K112" s="211"/>
      <c r="L112" s="211"/>
      <c r="M112" s="140"/>
      <c r="O112" s="20">
        <f>H112*$M$109/J112</f>
        <v>1</v>
      </c>
      <c r="P112" s="20">
        <f>H112*$N$109/J112</f>
        <v>1.3333333333333333</v>
      </c>
      <c r="Q112" s="20">
        <f t="shared" si="17"/>
        <v>0</v>
      </c>
      <c r="R112" s="20">
        <f t="shared" si="17"/>
        <v>0</v>
      </c>
      <c r="S112" s="26">
        <f t="shared" si="18"/>
        <v>3</v>
      </c>
      <c r="T112" s="26">
        <f t="shared" si="18"/>
        <v>4</v>
      </c>
      <c r="U112" s="26">
        <f t="shared" si="19"/>
        <v>0</v>
      </c>
      <c r="V112" s="26">
        <f t="shared" si="19"/>
        <v>0</v>
      </c>
    </row>
    <row r="113" spans="1:22" s="9" customFormat="1" ht="12.75" customHeight="1">
      <c r="A113" s="19" t="s">
        <v>1</v>
      </c>
      <c r="B113" s="16"/>
      <c r="C113" s="18"/>
      <c r="D113" s="135"/>
      <c r="E113" s="135"/>
      <c r="F113" s="18"/>
      <c r="G113" s="17"/>
      <c r="H113" s="17"/>
      <c r="I113" s="17"/>
      <c r="J113" s="17"/>
      <c r="K113" s="210"/>
      <c r="L113" s="210"/>
      <c r="M113" s="17"/>
      <c r="N113" s="17"/>
      <c r="O113" s="17"/>
      <c r="P113" s="17"/>
      <c r="Q113" s="10">
        <f aca="true" t="shared" si="20" ref="Q113:V113">SUM(Q109:Q112)</f>
        <v>0</v>
      </c>
      <c r="R113" s="10">
        <f t="shared" si="20"/>
        <v>0</v>
      </c>
      <c r="S113" s="233"/>
      <c r="T113" s="230"/>
      <c r="U113" s="10">
        <f t="shared" si="20"/>
        <v>0</v>
      </c>
      <c r="V113" s="10">
        <f t="shared" si="20"/>
        <v>0</v>
      </c>
    </row>
    <row r="114" spans="1:22" ht="38.25">
      <c r="A114" s="40" t="s">
        <v>2</v>
      </c>
      <c r="B114" s="174" t="s">
        <v>16</v>
      </c>
      <c r="C114" s="41" t="s">
        <v>15</v>
      </c>
      <c r="D114" s="163" t="s">
        <v>99</v>
      </c>
      <c r="E114" s="163" t="s">
        <v>108</v>
      </c>
      <c r="F114" s="124"/>
      <c r="G114" s="28" t="s">
        <v>8</v>
      </c>
      <c r="H114" s="23">
        <v>1</v>
      </c>
      <c r="I114" s="22" t="s">
        <v>10</v>
      </c>
      <c r="J114" s="21">
        <v>1</v>
      </c>
      <c r="K114" s="211"/>
      <c r="L114" s="211"/>
      <c r="M114" s="140">
        <v>2</v>
      </c>
      <c r="N114" s="139">
        <v>6</v>
      </c>
      <c r="O114" s="20">
        <f>H114*$M$114/J114</f>
        <v>2</v>
      </c>
      <c r="P114" s="20">
        <f>H114*$N$114/J114</f>
        <v>6</v>
      </c>
      <c r="Q114" s="20">
        <f>O114*K114</f>
        <v>0</v>
      </c>
      <c r="R114" s="20">
        <f>P114*L114</f>
        <v>0</v>
      </c>
      <c r="S114" s="26">
        <f>O114*3</f>
        <v>6</v>
      </c>
      <c r="T114" s="26">
        <f>P114*3</f>
        <v>18</v>
      </c>
      <c r="U114" s="26">
        <f>S114*K114</f>
        <v>0</v>
      </c>
      <c r="V114" s="26">
        <f>T114*L114</f>
        <v>0</v>
      </c>
    </row>
    <row r="115" spans="1:22" ht="25.5">
      <c r="A115" s="40" t="s">
        <v>2</v>
      </c>
      <c r="B115" s="53"/>
      <c r="C115" s="160" t="s">
        <v>106</v>
      </c>
      <c r="D115" s="138" t="s">
        <v>105</v>
      </c>
      <c r="E115" s="164" t="s">
        <v>104</v>
      </c>
      <c r="F115" s="120"/>
      <c r="G115" s="28" t="s">
        <v>8</v>
      </c>
      <c r="H115" s="39">
        <v>1</v>
      </c>
      <c r="I115" s="22" t="s">
        <v>10</v>
      </c>
      <c r="J115" s="21">
        <v>1</v>
      </c>
      <c r="K115" s="211"/>
      <c r="L115" s="211"/>
      <c r="M115" s="140"/>
      <c r="O115" s="20">
        <f>H115*$M$114/J115</f>
        <v>2</v>
      </c>
      <c r="P115" s="20">
        <f>H115*$N$114/J115</f>
        <v>6</v>
      </c>
      <c r="Q115" s="20">
        <f>O115*K115</f>
        <v>0</v>
      </c>
      <c r="R115" s="20">
        <f>P115*L115</f>
        <v>0</v>
      </c>
      <c r="S115" s="26">
        <f>O115*3</f>
        <v>6</v>
      </c>
      <c r="T115" s="26">
        <f>P115*3</f>
        <v>18</v>
      </c>
      <c r="U115" s="26">
        <f>S115*K115</f>
        <v>0</v>
      </c>
      <c r="V115" s="26">
        <f>T115*L115</f>
        <v>0</v>
      </c>
    </row>
    <row r="116" spans="1:22" s="9" customFormat="1" ht="12.75" customHeight="1">
      <c r="A116" s="19" t="s">
        <v>1</v>
      </c>
      <c r="B116" s="16"/>
      <c r="C116" s="18"/>
      <c r="D116" s="135"/>
      <c r="E116" s="135"/>
      <c r="F116" s="18"/>
      <c r="G116" s="17"/>
      <c r="H116" s="17"/>
      <c r="I116" s="17"/>
      <c r="J116" s="17"/>
      <c r="K116" s="210"/>
      <c r="L116" s="210"/>
      <c r="M116" s="17"/>
      <c r="N116" s="17"/>
      <c r="O116" s="17"/>
      <c r="P116" s="17"/>
      <c r="Q116" s="10">
        <f>SUM(Q114:Q115)</f>
        <v>0</v>
      </c>
      <c r="R116" s="10">
        <f>SUM(R114:R115)</f>
        <v>0</v>
      </c>
      <c r="S116" s="233"/>
      <c r="T116" s="230"/>
      <c r="U116" s="10">
        <f>SUM(U114:U115)</f>
        <v>0</v>
      </c>
      <c r="V116" s="10">
        <f>SUM(V114:V115)</f>
        <v>0</v>
      </c>
    </row>
    <row r="117" spans="1:22" ht="12.75" customHeight="1">
      <c r="A117" s="32" t="s">
        <v>2</v>
      </c>
      <c r="B117" s="53" t="s">
        <v>14</v>
      </c>
      <c r="C117" s="31" t="s">
        <v>6</v>
      </c>
      <c r="D117" s="159"/>
      <c r="E117" s="165" t="s">
        <v>108</v>
      </c>
      <c r="F117" s="125"/>
      <c r="G117" s="28" t="s">
        <v>8</v>
      </c>
      <c r="H117" s="39">
        <v>1</v>
      </c>
      <c r="I117" s="22" t="s">
        <v>10</v>
      </c>
      <c r="J117" s="21">
        <v>1</v>
      </c>
      <c r="K117" s="130"/>
      <c r="L117" s="211"/>
      <c r="M117" s="140"/>
      <c r="N117" s="139">
        <v>2</v>
      </c>
      <c r="O117" s="20">
        <f>H117*$M$117/J117</f>
        <v>0</v>
      </c>
      <c r="P117" s="20">
        <f>H117*$N$117/J117</f>
        <v>2</v>
      </c>
      <c r="Q117" s="20">
        <f>O117*K117</f>
        <v>0</v>
      </c>
      <c r="R117" s="20">
        <f>P117*L117</f>
        <v>0</v>
      </c>
      <c r="S117" s="26">
        <f>O117*3</f>
        <v>0</v>
      </c>
      <c r="T117" s="26">
        <f>P117*3</f>
        <v>6</v>
      </c>
      <c r="U117" s="26">
        <f>S117*K117</f>
        <v>0</v>
      </c>
      <c r="V117" s="26">
        <f>T117*L117</f>
        <v>0</v>
      </c>
    </row>
    <row r="118" spans="1:22" ht="12.75" customHeight="1">
      <c r="A118" s="30" t="s">
        <v>2</v>
      </c>
      <c r="B118" s="53"/>
      <c r="C118" s="38" t="s">
        <v>9</v>
      </c>
      <c r="D118" s="33"/>
      <c r="E118" s="166" t="s">
        <v>104</v>
      </c>
      <c r="F118" s="126"/>
      <c r="G118" s="33" t="s">
        <v>8</v>
      </c>
      <c r="H118" s="34">
        <v>1</v>
      </c>
      <c r="I118" s="33" t="s">
        <v>7</v>
      </c>
      <c r="J118" s="21">
        <v>3</v>
      </c>
      <c r="K118" s="130"/>
      <c r="L118" s="211"/>
      <c r="M118" s="140"/>
      <c r="O118" s="20">
        <f>H118*$M$117/J118</f>
        <v>0</v>
      </c>
      <c r="P118" s="20">
        <f>H118*$N$117/J118</f>
        <v>0.6666666666666666</v>
      </c>
      <c r="Q118" s="20">
        <f>O118*K118</f>
        <v>0</v>
      </c>
      <c r="R118" s="20">
        <f>P118*L118</f>
        <v>0</v>
      </c>
      <c r="S118" s="26">
        <f>O118*3</f>
        <v>0</v>
      </c>
      <c r="T118" s="26">
        <f>P118*3</f>
        <v>2</v>
      </c>
      <c r="U118" s="26">
        <f>S118*K118</f>
        <v>0</v>
      </c>
      <c r="V118" s="26">
        <f>T118*L118</f>
        <v>0</v>
      </c>
    </row>
    <row r="119" spans="1:22" s="9" customFormat="1" ht="12.75" customHeight="1">
      <c r="A119" s="19" t="s">
        <v>1</v>
      </c>
      <c r="B119" s="16"/>
      <c r="C119" s="18"/>
      <c r="D119" s="135"/>
      <c r="E119" s="135"/>
      <c r="F119" s="18"/>
      <c r="G119" s="17"/>
      <c r="H119" s="17"/>
      <c r="I119" s="17"/>
      <c r="J119" s="17"/>
      <c r="K119" s="210"/>
      <c r="L119" s="210"/>
      <c r="M119" s="17"/>
      <c r="N119" s="17"/>
      <c r="O119" s="17"/>
      <c r="P119" s="17"/>
      <c r="Q119" s="10">
        <f aca="true" t="shared" si="21" ref="Q119:V119">SUM(Q117:Q118)</f>
        <v>0</v>
      </c>
      <c r="R119" s="10">
        <f t="shared" si="21"/>
        <v>0</v>
      </c>
      <c r="S119" s="233"/>
      <c r="T119" s="230"/>
      <c r="U119" s="10">
        <f t="shared" si="21"/>
        <v>0</v>
      </c>
      <c r="V119" s="10">
        <f t="shared" si="21"/>
        <v>0</v>
      </c>
    </row>
    <row r="120" spans="1:22" ht="12.75" customHeight="1">
      <c r="A120" s="30" t="s">
        <v>2</v>
      </c>
      <c r="B120" s="174" t="s">
        <v>13</v>
      </c>
      <c r="C120" s="31" t="s">
        <v>6</v>
      </c>
      <c r="D120" s="137"/>
      <c r="E120" s="161" t="s">
        <v>127</v>
      </c>
      <c r="F120" s="119"/>
      <c r="G120" s="28" t="s">
        <v>8</v>
      </c>
      <c r="H120" s="23">
        <v>0.5</v>
      </c>
      <c r="I120" s="22" t="s">
        <v>10</v>
      </c>
      <c r="J120" s="21">
        <v>1</v>
      </c>
      <c r="K120" s="130"/>
      <c r="L120" s="211"/>
      <c r="M120" s="140"/>
      <c r="N120" s="139">
        <v>13</v>
      </c>
      <c r="O120" s="20">
        <f>H120*$M$120/J120</f>
        <v>0</v>
      </c>
      <c r="P120" s="20">
        <f>H120*$N$120/J120</f>
        <v>6.5</v>
      </c>
      <c r="Q120" s="20">
        <f aca="true" t="shared" si="22" ref="Q120:R123">O120*K120</f>
        <v>0</v>
      </c>
      <c r="R120" s="20">
        <f t="shared" si="22"/>
        <v>0</v>
      </c>
      <c r="S120" s="26">
        <f aca="true" t="shared" si="23" ref="S120:T123">O120*3</f>
        <v>0</v>
      </c>
      <c r="T120" s="26">
        <f t="shared" si="23"/>
        <v>19.5</v>
      </c>
      <c r="U120" s="26">
        <f aca="true" t="shared" si="24" ref="U120:V123">S120*K120</f>
        <v>0</v>
      </c>
      <c r="V120" s="26">
        <f t="shared" si="24"/>
        <v>0</v>
      </c>
    </row>
    <row r="121" spans="1:22" ht="12.75" customHeight="1">
      <c r="A121" s="30" t="s">
        <v>2</v>
      </c>
      <c r="B121" s="53" t="s">
        <v>12</v>
      </c>
      <c r="C121" s="24" t="s">
        <v>5</v>
      </c>
      <c r="D121" s="22"/>
      <c r="E121" s="161" t="s">
        <v>128</v>
      </c>
      <c r="F121" s="121"/>
      <c r="G121" s="28" t="s">
        <v>8</v>
      </c>
      <c r="H121" s="23">
        <v>0.5</v>
      </c>
      <c r="I121" s="22" t="s">
        <v>10</v>
      </c>
      <c r="J121" s="21">
        <v>1</v>
      </c>
      <c r="K121" s="130"/>
      <c r="L121" s="211"/>
      <c r="M121" s="140"/>
      <c r="O121" s="20">
        <f>H121*$M$120/J121</f>
        <v>0</v>
      </c>
      <c r="P121" s="20">
        <f>H121*$N$120/J121</f>
        <v>6.5</v>
      </c>
      <c r="Q121" s="20">
        <f t="shared" si="22"/>
        <v>0</v>
      </c>
      <c r="R121" s="20">
        <f t="shared" si="22"/>
        <v>0</v>
      </c>
      <c r="S121" s="26">
        <f t="shared" si="23"/>
        <v>0</v>
      </c>
      <c r="T121" s="26">
        <f t="shared" si="23"/>
        <v>19.5</v>
      </c>
      <c r="U121" s="26">
        <f t="shared" si="24"/>
        <v>0</v>
      </c>
      <c r="V121" s="26">
        <f t="shared" si="24"/>
        <v>0</v>
      </c>
    </row>
    <row r="122" spans="1:22" ht="12.75" customHeight="1">
      <c r="A122" s="30" t="s">
        <v>2</v>
      </c>
      <c r="B122" s="53"/>
      <c r="C122" s="37" t="s">
        <v>9</v>
      </c>
      <c r="D122" s="22"/>
      <c r="E122" s="161" t="s">
        <v>104</v>
      </c>
      <c r="F122" s="121"/>
      <c r="G122" s="35" t="s">
        <v>8</v>
      </c>
      <c r="H122" s="34">
        <v>0.5</v>
      </c>
      <c r="I122" s="33" t="s">
        <v>7</v>
      </c>
      <c r="J122" s="21">
        <v>3</v>
      </c>
      <c r="K122" s="130"/>
      <c r="L122" s="211"/>
      <c r="M122" s="140"/>
      <c r="O122" s="20">
        <f>H122*$M$120/J122</f>
        <v>0</v>
      </c>
      <c r="P122" s="20">
        <f>H122*$N$120/J122</f>
        <v>2.1666666666666665</v>
      </c>
      <c r="Q122" s="20">
        <f t="shared" si="22"/>
        <v>0</v>
      </c>
      <c r="R122" s="20">
        <f t="shared" si="22"/>
        <v>0</v>
      </c>
      <c r="S122" s="26">
        <f t="shared" si="23"/>
        <v>0</v>
      </c>
      <c r="T122" s="26">
        <f t="shared" si="23"/>
        <v>6.5</v>
      </c>
      <c r="U122" s="26">
        <f t="shared" si="24"/>
        <v>0</v>
      </c>
      <c r="V122" s="26">
        <f t="shared" si="24"/>
        <v>0</v>
      </c>
    </row>
    <row r="123" spans="1:22" ht="25.5">
      <c r="A123" s="30" t="s">
        <v>2</v>
      </c>
      <c r="B123" s="53"/>
      <c r="C123" s="36" t="s">
        <v>11</v>
      </c>
      <c r="D123" s="137"/>
      <c r="E123" s="138" t="s">
        <v>107</v>
      </c>
      <c r="F123" s="122"/>
      <c r="G123" s="35" t="s">
        <v>8</v>
      </c>
      <c r="H123" s="34">
        <v>0.5</v>
      </c>
      <c r="I123" s="33" t="s">
        <v>7</v>
      </c>
      <c r="J123" s="21">
        <v>3</v>
      </c>
      <c r="K123" s="130"/>
      <c r="L123" s="211"/>
      <c r="M123" s="140"/>
      <c r="O123" s="20">
        <f>H123*$M$120/J123</f>
        <v>0</v>
      </c>
      <c r="P123" s="20">
        <f>H123*$N$120/J123</f>
        <v>2.1666666666666665</v>
      </c>
      <c r="Q123" s="20">
        <f t="shared" si="22"/>
        <v>0</v>
      </c>
      <c r="R123" s="20">
        <f t="shared" si="22"/>
        <v>0</v>
      </c>
      <c r="S123" s="26">
        <f t="shared" si="23"/>
        <v>0</v>
      </c>
      <c r="T123" s="26">
        <f t="shared" si="23"/>
        <v>6.5</v>
      </c>
      <c r="U123" s="26">
        <f t="shared" si="24"/>
        <v>0</v>
      </c>
      <c r="V123" s="26">
        <f t="shared" si="24"/>
        <v>0</v>
      </c>
    </row>
    <row r="124" spans="1:22" s="9" customFormat="1" ht="12.75" customHeight="1">
      <c r="A124" s="19" t="s">
        <v>1</v>
      </c>
      <c r="B124" s="16"/>
      <c r="C124" s="18"/>
      <c r="D124" s="135"/>
      <c r="E124" s="135"/>
      <c r="F124" s="18"/>
      <c r="G124" s="17"/>
      <c r="H124" s="17"/>
      <c r="I124" s="17"/>
      <c r="J124" s="17"/>
      <c r="K124" s="210"/>
      <c r="L124" s="210"/>
      <c r="M124" s="17"/>
      <c r="N124" s="17"/>
      <c r="O124" s="17"/>
      <c r="P124" s="17"/>
      <c r="Q124" s="10">
        <f aca="true" t="shared" si="25" ref="Q124:V124">SUM(Q120:Q123)</f>
        <v>0</v>
      </c>
      <c r="R124" s="10">
        <f t="shared" si="25"/>
        <v>0</v>
      </c>
      <c r="S124" s="233"/>
      <c r="T124" s="230"/>
      <c r="U124" s="10">
        <f t="shared" si="25"/>
        <v>0</v>
      </c>
      <c r="V124" s="10">
        <f t="shared" si="25"/>
        <v>0</v>
      </c>
    </row>
    <row r="125" spans="1:22" ht="12.75" customHeight="1">
      <c r="A125" s="32" t="s">
        <v>2</v>
      </c>
      <c r="B125" s="225" t="s">
        <v>146</v>
      </c>
      <c r="C125" s="51" t="s">
        <v>6</v>
      </c>
      <c r="D125" s="137"/>
      <c r="E125" s="161" t="s">
        <v>108</v>
      </c>
      <c r="F125" s="119"/>
      <c r="G125" s="22" t="s">
        <v>8</v>
      </c>
      <c r="H125" s="23">
        <v>1</v>
      </c>
      <c r="I125" s="22" t="s">
        <v>10</v>
      </c>
      <c r="J125" s="21">
        <v>1</v>
      </c>
      <c r="K125" s="130"/>
      <c r="L125" s="211"/>
      <c r="M125" s="140"/>
      <c r="N125" s="139">
        <v>5</v>
      </c>
      <c r="O125" s="20">
        <f>H125*$M$125/J125</f>
        <v>0</v>
      </c>
      <c r="P125" s="20">
        <f>H125*$N$125/J125</f>
        <v>5</v>
      </c>
      <c r="Q125" s="20">
        <f>O125*K125</f>
        <v>0</v>
      </c>
      <c r="R125" s="20">
        <f>P125*L125</f>
        <v>0</v>
      </c>
      <c r="S125" s="26">
        <f>O125*3</f>
        <v>0</v>
      </c>
      <c r="T125" s="26">
        <f>P125*3</f>
        <v>15</v>
      </c>
      <c r="U125" s="26">
        <f>S125*K125</f>
        <v>0</v>
      </c>
      <c r="V125" s="26">
        <f>T125*L125</f>
        <v>0</v>
      </c>
    </row>
    <row r="126" spans="1:22" ht="12.75" customHeight="1">
      <c r="A126" s="30" t="s">
        <v>2</v>
      </c>
      <c r="B126" s="53"/>
      <c r="C126" s="24" t="s">
        <v>9</v>
      </c>
      <c r="D126" s="22"/>
      <c r="E126" s="161" t="s">
        <v>104</v>
      </c>
      <c r="F126" s="121"/>
      <c r="G126" s="28" t="s">
        <v>8</v>
      </c>
      <c r="H126" s="29">
        <v>1</v>
      </c>
      <c r="I126" s="28" t="s">
        <v>7</v>
      </c>
      <c r="J126" s="21">
        <v>3</v>
      </c>
      <c r="K126" s="130"/>
      <c r="L126" s="211"/>
      <c r="M126" s="140"/>
      <c r="O126" s="20">
        <f>H126*$M$125/J126</f>
        <v>0</v>
      </c>
      <c r="P126" s="20">
        <f>H126*$N$125/J126</f>
        <v>1.6666666666666667</v>
      </c>
      <c r="Q126" s="20">
        <f>O126*K126</f>
        <v>0</v>
      </c>
      <c r="R126" s="20">
        <f>P126*L126</f>
        <v>0</v>
      </c>
      <c r="S126" s="26">
        <f>O126*3</f>
        <v>0</v>
      </c>
      <c r="T126" s="26">
        <f>P126*3</f>
        <v>5</v>
      </c>
      <c r="U126" s="26">
        <f>S126*K126</f>
        <v>0</v>
      </c>
      <c r="V126" s="26">
        <f>T126*L126</f>
        <v>0</v>
      </c>
    </row>
    <row r="127" spans="1:22" s="9" customFormat="1" ht="12.75" customHeight="1">
      <c r="A127" s="19" t="s">
        <v>1</v>
      </c>
      <c r="B127" s="16"/>
      <c r="C127" s="18"/>
      <c r="D127" s="135"/>
      <c r="E127" s="135"/>
      <c r="F127" s="18"/>
      <c r="G127" s="17"/>
      <c r="H127" s="17"/>
      <c r="I127" s="17"/>
      <c r="J127" s="17"/>
      <c r="K127" s="210"/>
      <c r="L127" s="210"/>
      <c r="M127" s="17"/>
      <c r="N127" s="17"/>
      <c r="O127" s="17"/>
      <c r="P127" s="17"/>
      <c r="Q127" s="10">
        <f aca="true" t="shared" si="26" ref="Q127:V127">SUM(Q125:Q126)</f>
        <v>0</v>
      </c>
      <c r="R127" s="10">
        <f t="shared" si="26"/>
        <v>0</v>
      </c>
      <c r="S127" s="233"/>
      <c r="T127" s="230"/>
      <c r="U127" s="10">
        <f t="shared" si="26"/>
        <v>0</v>
      </c>
      <c r="V127" s="10">
        <f t="shared" si="26"/>
        <v>0</v>
      </c>
    </row>
    <row r="128" spans="1:22" ht="12.75" customHeight="1">
      <c r="A128" s="27" t="s">
        <v>2</v>
      </c>
      <c r="B128" s="237" t="s">
        <v>132</v>
      </c>
      <c r="C128" s="24" t="s">
        <v>9</v>
      </c>
      <c r="D128" s="22"/>
      <c r="E128" s="161" t="s">
        <v>104</v>
      </c>
      <c r="F128" s="121"/>
      <c r="G128" s="22" t="s">
        <v>8</v>
      </c>
      <c r="H128" s="23">
        <v>1</v>
      </c>
      <c r="I128" s="22" t="s">
        <v>7</v>
      </c>
      <c r="J128" s="21">
        <v>3</v>
      </c>
      <c r="K128" s="130"/>
      <c r="L128" s="211"/>
      <c r="M128" s="140"/>
      <c r="N128" s="139">
        <v>4</v>
      </c>
      <c r="O128" s="20">
        <f>H128*$M$128/J128</f>
        <v>0</v>
      </c>
      <c r="P128" s="20">
        <f>H128*$N$128/J128</f>
        <v>1.3333333333333333</v>
      </c>
      <c r="Q128" s="20">
        <f aca="true" t="shared" si="27" ref="Q128:R130">O128*K128</f>
        <v>0</v>
      </c>
      <c r="R128" s="20">
        <f t="shared" si="27"/>
        <v>0</v>
      </c>
      <c r="S128" s="26">
        <f aca="true" t="shared" si="28" ref="S128:T130">O128*3</f>
        <v>0</v>
      </c>
      <c r="T128" s="26">
        <f t="shared" si="28"/>
        <v>4</v>
      </c>
      <c r="U128" s="26">
        <f aca="true" t="shared" si="29" ref="U128:V130">S128*K128</f>
        <v>0</v>
      </c>
      <c r="V128" s="26">
        <f t="shared" si="29"/>
        <v>0</v>
      </c>
    </row>
    <row r="129" spans="1:22" ht="12.75" customHeight="1">
      <c r="A129" s="25" t="s">
        <v>2</v>
      </c>
      <c r="B129" s="238"/>
      <c r="C129" s="24" t="s">
        <v>6</v>
      </c>
      <c r="D129" s="22"/>
      <c r="E129" s="161" t="s">
        <v>108</v>
      </c>
      <c r="F129" s="121"/>
      <c r="G129" s="22" t="s">
        <v>4</v>
      </c>
      <c r="H129" s="23">
        <v>1</v>
      </c>
      <c r="I129" s="22" t="s">
        <v>3</v>
      </c>
      <c r="J129" s="21">
        <v>2</v>
      </c>
      <c r="K129" s="130"/>
      <c r="L129" s="211"/>
      <c r="M129" s="140"/>
      <c r="O129" s="20">
        <f>H129*$M$128/J129</f>
        <v>0</v>
      </c>
      <c r="P129" s="20">
        <f>H129*$N$128/J129</f>
        <v>2</v>
      </c>
      <c r="Q129" s="20">
        <f t="shared" si="27"/>
        <v>0</v>
      </c>
      <c r="R129" s="20">
        <f t="shared" si="27"/>
        <v>0</v>
      </c>
      <c r="S129" s="26">
        <f t="shared" si="28"/>
        <v>0</v>
      </c>
      <c r="T129" s="26">
        <f t="shared" si="28"/>
        <v>6</v>
      </c>
      <c r="U129" s="26">
        <f t="shared" si="29"/>
        <v>0</v>
      </c>
      <c r="V129" s="26">
        <f t="shared" si="29"/>
        <v>0</v>
      </c>
    </row>
    <row r="130" spans="1:22" ht="12.75" customHeight="1">
      <c r="A130" s="25" t="s">
        <v>2</v>
      </c>
      <c r="B130" s="238"/>
      <c r="C130" s="24" t="s">
        <v>5</v>
      </c>
      <c r="D130" s="22"/>
      <c r="E130" s="161" t="s">
        <v>109</v>
      </c>
      <c r="F130" s="121"/>
      <c r="G130" s="22" t="s">
        <v>4</v>
      </c>
      <c r="H130" s="23">
        <v>1</v>
      </c>
      <c r="I130" s="22" t="s">
        <v>3</v>
      </c>
      <c r="J130" s="21">
        <v>2</v>
      </c>
      <c r="K130" s="130"/>
      <c r="L130" s="211"/>
      <c r="M130" s="140"/>
      <c r="O130" s="20">
        <f>H130*$M$128/J130</f>
        <v>0</v>
      </c>
      <c r="P130" s="20">
        <f>H130*$N$128/J130</f>
        <v>2</v>
      </c>
      <c r="Q130" s="20">
        <f t="shared" si="27"/>
        <v>0</v>
      </c>
      <c r="R130" s="20">
        <f t="shared" si="27"/>
        <v>0</v>
      </c>
      <c r="S130" s="26">
        <f t="shared" si="28"/>
        <v>0</v>
      </c>
      <c r="T130" s="26">
        <f t="shared" si="28"/>
        <v>6</v>
      </c>
      <c r="U130" s="26">
        <f t="shared" si="29"/>
        <v>0</v>
      </c>
      <c r="V130" s="26">
        <f t="shared" si="29"/>
        <v>0</v>
      </c>
    </row>
    <row r="131" spans="1:22" s="9" customFormat="1" ht="12.75" customHeight="1">
      <c r="A131" s="19" t="s">
        <v>1</v>
      </c>
      <c r="B131" s="16"/>
      <c r="C131" s="18"/>
      <c r="D131" s="135"/>
      <c r="E131" s="135"/>
      <c r="F131" s="18"/>
      <c r="G131" s="17"/>
      <c r="H131" s="17"/>
      <c r="I131" s="17"/>
      <c r="J131" s="17"/>
      <c r="K131" s="210"/>
      <c r="L131" s="210"/>
      <c r="M131" s="17"/>
      <c r="N131" s="17"/>
      <c r="O131" s="17"/>
      <c r="P131" s="17"/>
      <c r="Q131" s="11">
        <f>SUM(Q128:Q130)</f>
        <v>0</v>
      </c>
      <c r="R131" s="11">
        <f>SUM(R128:R130)</f>
        <v>0</v>
      </c>
      <c r="S131" s="233"/>
      <c r="T131" s="230"/>
      <c r="U131" s="10">
        <f>SUM(U128:U130)</f>
        <v>0</v>
      </c>
      <c r="V131" s="10">
        <f>SUM(V128:V130)</f>
        <v>0</v>
      </c>
    </row>
    <row r="132" spans="1:22" s="9" customFormat="1" ht="12.75" customHeight="1">
      <c r="A132" s="15" t="s">
        <v>0</v>
      </c>
      <c r="B132" s="12"/>
      <c r="C132" s="14"/>
      <c r="D132" s="136"/>
      <c r="E132" s="136"/>
      <c r="F132" s="14"/>
      <c r="G132" s="13"/>
      <c r="H132" s="13"/>
      <c r="I132" s="13"/>
      <c r="J132" s="13"/>
      <c r="K132" s="212"/>
      <c r="L132" s="212"/>
      <c r="M132" s="50"/>
      <c r="N132" s="50"/>
      <c r="O132" s="50"/>
      <c r="P132" s="50"/>
      <c r="Q132" s="11">
        <f aca="true" t="shared" si="30" ref="Q132:V132">Q113+Q116+Q119+Q124+Q127+Q131</f>
        <v>0</v>
      </c>
      <c r="R132" s="11">
        <f t="shared" si="30"/>
        <v>0</v>
      </c>
      <c r="S132" s="10">
        <f t="shared" si="30"/>
        <v>0</v>
      </c>
      <c r="T132" s="10">
        <f t="shared" si="30"/>
        <v>0</v>
      </c>
      <c r="U132" s="10">
        <f t="shared" si="30"/>
        <v>0</v>
      </c>
      <c r="V132" s="10">
        <f t="shared" si="30"/>
        <v>0</v>
      </c>
    </row>
    <row r="133" spans="11:22" ht="12.75" customHeight="1">
      <c r="K133" s="131"/>
      <c r="L133" s="131"/>
      <c r="O133" s="132"/>
      <c r="P133" s="132"/>
      <c r="Q133" s="132"/>
      <c r="R133" s="132"/>
      <c r="S133" s="132"/>
      <c r="T133" s="132"/>
      <c r="U133" s="132"/>
      <c r="V133" s="132"/>
    </row>
    <row r="134" spans="1:23" s="185" customFormat="1" ht="18" customHeight="1">
      <c r="A134" s="184"/>
      <c r="H134" s="186" t="s">
        <v>119</v>
      </c>
      <c r="I134" s="191"/>
      <c r="J134" s="199"/>
      <c r="K134" s="188"/>
      <c r="L134" s="188"/>
      <c r="M134" s="187"/>
      <c r="N134" s="187"/>
      <c r="O134" s="188"/>
      <c r="P134" s="188"/>
      <c r="Q134" s="188"/>
      <c r="R134" s="188"/>
      <c r="S134" s="188"/>
      <c r="T134" s="188"/>
      <c r="U134" s="188"/>
      <c r="V134" s="189" t="s">
        <v>120</v>
      </c>
      <c r="W134" s="190">
        <f>U132+V132</f>
        <v>0</v>
      </c>
    </row>
    <row r="135" spans="7:22" ht="12.75">
      <c r="G135" s="49"/>
      <c r="H135" s="49"/>
      <c r="I135" s="49"/>
      <c r="J135" s="49"/>
      <c r="K135" s="213"/>
      <c r="O135" s="131"/>
      <c r="P135" s="131"/>
      <c r="Q135" s="131"/>
      <c r="R135" s="131"/>
      <c r="S135" s="131"/>
      <c r="T135" s="131"/>
      <c r="U135" s="131"/>
      <c r="V135" s="131"/>
    </row>
    <row r="136" spans="7:22" ht="12.75">
      <c r="G136" s="49"/>
      <c r="H136" s="49"/>
      <c r="I136" s="49"/>
      <c r="J136" s="49"/>
      <c r="K136" s="213"/>
      <c r="O136" s="131"/>
      <c r="P136" s="131"/>
      <c r="Q136" s="131"/>
      <c r="R136" s="131"/>
      <c r="S136" s="131"/>
      <c r="T136" s="131"/>
      <c r="U136" s="131"/>
      <c r="V136" s="131"/>
    </row>
    <row r="137" spans="11:22" ht="12.75">
      <c r="K137" s="131"/>
      <c r="L137" s="131"/>
      <c r="O137" s="132"/>
      <c r="P137" s="132"/>
      <c r="Q137" s="132"/>
      <c r="R137" s="132"/>
      <c r="S137" s="132"/>
      <c r="T137" s="132"/>
      <c r="U137" s="132"/>
      <c r="V137" s="132"/>
    </row>
    <row r="138" spans="11:22" ht="12.75">
      <c r="K138" s="131"/>
      <c r="L138" s="131"/>
      <c r="O138" s="132"/>
      <c r="P138" s="132"/>
      <c r="Q138" s="132"/>
      <c r="R138" s="132"/>
      <c r="S138" s="132"/>
      <c r="T138" s="132"/>
      <c r="U138" s="132"/>
      <c r="V138" s="132"/>
    </row>
    <row r="139" spans="11:22" ht="12.75">
      <c r="K139" s="131"/>
      <c r="L139" s="131"/>
      <c r="O139" s="132"/>
      <c r="P139" s="132"/>
      <c r="Q139" s="132"/>
      <c r="R139" s="132"/>
      <c r="S139" s="132"/>
      <c r="T139" s="132"/>
      <c r="U139" s="132"/>
      <c r="V139" s="132"/>
    </row>
    <row r="140" spans="11:22" ht="12.75">
      <c r="K140" s="131"/>
      <c r="L140" s="131"/>
      <c r="O140" s="132"/>
      <c r="P140" s="132"/>
      <c r="Q140" s="132"/>
      <c r="R140" s="132"/>
      <c r="S140" s="132"/>
      <c r="T140" s="132"/>
      <c r="U140" s="132"/>
      <c r="V140" s="132"/>
    </row>
    <row r="141" spans="11:22" ht="12.75">
      <c r="K141" s="131"/>
      <c r="L141" s="131"/>
      <c r="O141" s="132"/>
      <c r="P141" s="132"/>
      <c r="Q141" s="132"/>
      <c r="R141" s="132"/>
      <c r="S141" s="132"/>
      <c r="T141" s="132"/>
      <c r="U141" s="132"/>
      <c r="V141" s="132"/>
    </row>
    <row r="142" spans="11:22" ht="12.75">
      <c r="K142" s="131"/>
      <c r="L142" s="131"/>
      <c r="O142" s="132"/>
      <c r="P142" s="132"/>
      <c r="Q142" s="132"/>
      <c r="R142" s="132"/>
      <c r="S142" s="132"/>
      <c r="T142" s="132"/>
      <c r="U142" s="132"/>
      <c r="V142" s="132"/>
    </row>
    <row r="143" spans="11:22" ht="12.75">
      <c r="K143" s="131"/>
      <c r="L143" s="131"/>
      <c r="O143" s="132"/>
      <c r="P143" s="132"/>
      <c r="Q143" s="132"/>
      <c r="R143" s="132"/>
      <c r="S143" s="132"/>
      <c r="T143" s="132"/>
      <c r="U143" s="132"/>
      <c r="V143" s="132"/>
    </row>
    <row r="144" spans="11:22" ht="12.75">
      <c r="K144" s="131"/>
      <c r="L144" s="131"/>
      <c r="O144" s="132"/>
      <c r="P144" s="132"/>
      <c r="Q144" s="132"/>
      <c r="R144" s="132"/>
      <c r="S144" s="132"/>
      <c r="T144" s="132"/>
      <c r="U144" s="132"/>
      <c r="V144" s="132"/>
    </row>
    <row r="145" spans="11:22" ht="12.75" customHeight="1">
      <c r="K145" s="131"/>
      <c r="L145" s="131"/>
      <c r="O145" s="132"/>
      <c r="P145" s="132"/>
      <c r="Q145" s="132"/>
      <c r="R145" s="132"/>
      <c r="S145" s="132"/>
      <c r="T145" s="132"/>
      <c r="U145" s="132"/>
      <c r="V145" s="132"/>
    </row>
    <row r="146" spans="2:22" ht="12.75" customHeight="1">
      <c r="B146" s="3"/>
      <c r="K146" s="131"/>
      <c r="L146" s="131"/>
      <c r="O146" s="132"/>
      <c r="P146" s="132"/>
      <c r="Q146" s="132"/>
      <c r="R146" s="132"/>
      <c r="S146" s="132"/>
      <c r="T146" s="132"/>
      <c r="U146" s="132"/>
      <c r="V146" s="132"/>
    </row>
    <row r="147" spans="11:22" ht="12.75" customHeight="1">
      <c r="K147" s="131"/>
      <c r="L147" s="131"/>
      <c r="O147" s="132"/>
      <c r="P147" s="132"/>
      <c r="Q147" s="132"/>
      <c r="R147" s="132"/>
      <c r="S147" s="132"/>
      <c r="T147" s="132"/>
      <c r="U147" s="132"/>
      <c r="V147" s="132"/>
    </row>
    <row r="148" spans="1:22" s="5" customFormat="1" ht="12.75" customHeight="1">
      <c r="A148" s="7"/>
      <c r="B148" s="7"/>
      <c r="C148" s="7"/>
      <c r="D148" s="49"/>
      <c r="E148" s="49"/>
      <c r="G148" s="4"/>
      <c r="H148" s="4"/>
      <c r="I148" s="4"/>
      <c r="J148" s="4"/>
      <c r="K148" s="131"/>
      <c r="L148" s="131"/>
      <c r="M148" s="139"/>
      <c r="N148" s="139"/>
      <c r="O148" s="132"/>
      <c r="P148" s="132"/>
      <c r="Q148" s="132"/>
      <c r="R148" s="132"/>
      <c r="S148" s="132"/>
      <c r="T148" s="132"/>
      <c r="U148" s="132"/>
      <c r="V148" s="132"/>
    </row>
    <row r="149" spans="1:22" s="5" customFormat="1" ht="12.75" customHeight="1">
      <c r="A149" s="7"/>
      <c r="B149" s="7"/>
      <c r="C149" s="7"/>
      <c r="D149" s="49"/>
      <c r="E149" s="49"/>
      <c r="G149" s="4"/>
      <c r="H149" s="4"/>
      <c r="I149" s="4"/>
      <c r="J149" s="4"/>
      <c r="K149" s="131"/>
      <c r="L149" s="131"/>
      <c r="M149" s="139"/>
      <c r="N149" s="139"/>
      <c r="O149" s="132"/>
      <c r="P149" s="132"/>
      <c r="Q149" s="132"/>
      <c r="R149" s="132"/>
      <c r="S149" s="132"/>
      <c r="T149" s="132"/>
      <c r="U149" s="132"/>
      <c r="V149" s="132"/>
    </row>
    <row r="150" spans="1:22" s="5" customFormat="1" ht="12.75" customHeight="1">
      <c r="A150" s="8"/>
      <c r="B150" s="168"/>
      <c r="D150" s="49"/>
      <c r="E150" s="49"/>
      <c r="G150" s="4"/>
      <c r="H150" s="4"/>
      <c r="I150" s="4"/>
      <c r="J150" s="4"/>
      <c r="K150" s="131"/>
      <c r="L150" s="131"/>
      <c r="M150" s="139"/>
      <c r="N150" s="139"/>
      <c r="O150" s="132"/>
      <c r="P150" s="132"/>
      <c r="Q150" s="132"/>
      <c r="R150" s="132"/>
      <c r="S150" s="132"/>
      <c r="T150" s="132"/>
      <c r="U150" s="132"/>
      <c r="V150" s="132"/>
    </row>
    <row r="151" spans="1:22" s="5" customFormat="1" ht="12.75" customHeight="1">
      <c r="A151" s="133"/>
      <c r="B151" s="176"/>
      <c r="D151" s="49"/>
      <c r="E151" s="49"/>
      <c r="G151" s="4"/>
      <c r="H151" s="4"/>
      <c r="I151" s="4"/>
      <c r="J151" s="4"/>
      <c r="K151" s="131"/>
      <c r="L151" s="131"/>
      <c r="M151" s="139"/>
      <c r="N151" s="139"/>
      <c r="O151" s="132"/>
      <c r="P151" s="132"/>
      <c r="Q151" s="132"/>
      <c r="R151" s="132"/>
      <c r="S151" s="132"/>
      <c r="T151" s="132"/>
      <c r="U151" s="132"/>
      <c r="V151" s="132"/>
    </row>
    <row r="152" spans="1:22" s="5" customFormat="1" ht="12.75">
      <c r="A152" s="133"/>
      <c r="B152" s="176"/>
      <c r="D152" s="49"/>
      <c r="E152" s="49"/>
      <c r="G152" s="4"/>
      <c r="H152" s="4"/>
      <c r="I152" s="4"/>
      <c r="J152" s="4"/>
      <c r="K152" s="131"/>
      <c r="L152" s="131"/>
      <c r="M152" s="139"/>
      <c r="N152" s="139"/>
      <c r="O152" s="132"/>
      <c r="P152" s="132"/>
      <c r="Q152" s="132"/>
      <c r="R152" s="132"/>
      <c r="S152" s="132"/>
      <c r="T152" s="132"/>
      <c r="U152" s="132"/>
      <c r="V152" s="132"/>
    </row>
    <row r="153" spans="1:22" s="5" customFormat="1" ht="12.75">
      <c r="A153" s="133"/>
      <c r="B153" s="176"/>
      <c r="D153" s="49"/>
      <c r="E153" s="49"/>
      <c r="G153" s="4"/>
      <c r="H153" s="4"/>
      <c r="I153" s="4"/>
      <c r="J153" s="4"/>
      <c r="K153" s="131"/>
      <c r="L153" s="131"/>
      <c r="M153" s="139"/>
      <c r="N153" s="139"/>
      <c r="O153" s="132"/>
      <c r="P153" s="132"/>
      <c r="Q153" s="132"/>
      <c r="R153" s="132"/>
      <c r="S153" s="132"/>
      <c r="T153" s="132"/>
      <c r="U153" s="132"/>
      <c r="V153" s="132"/>
    </row>
    <row r="154" spans="1:22" s="5" customFormat="1" ht="12.75">
      <c r="A154" s="133"/>
      <c r="B154" s="176"/>
      <c r="D154" s="49"/>
      <c r="E154" s="49"/>
      <c r="G154" s="4"/>
      <c r="H154" s="4"/>
      <c r="I154" s="4"/>
      <c r="J154" s="4"/>
      <c r="K154" s="131"/>
      <c r="L154" s="131"/>
      <c r="M154" s="139"/>
      <c r="N154" s="139"/>
      <c r="O154" s="132"/>
      <c r="P154" s="132"/>
      <c r="Q154" s="132"/>
      <c r="R154" s="132"/>
      <c r="S154" s="132"/>
      <c r="T154" s="132"/>
      <c r="U154" s="132"/>
      <c r="V154" s="132"/>
    </row>
    <row r="155" spans="1:22" s="5" customFormat="1" ht="12.75">
      <c r="A155" s="133"/>
      <c r="B155" s="176"/>
      <c r="D155" s="49"/>
      <c r="E155" s="49"/>
      <c r="G155" s="4"/>
      <c r="H155" s="4"/>
      <c r="I155" s="4"/>
      <c r="J155" s="4"/>
      <c r="K155" s="131"/>
      <c r="L155" s="131"/>
      <c r="M155" s="139"/>
      <c r="N155" s="139"/>
      <c r="O155" s="132"/>
      <c r="P155" s="132"/>
      <c r="Q155" s="132"/>
      <c r="R155" s="132"/>
      <c r="S155" s="132"/>
      <c r="T155" s="132"/>
      <c r="U155" s="132"/>
      <c r="V155" s="132"/>
    </row>
    <row r="156" spans="1:2" ht="12.75">
      <c r="A156" s="133"/>
      <c r="B156" s="176"/>
    </row>
  </sheetData>
  <sheetProtection algorithmName="SHA-512" hashValue="g56rR8baIt8Bx3YCKZmTyYKwUrdDYqWh76fI4wtjtzYxZa7B74aoM/MRGqYc33m2eksIg9muLXAIDu3W8DUFHA==" saltValue="zvFN+vqYW8RpgjRumveqSA==" spinCount="100000" sheet="1" objects="1" scenarios="1"/>
  <protectedRanges>
    <protectedRange sqref="K18:L131" name="Oblast3"/>
    <protectedRange sqref="F18:F132" name="Oblast2"/>
    <protectedRange sqref="C4:V4" name="Oblast1"/>
  </protectedRanges>
  <mergeCells count="22">
    <mergeCell ref="A14:A15"/>
    <mergeCell ref="B14:B15"/>
    <mergeCell ref="C14:C15"/>
    <mergeCell ref="A1:V1"/>
    <mergeCell ref="S13:V13"/>
    <mergeCell ref="O13:R13"/>
    <mergeCell ref="Q14:R14"/>
    <mergeCell ref="M14:N14"/>
    <mergeCell ref="S14:T14"/>
    <mergeCell ref="U14:V14"/>
    <mergeCell ref="F14:F15"/>
    <mergeCell ref="O14:P14"/>
    <mergeCell ref="H14:H15"/>
    <mergeCell ref="I14:I15"/>
    <mergeCell ref="J14:J15"/>
    <mergeCell ref="K14:L14"/>
    <mergeCell ref="B128:B130"/>
    <mergeCell ref="B39:B40"/>
    <mergeCell ref="B60:B61"/>
    <mergeCell ref="B66:B68"/>
    <mergeCell ref="G14:G15"/>
    <mergeCell ref="D14:E14"/>
  </mergeCells>
  <printOptions horizontalCentered="1"/>
  <pageMargins left="0.7086614173228347" right="0.7086614173228347" top="0.7086614173228347" bottom="0.9448818897637796" header="0.31496062992125984" footer="0.31496062992125984"/>
  <pageSetup fitToHeight="0" fitToWidth="1" horizontalDpi="600" verticalDpi="600" orientation="landscape" paperSize="8" scale="49" r:id="rId2"/>
  <headerFooter>
    <oddFooter>&amp;L&amp;G&amp;Rstr. &amp;P z &amp;N</oddFooter>
  </headerFooter>
  <rowBreaks count="2" manualBreakCount="2">
    <brk id="54" max="16383" man="1"/>
    <brk id="106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Kahounová Hana, Ing.</dc:creator>
  <cp:keywords/>
  <dc:description/>
  <cp:lastModifiedBy>Kahounová Hana, Ing.</cp:lastModifiedBy>
  <cp:lastPrinted>2021-05-25T10:44:24Z</cp:lastPrinted>
  <dcterms:created xsi:type="dcterms:W3CDTF">2021-05-22T04:18:16Z</dcterms:created>
  <dcterms:modified xsi:type="dcterms:W3CDTF">2021-05-25T11:16:01Z</dcterms:modified>
  <cp:category/>
  <cp:version/>
  <cp:contentType/>
  <cp:contentStatus/>
</cp:coreProperties>
</file>