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WABI\RZP\"/>
    </mc:Choice>
  </mc:AlternateContent>
  <xr:revisionPtr revIDLastSave="0" documentId="8_{8C2C0FA9-3120-410B-847D-6F183124443B}" xr6:coauthVersionLast="47" xr6:coauthVersionMax="47" xr10:uidLastSave="{00000000-0000-0000-0000-000000000000}"/>
  <bookViews>
    <workbookView xWindow="-120" yWindow="-120" windowWidth="38640" windowHeight="2115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01.01a Pol" sheetId="12" r:id="rId4"/>
    <sheet name="VON VON Naklady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D.01.01a Pol'!$1:$7</definedName>
    <definedName name="_xlnm.Print_Titles" localSheetId="4">'VON VON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D.01.01a Pol'!$A$1:$X$34</definedName>
    <definedName name="_xlnm.Print_Area" localSheetId="1">Stavba!$A$1:$J$54</definedName>
    <definedName name="_xlnm.Print_Area" localSheetId="4">'VON VON Naklady'!$A$1:$X$27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52" i="1"/>
  <c r="I51" i="1"/>
  <c r="G43" i="1"/>
  <c r="F43" i="1"/>
  <c r="G42" i="1"/>
  <c r="F42" i="1"/>
  <c r="H42" i="1" s="1"/>
  <c r="I42" i="1" s="1"/>
  <c r="G41" i="1"/>
  <c r="F41" i="1"/>
  <c r="G40" i="1"/>
  <c r="F40" i="1"/>
  <c r="H40" i="1" s="1"/>
  <c r="I40" i="1" s="1"/>
  <c r="G39" i="1"/>
  <c r="F39" i="1"/>
  <c r="G17" i="13"/>
  <c r="G8" i="13"/>
  <c r="K8" i="13"/>
  <c r="O8" i="13"/>
  <c r="V8" i="13"/>
  <c r="G9" i="13"/>
  <c r="I9" i="13"/>
  <c r="I8" i="13" s="1"/>
  <c r="K9" i="13"/>
  <c r="M9" i="13"/>
  <c r="M8" i="13" s="1"/>
  <c r="O9" i="13"/>
  <c r="Q9" i="13"/>
  <c r="Q8" i="13" s="1"/>
  <c r="V9" i="13"/>
  <c r="AE17" i="13"/>
  <c r="AF17" i="13"/>
  <c r="G24" i="12"/>
  <c r="BA16" i="12"/>
  <c r="BA12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K8" i="12" s="1"/>
  <c r="O11" i="12"/>
  <c r="O8" i="12" s="1"/>
  <c r="Q11" i="12"/>
  <c r="V11" i="12"/>
  <c r="V8" i="12" s="1"/>
  <c r="G15" i="12"/>
  <c r="I15" i="12"/>
  <c r="K15" i="12"/>
  <c r="M15" i="12"/>
  <c r="O15" i="12"/>
  <c r="Q15" i="12"/>
  <c r="V15" i="12"/>
  <c r="G21" i="12"/>
  <c r="K21" i="12"/>
  <c r="O21" i="12"/>
  <c r="V21" i="12"/>
  <c r="G22" i="12"/>
  <c r="I22" i="12"/>
  <c r="I21" i="12" s="1"/>
  <c r="K22" i="12"/>
  <c r="M22" i="12"/>
  <c r="M21" i="12" s="1"/>
  <c r="O22" i="12"/>
  <c r="Q22" i="12"/>
  <c r="Q21" i="12" s="1"/>
  <c r="V22" i="12"/>
  <c r="AE24" i="12"/>
  <c r="I20" i="1"/>
  <c r="I19" i="1"/>
  <c r="I18" i="1"/>
  <c r="I17" i="1"/>
  <c r="I16" i="1"/>
  <c r="I54" i="1"/>
  <c r="J51" i="1" s="1"/>
  <c r="F44" i="1"/>
  <c r="G23" i="1" s="1"/>
  <c r="G44" i="1"/>
  <c r="G25" i="1" s="1"/>
  <c r="A25" i="1" s="1"/>
  <c r="H43" i="1"/>
  <c r="I43" i="1" s="1"/>
  <c r="H41" i="1"/>
  <c r="I41" i="1" s="1"/>
  <c r="H39" i="1"/>
  <c r="H44" i="1" s="1"/>
  <c r="J28" i="1"/>
  <c r="J26" i="1"/>
  <c r="G38" i="1"/>
  <c r="F38" i="1"/>
  <c r="J23" i="1"/>
  <c r="J24" i="1"/>
  <c r="J25" i="1"/>
  <c r="J27" i="1"/>
  <c r="E24" i="1"/>
  <c r="E26" i="1"/>
  <c r="J52" i="1" l="1"/>
  <c r="J53" i="1"/>
  <c r="A26" i="1"/>
  <c r="G26" i="1"/>
  <c r="A23" i="1"/>
  <c r="G28" i="1"/>
  <c r="AF24" i="12"/>
  <c r="M11" i="12"/>
  <c r="M8" i="12" s="1"/>
  <c r="I21" i="1"/>
  <c r="I39" i="1"/>
  <c r="I44" i="1" s="1"/>
  <c r="J43" i="1" s="1"/>
  <c r="J54" i="1" l="1"/>
  <c r="J40" i="1"/>
  <c r="J41" i="1"/>
  <c r="G24" i="1"/>
  <c r="A27" i="1" s="1"/>
  <c r="A24" i="1"/>
  <c r="J42" i="1"/>
  <c r="J39" i="1"/>
  <c r="J44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237 MilanD</author>
  </authors>
  <commentList>
    <comment ref="S6" authorId="0" shapeId="0" xr:uid="{D1585B54-8CAE-4B3C-AA24-31D6533DBC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2BFE449-1C78-473E-A9D3-988AA358E1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237 MilanD</author>
  </authors>
  <commentList>
    <comment ref="S6" authorId="0" shapeId="0" xr:uid="{5BE48CE9-C234-4549-B5DC-DFE4F22F6C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046EF50-AB43-4BB3-B11D-CD6CDFD6AE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<sst xmlns="http://schemas.openxmlformats.org/spreadsheetml/2006/main" count="262" uniqueCount="147">
  <si>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</si>
  <si>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</si>
  <si>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</si>
  <si>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</si>
  <si>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</si>
  <si>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</si>
  <si>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</si>
  <si>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</si>
  <si>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</si>
  <si>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</si>
  <si>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</si>
  <si>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</si>
  <si>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</si>
  <si>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</si>
  <si>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</si>
  <si>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</si>
  <si>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</si>
  <si>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</si>
  <si>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</si>
  <si>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</si>
  <si>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</si>
  <si>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</si>
  <si>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</si>
  <si>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</si>
  <si>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</si>
  <si>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</si>
  <si>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</si>
  <si>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</si>
  <si>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</si>
  <si>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</si>
  <si>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</si>
  <si>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</si>
  <si>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</si>
  <si>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</si>
  <si>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</si>
  <si>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</si>
  <si>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</si>
  <si>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</si>
  <si>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</si>
  <si>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</si>
  <si>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</si>
  <si>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</si>
  <si>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</si>
  <si>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00210019a</t>
  </si>
  <si>
    <t>Umělý povrh hřiště Jiráskova ulice, Třeboň</t>
  </si>
  <si>
    <t>Město Třeboň</t>
  </si>
  <si>
    <t>Palackého nám. 46</t>
  </si>
  <si>
    <t>Třeboň</t>
  </si>
  <si>
    <t>37901</t>
  </si>
  <si>
    <t xml:space="preserve">00247618  </t>
  </si>
  <si>
    <t>AS PROJECT CZ s.r.o.</t>
  </si>
  <si>
    <t>U Prostředního mlýna 128</t>
  </si>
  <si>
    <t>Pelhřimov</t>
  </si>
  <si>
    <t>39301</t>
  </si>
  <si>
    <t xml:space="preserve">26095254  </t>
  </si>
  <si>
    <t>CZ26095254</t>
  </si>
  <si>
    <t>Stavba</t>
  </si>
  <si>
    <t>SO01</t>
  </si>
  <si>
    <t>Ledová plocha</t>
  </si>
  <si>
    <t>D.01.01a</t>
  </si>
  <si>
    <t>Dodávka a montáž plastového sportovního povrchu vč. lajnování</t>
  </si>
  <si>
    <t>VON</t>
  </si>
  <si>
    <t>Vedlejší a ostatní náklady</t>
  </si>
  <si>
    <t>Celkem za stavbu</t>
  </si>
  <si>
    <t>CZK</t>
  </si>
  <si>
    <t>Rekapitulace dílů</t>
  </si>
  <si>
    <t>Typ dílu</t>
  </si>
  <si>
    <t>5</t>
  </si>
  <si>
    <t>Komunikace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</si>
  <si>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</si>
  <si>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</si>
  <si>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</si>
  <si>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</si>
  <si>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</si>
  <si>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</si>
  <si>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</si>
  <si>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</si>
  <si>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</si>
  <si>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</si>
  <si>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</si>
  <si>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</si>
  <si>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</si>
  <si>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</si>
  <si>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</si>
  <si>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</si>
  <si>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</si>
  <si>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</si>
  <si>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</si>
  <si>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</si>
  <si>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</si>
  <si>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</si>
  <si>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</si>
  <si>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</si>
  <si>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</si>
  <si>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</si>
  <si>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</si>
  <si>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</si>
  <si>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</si>
  <si>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</si>
  <si>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</si>
  <si>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589152002</t>
  </si>
  <si>
    <t>Pokládka krytu sport. ploch z plast. desek tl. 12,8 mm volně na zámek</t>
  </si>
  <si>
    <t>m2</t>
  </si>
  <si>
    <t>Vlastní</t>
  </si>
  <si>
    <t>Indiv</t>
  </si>
  <si>
    <t>Práce</t>
  </si>
  <si>
    <t>POL1_</t>
  </si>
  <si>
    <t>sportovní plocha : 1502</t>
  </si>
  <si>
    <t>VV</t>
  </si>
  <si>
    <t>589120001</t>
  </si>
  <si>
    <t>Lajnování sportovního povrchu šířky 50 mm nástřikem</t>
  </si>
  <si>
    <t>kpl.</t>
  </si>
  <si>
    <t>Na lajnování budou použity dilatační prvky plochy, zbylé lajny budou provedeny nástřikem. Vybraný dodavatel předloží návrh na lajnování.</t>
  </si>
  <si>
    <t>POP</t>
  </si>
  <si>
    <t/>
  </si>
  <si>
    <t>Budou vyznačena hřiště na hokejbal, florbal a házenou.</t>
  </si>
  <si>
    <t>28324001</t>
  </si>
  <si>
    <t>Sportovní povrch - desky PP tl. 12,8 mm</t>
  </si>
  <si>
    <t>Specifikace</t>
  </si>
  <si>
    <t>POL3_</t>
  </si>
  <si>
    <t xml:space="preserve"> Sportovní povrch tvoří polypropylénové čtvercové dlaždice s minerálními aditivy. Tato dlaždice má velké množství rozměrových děr, které zaručí rychlý průsak vody a také rychlé vysychání podkladu. Díky uspořádání nosných můstků je dlaždice schopna efektivně zadržovat vodu na ploše pod dlažbou a bránit jejímu rychlému odtoku ze hřiště. Díky svému můstkovému systému na spodku dlaždice může být povrch položen přímo na dlaždicové systémy umělého chlazení. V létě se používá pro letní sporty a jako víceúčelová plocha a v zimě se zamrazí do ledu.</t>
  </si>
  <si>
    <t xml:space="preserve">plocha hřiště : </t>
  </si>
  <si>
    <t>Odkaz na mn. položky pořadí 1 : 1502,00000</t>
  </si>
  <si>
    <t>rezerva na opravy : 20</t>
  </si>
  <si>
    <t>998227111</t>
  </si>
  <si>
    <t>Přesun hmot,umělé sportovní povrchy,kryt z dílců</t>
  </si>
  <si>
    <t>t</t>
  </si>
  <si>
    <t>RTS 22/ I</t>
  </si>
  <si>
    <t>RTS 21/ II</t>
  </si>
  <si>
    <t>Přesun hmot</t>
  </si>
  <si>
    <t>POL7_</t>
  </si>
  <si>
    <t>SUM</t>
  </si>
  <si>
    <t>Poznámky uchazeče k zadání</t>
  </si>
  <si>
    <t>POPUZIV</t>
  </si>
  <si>
    <t>END</t>
  </si>
  <si>
    <t>NAK</t>
  </si>
  <si>
    <t>001ST</t>
  </si>
  <si>
    <t>Vedlejší náklady stavby souborné</t>
  </si>
  <si>
    <t>Soubor</t>
  </si>
  <si>
    <t>VRN</t>
  </si>
  <si>
    <t>POL99_2</t>
  </si>
  <si>
    <t>- koordinační činnost</t>
  </si>
  <si>
    <t>- mimostaveništní doprava</t>
  </si>
  <si>
    <t>- zařízení staveniště</t>
  </si>
  <si>
    <t>- provozní zkouška</t>
  </si>
  <si>
    <t>- projekční příprava</t>
  </si>
  <si>
    <t>- projekt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</si>
</sst>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3" t="s">
        <v>41</v>
      </c>
      <c r="B2" s="73"/>
      <c r="C2" s="73"/>
      <c r="D2" s="73"/>
      <c r="E2" s="73"/>
      <c r="F2" s="73"/>
      <c r="G2" s="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4" t="s">
        <v>4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24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23</v>
      </c>
      <c r="D5" s="121" t="s">
        <v>45</v>
      </c>
      <c r="E5" s="88"/>
      <c r="F5" s="88"/>
      <c r="G5" s="88"/>
      <c r="H5" s="18" t="s">
        <v>42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36</v>
      </c>
      <c r="I6" s="22"/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126" t="s">
        <v>50</v>
      </c>
      <c r="H8" s="18" t="s">
        <v>42</v>
      </c>
      <c r="I8" s="125" t="s">
        <v>54</v>
      </c>
      <c r="J8" s="8"/>
    </row>
    <row r="9" spans="1:15" ht="15.75" hidden="1" customHeight="1" x14ac:dyDescent="0.2">
      <c r="A9" s="2"/>
      <c r="B9" s="2"/>
      <c r="D9" s="126" t="s">
        <v>51</v>
      </c>
      <c r="H9" s="18" t="s">
        <v>36</v>
      </c>
      <c r="I9" s="125" t="s">
        <v>55</v>
      </c>
      <c r="J9" s="8"/>
    </row>
    <row r="10" spans="1:15" ht="15.75" hidden="1" customHeight="1" x14ac:dyDescent="0.2">
      <c r="A10" s="2"/>
      <c r="B10" s="35"/>
      <c r="C10" s="54"/>
      <c r="D10" s="124" t="s">
        <v>53</v>
      </c>
      <c r="E10" s="127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8"/>
      <c r="E11" s="128"/>
      <c r="F11" s="128"/>
      <c r="G11" s="128"/>
      <c r="H11" s="18" t="s">
        <v>42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83"/>
      <c r="F15" s="83"/>
      <c r="G15" s="84"/>
      <c r="H15" s="84"/>
      <c r="I15" s="84" t="s">
        <v>31</v>
      </c>
      <c r="J15" s="85"/>
    </row>
    <row r="16" spans="1:15" ht="23.25" customHeight="1" x14ac:dyDescent="0.2">
      <c r="A16" s="195" t="s">
        <v>26</v>
      </c>
      <c r="B16" s="38" t="s">
        <v>26</v>
      </c>
      <c r="C16" s="59"/>
      <c r="D16" s="60"/>
      <c r="E16" s="80"/>
      <c r="F16" s="81"/>
      <c r="G16" s="80"/>
      <c r="H16" s="81"/>
      <c r="I16" s="80">
        <f>SUMIF(F51:F53,A16,I51:I53)+SUMIF(F51:F53,"PSU",I51:I53)</f>
        <v>0</v>
      </c>
      <c r="J16" s="82"/>
    </row>
    <row r="17" spans="1:10" ht="23.25" customHeight="1" x14ac:dyDescent="0.2">
      <c r="A17" s="195" t="s">
        <v>27</v>
      </c>
      <c r="B17" s="38" t="s">
        <v>27</v>
      </c>
      <c r="C17" s="59"/>
      <c r="D17" s="60"/>
      <c r="E17" s="80"/>
      <c r="F17" s="81"/>
      <c r="G17" s="80"/>
      <c r="H17" s="81"/>
      <c r="I17" s="80">
        <f>SUMIF(F51:F53,A17,I51:I53)</f>
        <v>0</v>
      </c>
      <c r="J17" s="82"/>
    </row>
    <row r="18" spans="1:10" ht="23.25" customHeight="1" x14ac:dyDescent="0.2">
      <c r="A18" s="195" t="s">
        <v>28</v>
      </c>
      <c r="B18" s="38" t="s">
        <v>28</v>
      </c>
      <c r="C18" s="59"/>
      <c r="D18" s="60"/>
      <c r="E18" s="80"/>
      <c r="F18" s="81"/>
      <c r="G18" s="80"/>
      <c r="H18" s="81"/>
      <c r="I18" s="80">
        <f>SUMIF(F51:F53,A18,I51:I53)</f>
        <v>0</v>
      </c>
      <c r="J18" s="82"/>
    </row>
    <row r="19" spans="1:10" ht="23.25" customHeight="1" x14ac:dyDescent="0.2">
      <c r="A19" s="195" t="s">
        <v>71</v>
      </c>
      <c r="B19" s="38" t="s">
        <v>29</v>
      </c>
      <c r="C19" s="59"/>
      <c r="D19" s="60"/>
      <c r="E19" s="80"/>
      <c r="F19" s="81"/>
      <c r="G19" s="80"/>
      <c r="H19" s="81"/>
      <c r="I19" s="80">
        <f>SUMIF(F51:F53,A19,I51:I53)</f>
        <v>0</v>
      </c>
      <c r="J19" s="82"/>
    </row>
    <row r="20" spans="1:10" ht="23.25" customHeight="1" x14ac:dyDescent="0.2">
      <c r="A20" s="195" t="s">
        <v>72</v>
      </c>
      <c r="B20" s="38" t="s">
        <v>30</v>
      </c>
      <c r="C20" s="59"/>
      <c r="D20" s="60"/>
      <c r="E20" s="80"/>
      <c r="F20" s="81"/>
      <c r="G20" s="80"/>
      <c r="H20" s="81"/>
      <c r="I20" s="80">
        <f>SUMIF(F51:F53,A20,I51:I53)</f>
        <v>0</v>
      </c>
      <c r="J20" s="82"/>
    </row>
    <row r="21" spans="1:10" ht="23.25" customHeight="1" x14ac:dyDescent="0.2">
      <c r="A21" s="2"/>
      <c r="B21" s="48" t="s">
        <v>31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56</v>
      </c>
      <c r="C39" s="147"/>
      <c r="D39" s="147"/>
      <c r="E39" s="147"/>
      <c r="F39" s="148">
        <f>'SO01 D.01.01a Pol'!AE24+'VON VON Naklady'!AE17</f>
        <v>0</v>
      </c>
      <c r="G39" s="149">
        <f>'SO01 D.01.01a Pol'!AF24+'VON VON Naklady'!AF17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">
      <c r="A40" s="136">
        <v>2</v>
      </c>
      <c r="B40" s="152" t="s">
        <v>57</v>
      </c>
      <c r="C40" s="153" t="s">
        <v>58</v>
      </c>
      <c r="D40" s="153"/>
      <c r="E40" s="153"/>
      <c r="F40" s="154">
        <f>'SO01 D.01.01a Pol'!AE24</f>
        <v>0</v>
      </c>
      <c r="G40" s="155">
        <f>'SO01 D.01.01a Pol'!AF24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customHeight="1" x14ac:dyDescent="0.2">
      <c r="A41" s="136">
        <v>3</v>
      </c>
      <c r="B41" s="157" t="s">
        <v>59</v>
      </c>
      <c r="C41" s="147" t="s">
        <v>60</v>
      </c>
      <c r="D41" s="147"/>
      <c r="E41" s="147"/>
      <c r="F41" s="158">
        <f>'SO01 D.01.01a Pol'!AE24</f>
        <v>0</v>
      </c>
      <c r="G41" s="150">
        <f>'SO01 D.01.01a Pol'!AF24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customHeight="1" x14ac:dyDescent="0.2">
      <c r="A42" s="136">
        <v>2</v>
      </c>
      <c r="B42" s="152" t="s">
        <v>61</v>
      </c>
      <c r="C42" s="153" t="s">
        <v>62</v>
      </c>
      <c r="D42" s="153"/>
      <c r="E42" s="153"/>
      <c r="F42" s="154">
        <f>'VON VON Naklady'!AE17</f>
        <v>0</v>
      </c>
      <c r="G42" s="155">
        <f>'VON VON Naklady'!AF17</f>
        <v>0</v>
      </c>
      <c r="H42" s="155">
        <f>(F42*SazbaDPH1/100)+(G42*SazbaDPH2/100)</f>
        <v>0</v>
      </c>
      <c r="I42" s="155">
        <f>F42+G42+H42</f>
        <v>0</v>
      </c>
      <c r="J42" s="156" t="str">
        <f>IF(_xlfn.SINGLE(CenaCelkemVypocet)=0,"",I42/_xlfn.SINGLE(CenaCelkemVypocet)*100)</f>
        <v/>
      </c>
    </row>
    <row r="43" spans="1:10" ht="25.5" customHeight="1" x14ac:dyDescent="0.2">
      <c r="A43" s="136">
        <v>3</v>
      </c>
      <c r="B43" s="157" t="s">
        <v>61</v>
      </c>
      <c r="C43" s="147" t="s">
        <v>62</v>
      </c>
      <c r="D43" s="147"/>
      <c r="E43" s="147"/>
      <c r="F43" s="158">
        <f>'VON VON Naklady'!AE17</f>
        <v>0</v>
      </c>
      <c r="G43" s="150">
        <f>'VON VON Naklady'!AF17</f>
        <v>0</v>
      </c>
      <c r="H43" s="150">
        <f>(F43*SazbaDPH1/100)+(G43*SazbaDPH2/100)</f>
        <v>0</v>
      </c>
      <c r="I43" s="150">
        <f>F43+G43+H43</f>
        <v>0</v>
      </c>
      <c r="J43" s="151" t="str">
        <f>IF(_xlfn.SINGLE(CenaCelkemVypocet)=0,"",I43/_xlfn.SINGLE(CenaCelkemVypocet)*100)</f>
        <v/>
      </c>
    </row>
    <row r="44" spans="1:10" ht="25.5" customHeight="1" x14ac:dyDescent="0.2">
      <c r="A44" s="136"/>
      <c r="B44" s="159" t="s">
        <v>63</v>
      </c>
      <c r="C44" s="160"/>
      <c r="D44" s="160"/>
      <c r="E44" s="161"/>
      <c r="F44" s="162">
        <f>SUMIF(A39:A43,"=1",F39:F43)</f>
        <v>0</v>
      </c>
      <c r="G44" s="163">
        <f>SUMIF(A39:A43,"=1",G39:G43)</f>
        <v>0</v>
      </c>
      <c r="H44" s="163">
        <f>SUMIF(A39:A43,"=1",H39:H43)</f>
        <v>0</v>
      </c>
      <c r="I44" s="163">
        <f>SUMIF(A39:A43,"=1",I39:I43)</f>
        <v>0</v>
      </c>
      <c r="J44" s="164">
        <f>SUMIF(A39:A43,"=1",J39:J43)</f>
        <v>0</v>
      </c>
    </row>
    <row r="48" spans="1:10" ht="15.75" x14ac:dyDescent="0.25">
      <c r="B48" s="175" t="s">
        <v>65</v>
      </c>
    </row>
    <row r="50" spans="1:10" ht="25.5" customHeight="1" x14ac:dyDescent="0.2">
      <c r="A50" s="177"/>
      <c r="B50" s="180" t="s">
        <v>18</v>
      </c>
      <c r="C50" s="180" t="s">
        <v>6</v>
      </c>
      <c r="D50" s="181"/>
      <c r="E50" s="181"/>
      <c r="F50" s="182" t="s">
        <v>66</v>
      </c>
      <c r="G50" s="182"/>
      <c r="H50" s="182"/>
      <c r="I50" s="182" t="s">
        <v>31</v>
      </c>
      <c r="J50" s="182" t="s">
        <v>0</v>
      </c>
    </row>
    <row r="51" spans="1:10" ht="36.75" customHeight="1" x14ac:dyDescent="0.2">
      <c r="A51" s="178"/>
      <c r="B51" s="183" t="s">
        <v>67</v>
      </c>
      <c r="C51" s="184" t="s">
        <v>68</v>
      </c>
      <c r="D51" s="185"/>
      <c r="E51" s="185"/>
      <c r="F51" s="191" t="s">
        <v>26</v>
      </c>
      <c r="G51" s="192"/>
      <c r="H51" s="192"/>
      <c r="I51" s="192">
        <f>'SO01 D.01.01a Pol'!G8</f>
        <v>0</v>
      </c>
      <c r="J51" s="189" t="str">
        <f>IF(I54=0,"",I51/I54*100)</f>
        <v/>
      </c>
    </row>
    <row r="52" spans="1:10" ht="36.75" customHeight="1" x14ac:dyDescent="0.2">
      <c r="A52" s="178"/>
      <c r="B52" s="183" t="s">
        <v>69</v>
      </c>
      <c r="C52" s="184" t="s">
        <v>70</v>
      </c>
      <c r="D52" s="185"/>
      <c r="E52" s="185"/>
      <c r="F52" s="191" t="s">
        <v>26</v>
      </c>
      <c r="G52" s="192"/>
      <c r="H52" s="192"/>
      <c r="I52" s="192">
        <f>'SO01 D.01.01a Pol'!G21</f>
        <v>0</v>
      </c>
      <c r="J52" s="189" t="str">
        <f>IF(I54=0,"",I52/I54*100)</f>
        <v/>
      </c>
    </row>
    <row r="53" spans="1:10" ht="36.75" customHeight="1" x14ac:dyDescent="0.2">
      <c r="A53" s="178"/>
      <c r="B53" s="183" t="s">
        <v>71</v>
      </c>
      <c r="C53" s="184" t="s">
        <v>29</v>
      </c>
      <c r="D53" s="185"/>
      <c r="E53" s="185"/>
      <c r="F53" s="191" t="s">
        <v>71</v>
      </c>
      <c r="G53" s="192"/>
      <c r="H53" s="192"/>
      <c r="I53" s="192">
        <f>'VON VON Naklady'!G8</f>
        <v>0</v>
      </c>
      <c r="J53" s="189" t="str">
        <f>IF(I54=0,"",I53/I54*100)</f>
        <v/>
      </c>
    </row>
    <row r="54" spans="1:10" ht="25.5" customHeight="1" x14ac:dyDescent="0.2">
      <c r="A54" s="179"/>
      <c r="B54" s="186" t="s">
        <v>1</v>
      </c>
      <c r="C54" s="187"/>
      <c r="D54" s="188"/>
      <c r="E54" s="188"/>
      <c r="F54" s="193"/>
      <c r="G54" s="194"/>
      <c r="H54" s="194"/>
      <c r="I54" s="194">
        <f>SUM(I51:I53)</f>
        <v>0</v>
      </c>
      <c r="J54" s="190">
        <f>SUM(J51:J53)</f>
        <v>0</v>
      </c>
    </row>
    <row r="55" spans="1:10" x14ac:dyDescent="0.2">
      <c r="F55" s="134"/>
      <c r="G55" s="134"/>
      <c r="H55" s="134"/>
      <c r="I55" s="134"/>
      <c r="J55" s="135"/>
    </row>
    <row r="56" spans="1:10" x14ac:dyDescent="0.2">
      <c r="F56" s="134"/>
      <c r="G56" s="134"/>
      <c r="H56" s="134"/>
      <c r="I56" s="134"/>
      <c r="J56" s="135"/>
    </row>
    <row r="57" spans="1:10" x14ac:dyDescent="0.2">
      <c r="F57" s="134"/>
      <c r="G57" s="134"/>
      <c r="H57" s="134"/>
      <c r="I57" s="134"/>
      <c r="J57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44:E44"/>
    <mergeCell ref="C51:E51"/>
    <mergeCell ref="C52:E52"/>
    <mergeCell ref="C53:E53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7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8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9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10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86F7-1317-4375-8EED-2FBCD0C3E7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73</v>
      </c>
    </row>
    <row r="2" spans="1:60" ht="24.95" customHeight="1" x14ac:dyDescent="0.2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74</v>
      </c>
    </row>
    <row r="3" spans="1:60" ht="24.95" customHeight="1" x14ac:dyDescent="0.2">
      <c r="A3" s="197" t="s">
        <v>9</v>
      </c>
      <c r="B3" s="49" t="s">
        <v>57</v>
      </c>
      <c r="C3" s="200" t="s">
        <v>58</v>
      </c>
      <c r="D3" s="198"/>
      <c r="E3" s="198"/>
      <c r="F3" s="198"/>
      <c r="G3" s="199"/>
      <c r="AC3" s="176" t="s">
        <v>74</v>
      </c>
      <c r="AG3" t="s">
        <v>75</v>
      </c>
    </row>
    <row r="4" spans="1:60" ht="24.95" customHeight="1" x14ac:dyDescent="0.2">
      <c r="A4" s="201" t="s">
        <v>10</v>
      </c>
      <c r="B4" s="202" t="s">
        <v>59</v>
      </c>
      <c r="C4" s="203" t="s">
        <v>60</v>
      </c>
      <c r="D4" s="204"/>
      <c r="E4" s="204"/>
      <c r="F4" s="204"/>
      <c r="G4" s="205"/>
      <c r="AG4" t="s">
        <v>76</v>
      </c>
    </row>
    <row r="5" spans="1:60" x14ac:dyDescent="0.2">
      <c r="D5" s="10"/>
    </row>
    <row r="6" spans="1:60" ht="38.25" x14ac:dyDescent="0.2">
      <c r="A6" s="207" t="s">
        <v>77</v>
      </c>
      <c r="B6" s="209" t="s">
        <v>78</v>
      </c>
      <c r="C6" s="209" t="s">
        <v>79</v>
      </c>
      <c r="D6" s="208" t="s">
        <v>80</v>
      </c>
      <c r="E6" s="207" t="s">
        <v>81</v>
      </c>
      <c r="F6" s="206" t="s">
        <v>82</v>
      </c>
      <c r="G6" s="207" t="s">
        <v>31</v>
      </c>
      <c r="H6" s="210" t="s">
        <v>32</v>
      </c>
      <c r="I6" s="210" t="s">
        <v>83</v>
      </c>
      <c r="J6" s="210" t="s">
        <v>33</v>
      </c>
      <c r="K6" s="210" t="s">
        <v>84</v>
      </c>
      <c r="L6" s="210" t="s">
        <v>85</v>
      </c>
      <c r="M6" s="210" t="s">
        <v>86</v>
      </c>
      <c r="N6" s="210" t="s">
        <v>87</v>
      </c>
      <c r="O6" s="210" t="s">
        <v>88</v>
      </c>
      <c r="P6" s="210" t="s">
        <v>89</v>
      </c>
      <c r="Q6" s="210" t="s">
        <v>90</v>
      </c>
      <c r="R6" s="210" t="s">
        <v>91</v>
      </c>
      <c r="S6" s="210" t="s">
        <v>92</v>
      </c>
      <c r="T6" s="210" t="s">
        <v>93</v>
      </c>
      <c r="U6" s="210" t="s">
        <v>94</v>
      </c>
      <c r="V6" s="210" t="s">
        <v>95</v>
      </c>
      <c r="W6" s="210" t="s">
        <v>96</v>
      </c>
      <c r="X6" s="210" t="s">
        <v>97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38" t="s">
        <v>98</v>
      </c>
      <c r="B8" s="239" t="s">
        <v>67</v>
      </c>
      <c r="C8" s="254" t="s">
        <v>68</v>
      </c>
      <c r="D8" s="240"/>
      <c r="E8" s="241"/>
      <c r="F8" s="242"/>
      <c r="G8" s="243">
        <f>SUMIF(AG9:AG20,"&lt;&gt;NOR",G9:G20)</f>
        <v>0</v>
      </c>
      <c r="H8" s="237"/>
      <c r="I8" s="237">
        <f>SUM(I9:I20)</f>
        <v>0</v>
      </c>
      <c r="J8" s="237"/>
      <c r="K8" s="237">
        <f>SUM(K9:K20)</f>
        <v>0</v>
      </c>
      <c r="L8" s="237"/>
      <c r="M8" s="237">
        <f>SUM(M9:M20)</f>
        <v>0</v>
      </c>
      <c r="N8" s="237"/>
      <c r="O8" s="237">
        <f>SUM(O9:O20)</f>
        <v>5.94</v>
      </c>
      <c r="P8" s="237"/>
      <c r="Q8" s="237">
        <f>SUM(Q9:Q20)</f>
        <v>0</v>
      </c>
      <c r="R8" s="237"/>
      <c r="S8" s="237"/>
      <c r="T8" s="237"/>
      <c r="U8" s="237"/>
      <c r="V8" s="237">
        <f>SUM(V9:V20)</f>
        <v>225.3</v>
      </c>
      <c r="W8" s="237"/>
      <c r="X8" s="237"/>
      <c r="AG8" t="s">
        <v>99</v>
      </c>
    </row>
    <row r="9" spans="1:60" ht="22.5" outlineLevel="1" x14ac:dyDescent="0.2">
      <c r="A9" s="244">
        <v>1</v>
      </c>
      <c r="B9" s="245" t="s">
        <v>100</v>
      </c>
      <c r="C9" s="255" t="s">
        <v>101</v>
      </c>
      <c r="D9" s="246" t="s">
        <v>102</v>
      </c>
      <c r="E9" s="247">
        <v>1502</v>
      </c>
      <c r="F9" s="248"/>
      <c r="G9" s="249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103</v>
      </c>
      <c r="T9" s="230" t="s">
        <v>104</v>
      </c>
      <c r="U9" s="230">
        <v>0.15</v>
      </c>
      <c r="V9" s="230">
        <f>ROUND(E9*U9,2)</f>
        <v>225.3</v>
      </c>
      <c r="W9" s="230"/>
      <c r="X9" s="230" t="s">
        <v>105</v>
      </c>
      <c r="Y9" s="211"/>
      <c r="Z9" s="211"/>
      <c r="AA9" s="211"/>
      <c r="AB9" s="211"/>
      <c r="AC9" s="211"/>
      <c r="AD9" s="211"/>
      <c r="AE9" s="211"/>
      <c r="AF9" s="211"/>
      <c r="AG9" s="211" t="s">
        <v>106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28"/>
      <c r="B10" s="229"/>
      <c r="C10" s="256" t="s">
        <v>107</v>
      </c>
      <c r="D10" s="232"/>
      <c r="E10" s="233">
        <v>1502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1"/>
      <c r="Z10" s="211"/>
      <c r="AA10" s="211"/>
      <c r="AB10" s="211"/>
      <c r="AC10" s="211"/>
      <c r="AD10" s="211"/>
      <c r="AE10" s="211"/>
      <c r="AF10" s="211"/>
      <c r="AG10" s="211" t="s">
        <v>108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44">
        <v>2</v>
      </c>
      <c r="B11" s="245" t="s">
        <v>109</v>
      </c>
      <c r="C11" s="255" t="s">
        <v>110</v>
      </c>
      <c r="D11" s="246" t="s">
        <v>111</v>
      </c>
      <c r="E11" s="247">
        <v>1</v>
      </c>
      <c r="F11" s="248"/>
      <c r="G11" s="249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1E-4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103</v>
      </c>
      <c r="T11" s="230" t="s">
        <v>104</v>
      </c>
      <c r="U11" s="230">
        <v>0</v>
      </c>
      <c r="V11" s="230">
        <f>ROUND(E11*U11,2)</f>
        <v>0</v>
      </c>
      <c r="W11" s="230"/>
      <c r="X11" s="230" t="s">
        <v>105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106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28"/>
      <c r="B12" s="229"/>
      <c r="C12" s="257" t="s">
        <v>112</v>
      </c>
      <c r="D12" s="251"/>
      <c r="E12" s="251"/>
      <c r="F12" s="251"/>
      <c r="G12" s="251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1"/>
      <c r="Z12" s="211"/>
      <c r="AA12" s="211"/>
      <c r="AB12" s="211"/>
      <c r="AC12" s="211"/>
      <c r="AD12" s="211"/>
      <c r="AE12" s="211"/>
      <c r="AF12" s="211"/>
      <c r="AG12" s="211" t="s">
        <v>113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50" t="str">
        <f>C12</f>
        <v>Na lajnování budou použity dilatační prvky plochy, zbylé lajny budou provedeny nástřikem. Vybraný dodavatel předloží návrh na lajnování.</v>
      </c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28"/>
      <c r="B13" s="229"/>
      <c r="C13" s="258" t="s">
        <v>114</v>
      </c>
      <c r="D13" s="234"/>
      <c r="E13" s="235"/>
      <c r="F13" s="236"/>
      <c r="G13" s="236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1"/>
      <c r="Z13" s="211"/>
      <c r="AA13" s="211"/>
      <c r="AB13" s="211"/>
      <c r="AC13" s="211"/>
      <c r="AD13" s="211"/>
      <c r="AE13" s="211"/>
      <c r="AF13" s="211"/>
      <c r="AG13" s="211" t="s">
        <v>113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28"/>
      <c r="B14" s="229"/>
      <c r="C14" s="259" t="s">
        <v>115</v>
      </c>
      <c r="D14" s="252"/>
      <c r="E14" s="252"/>
      <c r="F14" s="252"/>
      <c r="G14" s="252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1"/>
      <c r="Z14" s="211"/>
      <c r="AA14" s="211"/>
      <c r="AB14" s="211"/>
      <c r="AC14" s="211"/>
      <c r="AD14" s="211"/>
      <c r="AE14" s="211"/>
      <c r="AF14" s="211"/>
      <c r="AG14" s="211" t="s">
        <v>113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4">
        <v>3</v>
      </c>
      <c r="B15" s="245" t="s">
        <v>116</v>
      </c>
      <c r="C15" s="255" t="s">
        <v>117</v>
      </c>
      <c r="D15" s="246" t="s">
        <v>102</v>
      </c>
      <c r="E15" s="247">
        <v>1522</v>
      </c>
      <c r="F15" s="248"/>
      <c r="G15" s="249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3.8999999999999998E-3</v>
      </c>
      <c r="O15" s="230">
        <f>ROUND(E15*N15,2)</f>
        <v>5.94</v>
      </c>
      <c r="P15" s="230">
        <v>0</v>
      </c>
      <c r="Q15" s="230">
        <f>ROUND(E15*P15,2)</f>
        <v>0</v>
      </c>
      <c r="R15" s="230"/>
      <c r="S15" s="230" t="s">
        <v>103</v>
      </c>
      <c r="T15" s="230" t="s">
        <v>104</v>
      </c>
      <c r="U15" s="230">
        <v>0</v>
      </c>
      <c r="V15" s="230">
        <f>ROUND(E15*U15,2)</f>
        <v>0</v>
      </c>
      <c r="W15" s="230"/>
      <c r="X15" s="230" t="s">
        <v>118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119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67.5" outlineLevel="1" x14ac:dyDescent="0.2">
      <c r="A16" s="228"/>
      <c r="B16" s="229"/>
      <c r="C16" s="257" t="s">
        <v>120</v>
      </c>
      <c r="D16" s="251"/>
      <c r="E16" s="251"/>
      <c r="F16" s="251"/>
      <c r="G16" s="251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1"/>
      <c r="Z16" s="211"/>
      <c r="AA16" s="211"/>
      <c r="AB16" s="211"/>
      <c r="AC16" s="211"/>
      <c r="AD16" s="211"/>
      <c r="AE16" s="211"/>
      <c r="AF16" s="211"/>
      <c r="AG16" s="211" t="s">
        <v>113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50" t="str">
        <f>C16</f>
        <v xml:space="preserve"> Sportovní povrch tvoří polypropylénové čtvercové dlaždice s minerálními aditivy. Tato dlaždice má velké množství rozměrových děr, které zaručí rychlý průsak vody a také rychlé vysychání podkladu. Díky uspořádání nosných můstků je dlaždice schopna efektivně zadržovat vodu na ploše pod dlažbou a bránit jejímu rychlému odtoku ze hřiště. Díky svému můstkovému systému na spodku dlaždice může být povrch položen přímo na dlaždicové systémy umělého chlazení. V létě se používá pro letní sporty a jako víceúčelová plocha a v zimě se zamrazí do ledu.</v>
      </c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28"/>
      <c r="B17" s="229"/>
      <c r="C17" s="256" t="s">
        <v>121</v>
      </c>
      <c r="D17" s="232"/>
      <c r="E17" s="233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1"/>
      <c r="Z17" s="211"/>
      <c r="AA17" s="211"/>
      <c r="AB17" s="211"/>
      <c r="AC17" s="211"/>
      <c r="AD17" s="211"/>
      <c r="AE17" s="211"/>
      <c r="AF17" s="211"/>
      <c r="AG17" s="211" t="s">
        <v>108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28"/>
      <c r="B18" s="229"/>
      <c r="C18" s="256" t="s">
        <v>122</v>
      </c>
      <c r="D18" s="232"/>
      <c r="E18" s="233">
        <v>1502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1"/>
      <c r="Z18" s="211"/>
      <c r="AA18" s="211"/>
      <c r="AB18" s="211"/>
      <c r="AC18" s="211"/>
      <c r="AD18" s="211"/>
      <c r="AE18" s="211"/>
      <c r="AF18" s="211"/>
      <c r="AG18" s="211" t="s">
        <v>108</v>
      </c>
      <c r="AH18" s="211">
        <v>5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28"/>
      <c r="B19" s="229"/>
      <c r="C19" s="256" t="s">
        <v>114</v>
      </c>
      <c r="D19" s="232"/>
      <c r="E19" s="233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1"/>
      <c r="Z19" s="211"/>
      <c r="AA19" s="211"/>
      <c r="AB19" s="211"/>
      <c r="AC19" s="211"/>
      <c r="AD19" s="211"/>
      <c r="AE19" s="211"/>
      <c r="AF19" s="211"/>
      <c r="AG19" s="211" t="s">
        <v>108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28"/>
      <c r="B20" s="229"/>
      <c r="C20" s="256" t="s">
        <v>123</v>
      </c>
      <c r="D20" s="232"/>
      <c r="E20" s="233">
        <v>20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1"/>
      <c r="Z20" s="211"/>
      <c r="AA20" s="211"/>
      <c r="AB20" s="211"/>
      <c r="AC20" s="211"/>
      <c r="AD20" s="211"/>
      <c r="AE20" s="211"/>
      <c r="AF20" s="211"/>
      <c r="AG20" s="211" t="s">
        <v>108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">
      <c r="A21" s="238" t="s">
        <v>98</v>
      </c>
      <c r="B21" s="239" t="s">
        <v>69</v>
      </c>
      <c r="C21" s="254" t="s">
        <v>70</v>
      </c>
      <c r="D21" s="240"/>
      <c r="E21" s="241"/>
      <c r="F21" s="242"/>
      <c r="G21" s="243">
        <f>SUMIF(AG22:AG22,"&lt;&gt;NOR",G22:G22)</f>
        <v>0</v>
      </c>
      <c r="H21" s="237"/>
      <c r="I21" s="237">
        <f>SUM(I22:I22)</f>
        <v>0</v>
      </c>
      <c r="J21" s="237"/>
      <c r="K21" s="237">
        <f>SUM(K22:K22)</f>
        <v>0</v>
      </c>
      <c r="L21" s="237"/>
      <c r="M21" s="237">
        <f>SUM(M22:M22)</f>
        <v>0</v>
      </c>
      <c r="N21" s="237"/>
      <c r="O21" s="237">
        <f>SUM(O22:O22)</f>
        <v>0</v>
      </c>
      <c r="P21" s="237"/>
      <c r="Q21" s="237">
        <f>SUM(Q22:Q22)</f>
        <v>0</v>
      </c>
      <c r="R21" s="237"/>
      <c r="S21" s="237"/>
      <c r="T21" s="237"/>
      <c r="U21" s="237"/>
      <c r="V21" s="237">
        <f>SUM(V22:V22)</f>
        <v>1.84</v>
      </c>
      <c r="W21" s="237"/>
      <c r="X21" s="237"/>
      <c r="AG21" t="s">
        <v>99</v>
      </c>
    </row>
    <row r="22" spans="1:60" outlineLevel="1" x14ac:dyDescent="0.2">
      <c r="A22" s="244">
        <v>4</v>
      </c>
      <c r="B22" s="245" t="s">
        <v>124</v>
      </c>
      <c r="C22" s="255" t="s">
        <v>125</v>
      </c>
      <c r="D22" s="246" t="s">
        <v>126</v>
      </c>
      <c r="E22" s="247">
        <v>5.9359000000000002</v>
      </c>
      <c r="F22" s="248"/>
      <c r="G22" s="249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127</v>
      </c>
      <c r="T22" s="230" t="s">
        <v>128</v>
      </c>
      <c r="U22" s="230">
        <v>0.31</v>
      </c>
      <c r="V22" s="230">
        <f>ROUND(E22*U22,2)</f>
        <v>1.84</v>
      </c>
      <c r="W22" s="230"/>
      <c r="X22" s="230" t="s">
        <v>129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130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3"/>
      <c r="B23" s="4"/>
      <c r="C23" s="26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85</v>
      </c>
    </row>
    <row r="24" spans="1:60" x14ac:dyDescent="0.2">
      <c r="A24" s="214"/>
      <c r="B24" s="215" t="s">
        <v>31</v>
      </c>
      <c r="C24" s="261"/>
      <c r="D24" s="216"/>
      <c r="E24" s="217"/>
      <c r="F24" s="217"/>
      <c r="G24" s="253">
        <f>G8+G21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131</v>
      </c>
    </row>
    <row r="25" spans="1:60" x14ac:dyDescent="0.2">
      <c r="A25" s="3"/>
      <c r="B25" s="4"/>
      <c r="C25" s="26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26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18" t="s">
        <v>132</v>
      </c>
      <c r="B27" s="218"/>
      <c r="C27" s="26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19"/>
      <c r="B28" s="220"/>
      <c r="C28" s="263"/>
      <c r="D28" s="220"/>
      <c r="E28" s="220"/>
      <c r="F28" s="220"/>
      <c r="G28" s="22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133</v>
      </c>
    </row>
    <row r="29" spans="1:60" x14ac:dyDescent="0.2">
      <c r="A29" s="222"/>
      <c r="B29" s="223"/>
      <c r="C29" s="264"/>
      <c r="D29" s="223"/>
      <c r="E29" s="223"/>
      <c r="F29" s="223"/>
      <c r="G29" s="22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22"/>
      <c r="B30" s="223"/>
      <c r="C30" s="264"/>
      <c r="D30" s="223"/>
      <c r="E30" s="223"/>
      <c r="F30" s="223"/>
      <c r="G30" s="22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22"/>
      <c r="B31" s="223"/>
      <c r="C31" s="264"/>
      <c r="D31" s="223"/>
      <c r="E31" s="223"/>
      <c r="F31" s="223"/>
      <c r="G31" s="22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25"/>
      <c r="B32" s="226"/>
      <c r="C32" s="265"/>
      <c r="D32" s="226"/>
      <c r="E32" s="226"/>
      <c r="F32" s="226"/>
      <c r="G32" s="22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26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266"/>
      <c r="D34" s="10"/>
      <c r="AG34" t="s">
        <v>134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:G1"/>
    <mergeCell ref="C2:G2"/>
    <mergeCell ref="C3:G3"/>
    <mergeCell ref="C4:G4"/>
    <mergeCell ref="A27:C27"/>
    <mergeCell ref="A28:G32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C77E-809C-424D-8C2F-A1E24160518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73</v>
      </c>
    </row>
    <row r="2" spans="1:60" ht="24.95" customHeight="1" x14ac:dyDescent="0.2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74</v>
      </c>
    </row>
    <row r="3" spans="1:60" ht="24.95" customHeight="1" x14ac:dyDescent="0.2">
      <c r="A3" s="197" t="s">
        <v>9</v>
      </c>
      <c r="B3" s="49" t="s">
        <v>61</v>
      </c>
      <c r="C3" s="200" t="s">
        <v>62</v>
      </c>
      <c r="D3" s="198"/>
      <c r="E3" s="198"/>
      <c r="F3" s="198"/>
      <c r="G3" s="199"/>
      <c r="AC3" s="176" t="s">
        <v>135</v>
      </c>
      <c r="AG3" t="s">
        <v>75</v>
      </c>
    </row>
    <row r="4" spans="1:60" ht="24.95" customHeight="1" x14ac:dyDescent="0.2">
      <c r="A4" s="201" t="s">
        <v>10</v>
      </c>
      <c r="B4" s="202" t="s">
        <v>61</v>
      </c>
      <c r="C4" s="203" t="s">
        <v>62</v>
      </c>
      <c r="D4" s="204"/>
      <c r="E4" s="204"/>
      <c r="F4" s="204"/>
      <c r="G4" s="205"/>
      <c r="AG4" t="s">
        <v>76</v>
      </c>
    </row>
    <row r="5" spans="1:60" x14ac:dyDescent="0.2">
      <c r="D5" s="10"/>
    </row>
    <row r="6" spans="1:60" ht="38.25" x14ac:dyDescent="0.2">
      <c r="A6" s="207" t="s">
        <v>77</v>
      </c>
      <c r="B6" s="209" t="s">
        <v>78</v>
      </c>
      <c r="C6" s="209" t="s">
        <v>79</v>
      </c>
      <c r="D6" s="208" t="s">
        <v>80</v>
      </c>
      <c r="E6" s="207" t="s">
        <v>81</v>
      </c>
      <c r="F6" s="206" t="s">
        <v>82</v>
      </c>
      <c r="G6" s="207" t="s">
        <v>31</v>
      </c>
      <c r="H6" s="210" t="s">
        <v>32</v>
      </c>
      <c r="I6" s="210" t="s">
        <v>83</v>
      </c>
      <c r="J6" s="210" t="s">
        <v>33</v>
      </c>
      <c r="K6" s="210" t="s">
        <v>84</v>
      </c>
      <c r="L6" s="210" t="s">
        <v>85</v>
      </c>
      <c r="M6" s="210" t="s">
        <v>86</v>
      </c>
      <c r="N6" s="210" t="s">
        <v>87</v>
      </c>
      <c r="O6" s="210" t="s">
        <v>88</v>
      </c>
      <c r="P6" s="210" t="s">
        <v>89</v>
      </c>
      <c r="Q6" s="210" t="s">
        <v>90</v>
      </c>
      <c r="R6" s="210" t="s">
        <v>91</v>
      </c>
      <c r="S6" s="210" t="s">
        <v>92</v>
      </c>
      <c r="T6" s="210" t="s">
        <v>93</v>
      </c>
      <c r="U6" s="210" t="s">
        <v>94</v>
      </c>
      <c r="V6" s="210" t="s">
        <v>95</v>
      </c>
      <c r="W6" s="210" t="s">
        <v>96</v>
      </c>
      <c r="X6" s="210" t="s">
        <v>97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38" t="s">
        <v>98</v>
      </c>
      <c r="B8" s="239" t="s">
        <v>71</v>
      </c>
      <c r="C8" s="254" t="s">
        <v>29</v>
      </c>
      <c r="D8" s="240"/>
      <c r="E8" s="241"/>
      <c r="F8" s="242"/>
      <c r="G8" s="243">
        <f>SUMIF(AG9:AG15,"&lt;&gt;NOR",G9:G15)</f>
        <v>0</v>
      </c>
      <c r="H8" s="237"/>
      <c r="I8" s="237">
        <f>SUM(I9:I15)</f>
        <v>0</v>
      </c>
      <c r="J8" s="237"/>
      <c r="K8" s="237">
        <f>SUM(K9:K15)</f>
        <v>0</v>
      </c>
      <c r="L8" s="237"/>
      <c r="M8" s="237">
        <f>SUM(M9:M15)</f>
        <v>0</v>
      </c>
      <c r="N8" s="237"/>
      <c r="O8" s="237">
        <f>SUM(O9:O15)</f>
        <v>0</v>
      </c>
      <c r="P8" s="237"/>
      <c r="Q8" s="237">
        <f>SUM(Q9:Q15)</f>
        <v>0</v>
      </c>
      <c r="R8" s="237"/>
      <c r="S8" s="237"/>
      <c r="T8" s="237"/>
      <c r="U8" s="237"/>
      <c r="V8" s="237">
        <f>SUM(V9:V15)</f>
        <v>0</v>
      </c>
      <c r="W8" s="237"/>
      <c r="X8" s="237"/>
      <c r="AG8" t="s">
        <v>99</v>
      </c>
    </row>
    <row r="9" spans="1:60" outlineLevel="1" x14ac:dyDescent="0.2">
      <c r="A9" s="244">
        <v>1</v>
      </c>
      <c r="B9" s="245" t="s">
        <v>136</v>
      </c>
      <c r="C9" s="255" t="s">
        <v>137</v>
      </c>
      <c r="D9" s="246" t="s">
        <v>138</v>
      </c>
      <c r="E9" s="247">
        <v>1</v>
      </c>
      <c r="F9" s="248"/>
      <c r="G9" s="249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103</v>
      </c>
      <c r="T9" s="230" t="s">
        <v>104</v>
      </c>
      <c r="U9" s="230">
        <v>0</v>
      </c>
      <c r="V9" s="230">
        <f>ROUND(E9*U9,2)</f>
        <v>0</v>
      </c>
      <c r="W9" s="230"/>
      <c r="X9" s="230" t="s">
        <v>139</v>
      </c>
      <c r="Y9" s="211"/>
      <c r="Z9" s="211"/>
      <c r="AA9" s="211"/>
      <c r="AB9" s="211"/>
      <c r="AC9" s="211"/>
      <c r="AD9" s="211"/>
      <c r="AE9" s="211"/>
      <c r="AF9" s="211"/>
      <c r="AG9" s="211" t="s">
        <v>140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28"/>
      <c r="B10" s="229"/>
      <c r="C10" s="257" t="s">
        <v>141</v>
      </c>
      <c r="D10" s="251"/>
      <c r="E10" s="251"/>
      <c r="F10" s="251"/>
      <c r="G10" s="251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1"/>
      <c r="Z10" s="211"/>
      <c r="AA10" s="211"/>
      <c r="AB10" s="211"/>
      <c r="AC10" s="211"/>
      <c r="AD10" s="211"/>
      <c r="AE10" s="211"/>
      <c r="AF10" s="211"/>
      <c r="AG10" s="211" t="s">
        <v>113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28"/>
      <c r="B11" s="229"/>
      <c r="C11" s="259" t="s">
        <v>142</v>
      </c>
      <c r="D11" s="252"/>
      <c r="E11" s="252"/>
      <c r="F11" s="252"/>
      <c r="G11" s="252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1"/>
      <c r="Z11" s="211"/>
      <c r="AA11" s="211"/>
      <c r="AB11" s="211"/>
      <c r="AC11" s="211"/>
      <c r="AD11" s="211"/>
      <c r="AE11" s="211"/>
      <c r="AF11" s="211"/>
      <c r="AG11" s="211" t="s">
        <v>113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28"/>
      <c r="B12" s="229"/>
      <c r="C12" s="259" t="s">
        <v>143</v>
      </c>
      <c r="D12" s="252"/>
      <c r="E12" s="252"/>
      <c r="F12" s="252"/>
      <c r="G12" s="252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1"/>
      <c r="Z12" s="211"/>
      <c r="AA12" s="211"/>
      <c r="AB12" s="211"/>
      <c r="AC12" s="211"/>
      <c r="AD12" s="211"/>
      <c r="AE12" s="211"/>
      <c r="AF12" s="211"/>
      <c r="AG12" s="211" t="s">
        <v>113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28"/>
      <c r="B13" s="229"/>
      <c r="C13" s="259" t="s">
        <v>144</v>
      </c>
      <c r="D13" s="252"/>
      <c r="E13" s="252"/>
      <c r="F13" s="252"/>
      <c r="G13" s="252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1"/>
      <c r="Z13" s="211"/>
      <c r="AA13" s="211"/>
      <c r="AB13" s="211"/>
      <c r="AC13" s="211"/>
      <c r="AD13" s="211"/>
      <c r="AE13" s="211"/>
      <c r="AF13" s="211"/>
      <c r="AG13" s="211" t="s">
        <v>113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28"/>
      <c r="B14" s="229"/>
      <c r="C14" s="259" t="s">
        <v>145</v>
      </c>
      <c r="D14" s="252"/>
      <c r="E14" s="252"/>
      <c r="F14" s="252"/>
      <c r="G14" s="252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1"/>
      <c r="Z14" s="211"/>
      <c r="AA14" s="211"/>
      <c r="AB14" s="211"/>
      <c r="AC14" s="211"/>
      <c r="AD14" s="211"/>
      <c r="AE14" s="211"/>
      <c r="AF14" s="211"/>
      <c r="AG14" s="211" t="s">
        <v>113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28"/>
      <c r="B15" s="229"/>
      <c r="C15" s="259" t="s">
        <v>146</v>
      </c>
      <c r="D15" s="252"/>
      <c r="E15" s="252"/>
      <c r="F15" s="252"/>
      <c r="G15" s="252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1"/>
      <c r="Z15" s="211"/>
      <c r="AA15" s="211"/>
      <c r="AB15" s="211"/>
      <c r="AC15" s="211"/>
      <c r="AD15" s="211"/>
      <c r="AE15" s="211"/>
      <c r="AF15" s="211"/>
      <c r="AG15" s="211" t="s">
        <v>113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x14ac:dyDescent="0.2">
      <c r="A16" s="3"/>
      <c r="B16" s="4"/>
      <c r="C16" s="260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85</v>
      </c>
    </row>
    <row r="17" spans="1:33" x14ac:dyDescent="0.2">
      <c r="A17" s="214"/>
      <c r="B17" s="215" t="s">
        <v>31</v>
      </c>
      <c r="C17" s="261"/>
      <c r="D17" s="216"/>
      <c r="E17" s="217"/>
      <c r="F17" s="217"/>
      <c r="G17" s="253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131</v>
      </c>
    </row>
    <row r="18" spans="1:33" x14ac:dyDescent="0.2">
      <c r="A18" s="3"/>
      <c r="B18" s="4"/>
      <c r="C18" s="260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26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18" t="s">
        <v>132</v>
      </c>
      <c r="B20" s="218"/>
      <c r="C20" s="26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19"/>
      <c r="B21" s="220"/>
      <c r="C21" s="263"/>
      <c r="D21" s="220"/>
      <c r="E21" s="220"/>
      <c r="F21" s="220"/>
      <c r="G21" s="22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133</v>
      </c>
    </row>
    <row r="22" spans="1:33" x14ac:dyDescent="0.2">
      <c r="A22" s="222"/>
      <c r="B22" s="223"/>
      <c r="C22" s="264"/>
      <c r="D22" s="223"/>
      <c r="E22" s="223"/>
      <c r="F22" s="223"/>
      <c r="G22" s="22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22"/>
      <c r="B23" s="223"/>
      <c r="C23" s="264"/>
      <c r="D23" s="223"/>
      <c r="E23" s="223"/>
      <c r="F23" s="223"/>
      <c r="G23" s="22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22"/>
      <c r="B24" s="223"/>
      <c r="C24" s="264"/>
      <c r="D24" s="223"/>
      <c r="E24" s="223"/>
      <c r="F24" s="223"/>
      <c r="G24" s="22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25"/>
      <c r="B25" s="226"/>
      <c r="C25" s="265"/>
      <c r="D25" s="226"/>
      <c r="E25" s="226"/>
      <c r="F25" s="226"/>
      <c r="G25" s="22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26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266"/>
      <c r="D27" s="10"/>
      <c r="AG27" t="s">
        <v>134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">
    <mergeCell ref="C14:G14"/>
    <mergeCell ref="C15:G15"/>
    <mergeCell ref="A1:G1"/>
    <mergeCell ref="C2:G2"/>
    <mergeCell ref="C3:G3"/>
    <mergeCell ref="C4:G4"/>
    <mergeCell ref="A20:C20"/>
    <mergeCell ref="A21:G25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D.01.01a Pol</vt:lpstr>
      <vt:lpstr>VON VON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D.01.01a Pol'!Názvy_tisku</vt:lpstr>
      <vt:lpstr>'VON VON Naklady'!Názvy_tisku</vt:lpstr>
      <vt:lpstr>oadresa</vt:lpstr>
      <vt:lpstr>Stavba!Objednatel</vt:lpstr>
      <vt:lpstr>Stavba!Objekt</vt:lpstr>
      <vt:lpstr>'SO01 D.01.01a Pol'!Oblast_tisku</vt:lpstr>
      <vt:lpstr>Stavba!Oblast_tisku</vt:lpstr>
      <vt:lpstr>'VON VON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 MilanD</dc:creator>
  <cp:lastModifiedBy>237 MilanD</cp:lastModifiedBy>
  <cp:lastPrinted>2019-03-19T12:27:02Z</cp:lastPrinted>
  <dcterms:created xsi:type="dcterms:W3CDTF">2009-04-08T07:15:50Z</dcterms:created>
  <dcterms:modified xsi:type="dcterms:W3CDTF">2022-02-03T15:38:36Z</dcterms:modified>
</cp:coreProperties>
</file>