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Jindrichuv_Hradec\TR_Svet_stezka\kros\"/>
    </mc:Choice>
  </mc:AlternateContent>
  <bookViews>
    <workbookView xWindow="0" yWindow="0" windowWidth="0" windowHeight="0"/>
  </bookViews>
  <sheets>
    <sheet name="Rekapitulace stavby" sheetId="1" r:id="rId1"/>
    <sheet name="02 - Ostatní a vedlejší n..." sheetId="2" r:id="rId2"/>
    <sheet name="101 - Stezka pro chodce " sheetId="3" r:id="rId3"/>
    <sheet name="401 - Veřejné osvětlení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'02 - Ostatní a vedlejší n...'!$C$121:$K$185</definedName>
    <definedName name="_xlnm.Print_Area" localSheetId="1">'02 - Ostatní a vedlejší n...'!$C$4:$J$39,'02 - Ostatní a vedlejší n...'!$C$50:$J$76,'02 - Ostatní a vedlejší n...'!$C$82:$J$103,'02 - Ostatní a vedlejší n...'!$C$109:$K$185</definedName>
    <definedName name="_xlnm.Print_Titles" localSheetId="1">'02 - Ostatní a vedlejší n...'!$121:$121</definedName>
    <definedName name="_xlnm._FilterDatabase" localSheetId="2" hidden="1">'101 - Stezka pro chodce '!$C$124:$K$591</definedName>
    <definedName name="_xlnm.Print_Area" localSheetId="2">'101 - Stezka pro chodce '!$C$4:$J$39,'101 - Stezka pro chodce '!$C$50:$J$76,'101 - Stezka pro chodce '!$C$82:$J$106,'101 - Stezka pro chodce '!$C$112:$K$591</definedName>
    <definedName name="_xlnm.Print_Titles" localSheetId="2">'101 - Stezka pro chodce '!$124:$124</definedName>
    <definedName name="_xlnm._FilterDatabase" localSheetId="3" hidden="1">'401 - Veřejné osvětlení'!$C$122:$K$264</definedName>
    <definedName name="_xlnm.Print_Area" localSheetId="3">'401 - Veřejné osvětlení'!$C$4:$J$39,'401 - Veřejné osvětlení'!$C$50:$J$76,'401 - Veřejné osvětlení'!$C$82:$J$104,'401 - Veřejné osvětlení'!$C$110:$K$264</definedName>
    <definedName name="_xlnm.Print_Titles" localSheetId="3">'401 - Veřejné osvětlení'!$122:$122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262"/>
  <c r="BH262"/>
  <c r="BG262"/>
  <c r="BF262"/>
  <c r="T262"/>
  <c r="T261"/>
  <c r="R262"/>
  <c r="R261"/>
  <c r="P262"/>
  <c r="P261"/>
  <c r="BI256"/>
  <c r="BH256"/>
  <c r="BG256"/>
  <c r="BF256"/>
  <c r="T256"/>
  <c r="R256"/>
  <c r="P256"/>
  <c r="BI252"/>
  <c r="BH252"/>
  <c r="BG252"/>
  <c r="BF252"/>
  <c r="T252"/>
  <c r="T251"/>
  <c r="R252"/>
  <c r="R251"/>
  <c r="P252"/>
  <c r="P251"/>
  <c r="BI247"/>
  <c r="BH247"/>
  <c r="BG247"/>
  <c r="BF247"/>
  <c r="T247"/>
  <c r="R247"/>
  <c r="P247"/>
  <c r="BI244"/>
  <c r="BH244"/>
  <c r="BG244"/>
  <c r="BF244"/>
  <c r="T244"/>
  <c r="R244"/>
  <c r="P244"/>
  <c r="BI240"/>
  <c r="BH240"/>
  <c r="BG240"/>
  <c r="BF240"/>
  <c r="T240"/>
  <c r="R240"/>
  <c r="P240"/>
  <c r="BI233"/>
  <c r="BH233"/>
  <c r="BG233"/>
  <c r="BF233"/>
  <c r="T233"/>
  <c r="R233"/>
  <c r="P233"/>
  <c r="BI230"/>
  <c r="BH230"/>
  <c r="BG230"/>
  <c r="BF230"/>
  <c r="T230"/>
  <c r="R230"/>
  <c r="P230"/>
  <c r="BI226"/>
  <c r="BH226"/>
  <c r="BG226"/>
  <c r="BF226"/>
  <c r="T226"/>
  <c r="R226"/>
  <c r="P226"/>
  <c r="BI223"/>
  <c r="BH223"/>
  <c r="BG223"/>
  <c r="BF223"/>
  <c r="T223"/>
  <c r="R223"/>
  <c r="P223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4"/>
  <c r="BH134"/>
  <c r="BG134"/>
  <c r="BF134"/>
  <c r="T134"/>
  <c r="R134"/>
  <c r="P134"/>
  <c r="BI129"/>
  <c r="BH129"/>
  <c r="BG129"/>
  <c r="BF129"/>
  <c r="T129"/>
  <c r="R129"/>
  <c r="P129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117"/>
  <c r="E7"/>
  <c r="E113"/>
  <c i="3" r="J37"/>
  <c r="J36"/>
  <c i="1" r="AY96"/>
  <c i="3" r="J35"/>
  <c i="1" r="AX96"/>
  <c i="3" r="BI590"/>
  <c r="BH590"/>
  <c r="BG590"/>
  <c r="BF590"/>
  <c r="T590"/>
  <c r="R590"/>
  <c r="P590"/>
  <c r="BI587"/>
  <c r="BH587"/>
  <c r="BG587"/>
  <c r="BF587"/>
  <c r="T587"/>
  <c r="R587"/>
  <c r="P587"/>
  <c r="BI581"/>
  <c r="BH581"/>
  <c r="BG581"/>
  <c r="BF581"/>
  <c r="T581"/>
  <c r="R581"/>
  <c r="P581"/>
  <c r="BI579"/>
  <c r="BH579"/>
  <c r="BG579"/>
  <c r="BF579"/>
  <c r="T579"/>
  <c r="R579"/>
  <c r="P579"/>
  <c r="BI573"/>
  <c r="BH573"/>
  <c r="BG573"/>
  <c r="BF573"/>
  <c r="T573"/>
  <c r="R573"/>
  <c r="P573"/>
  <c r="BI570"/>
  <c r="BH570"/>
  <c r="BG570"/>
  <c r="BF570"/>
  <c r="T570"/>
  <c r="R570"/>
  <c r="P570"/>
  <c r="BI567"/>
  <c r="BH567"/>
  <c r="BG567"/>
  <c r="BF567"/>
  <c r="T567"/>
  <c r="R567"/>
  <c r="P567"/>
  <c r="BI558"/>
  <c r="BH558"/>
  <c r="BG558"/>
  <c r="BF558"/>
  <c r="T558"/>
  <c r="R558"/>
  <c r="P558"/>
  <c r="BI549"/>
  <c r="BH549"/>
  <c r="BG549"/>
  <c r="BF549"/>
  <c r="T549"/>
  <c r="R549"/>
  <c r="P549"/>
  <c r="BI542"/>
  <c r="BH542"/>
  <c r="BG542"/>
  <c r="BF542"/>
  <c r="T542"/>
  <c r="R542"/>
  <c r="P542"/>
  <c r="BI535"/>
  <c r="BH535"/>
  <c r="BG535"/>
  <c r="BF535"/>
  <c r="T535"/>
  <c r="R535"/>
  <c r="P535"/>
  <c r="BI527"/>
  <c r="BH527"/>
  <c r="BG527"/>
  <c r="BF527"/>
  <c r="T527"/>
  <c r="R527"/>
  <c r="P527"/>
  <c r="BI519"/>
  <c r="BH519"/>
  <c r="BG519"/>
  <c r="BF519"/>
  <c r="T519"/>
  <c r="R519"/>
  <c r="P519"/>
  <c r="BI515"/>
  <c r="BH515"/>
  <c r="BG515"/>
  <c r="BF515"/>
  <c r="T515"/>
  <c r="R515"/>
  <c r="P515"/>
  <c r="BI510"/>
  <c r="BH510"/>
  <c r="BG510"/>
  <c r="BF510"/>
  <c r="T510"/>
  <c r="R510"/>
  <c r="P510"/>
  <c r="BI507"/>
  <c r="BH507"/>
  <c r="BG507"/>
  <c r="BF507"/>
  <c r="T507"/>
  <c r="R507"/>
  <c r="P507"/>
  <c r="BI504"/>
  <c r="BH504"/>
  <c r="BG504"/>
  <c r="BF504"/>
  <c r="T504"/>
  <c r="R504"/>
  <c r="P504"/>
  <c r="BI501"/>
  <c r="BH501"/>
  <c r="BG501"/>
  <c r="BF501"/>
  <c r="T501"/>
  <c r="R501"/>
  <c r="P501"/>
  <c r="BI498"/>
  <c r="BH498"/>
  <c r="BG498"/>
  <c r="BF498"/>
  <c r="T498"/>
  <c r="R498"/>
  <c r="P498"/>
  <c r="BI495"/>
  <c r="BH495"/>
  <c r="BG495"/>
  <c r="BF495"/>
  <c r="T495"/>
  <c r="R495"/>
  <c r="P495"/>
  <c r="BI489"/>
  <c r="BH489"/>
  <c r="BG489"/>
  <c r="BF489"/>
  <c r="T489"/>
  <c r="R489"/>
  <c r="P489"/>
  <c r="BI486"/>
  <c r="BH486"/>
  <c r="BG486"/>
  <c r="BF486"/>
  <c r="T486"/>
  <c r="R486"/>
  <c r="P486"/>
  <c r="BI483"/>
  <c r="BH483"/>
  <c r="BG483"/>
  <c r="BF483"/>
  <c r="T483"/>
  <c r="R483"/>
  <c r="P483"/>
  <c r="BI479"/>
  <c r="BH479"/>
  <c r="BG479"/>
  <c r="BF479"/>
  <c r="T479"/>
  <c r="R479"/>
  <c r="P479"/>
  <c r="BI475"/>
  <c r="BH475"/>
  <c r="BG475"/>
  <c r="BF475"/>
  <c r="T475"/>
  <c r="R475"/>
  <c r="P475"/>
  <c r="BI472"/>
  <c r="BH472"/>
  <c r="BG472"/>
  <c r="BF472"/>
  <c r="T472"/>
  <c r="R472"/>
  <c r="P472"/>
  <c r="BI469"/>
  <c r="BH469"/>
  <c r="BG469"/>
  <c r="BF469"/>
  <c r="T469"/>
  <c r="R469"/>
  <c r="P469"/>
  <c r="BI466"/>
  <c r="BH466"/>
  <c r="BG466"/>
  <c r="BF466"/>
  <c r="T466"/>
  <c r="R466"/>
  <c r="P466"/>
  <c r="BI463"/>
  <c r="BH463"/>
  <c r="BG463"/>
  <c r="BF463"/>
  <c r="T463"/>
  <c r="R463"/>
  <c r="P463"/>
  <c r="BI460"/>
  <c r="BH460"/>
  <c r="BG460"/>
  <c r="BF460"/>
  <c r="T460"/>
  <c r="R460"/>
  <c r="P460"/>
  <c r="BI455"/>
  <c r="BH455"/>
  <c r="BG455"/>
  <c r="BF455"/>
  <c r="T455"/>
  <c r="R455"/>
  <c r="P455"/>
  <c r="BI452"/>
  <c r="BH452"/>
  <c r="BG452"/>
  <c r="BF452"/>
  <c r="T452"/>
  <c r="R452"/>
  <c r="P452"/>
  <c r="BI447"/>
  <c r="BH447"/>
  <c r="BG447"/>
  <c r="BF447"/>
  <c r="T447"/>
  <c r="R447"/>
  <c r="P447"/>
  <c r="BI442"/>
  <c r="BH442"/>
  <c r="BG442"/>
  <c r="BF442"/>
  <c r="T442"/>
  <c r="R442"/>
  <c r="P442"/>
  <c r="BI437"/>
  <c r="BH437"/>
  <c r="BG437"/>
  <c r="BF437"/>
  <c r="T437"/>
  <c r="R437"/>
  <c r="P437"/>
  <c r="BI429"/>
  <c r="BH429"/>
  <c r="BG429"/>
  <c r="BF429"/>
  <c r="T429"/>
  <c r="R429"/>
  <c r="P429"/>
  <c r="BI422"/>
  <c r="BH422"/>
  <c r="BG422"/>
  <c r="BF422"/>
  <c r="T422"/>
  <c r="R422"/>
  <c r="P422"/>
  <c r="BI414"/>
  <c r="BH414"/>
  <c r="BG414"/>
  <c r="BF414"/>
  <c r="T414"/>
  <c r="R414"/>
  <c r="P414"/>
  <c r="BI407"/>
  <c r="BH407"/>
  <c r="BG407"/>
  <c r="BF407"/>
  <c r="T407"/>
  <c r="R407"/>
  <c r="P407"/>
  <c r="BI404"/>
  <c r="BH404"/>
  <c r="BG404"/>
  <c r="BF404"/>
  <c r="T404"/>
  <c r="R404"/>
  <c r="P404"/>
  <c r="BI401"/>
  <c r="BH401"/>
  <c r="BG401"/>
  <c r="BF401"/>
  <c r="T401"/>
  <c r="R401"/>
  <c r="P401"/>
  <c r="BI397"/>
  <c r="BH397"/>
  <c r="BG397"/>
  <c r="BF397"/>
  <c r="T397"/>
  <c r="R397"/>
  <c r="P397"/>
  <c r="BI394"/>
  <c r="BH394"/>
  <c r="BG394"/>
  <c r="BF394"/>
  <c r="T394"/>
  <c r="R394"/>
  <c r="P394"/>
  <c r="BI390"/>
  <c r="BH390"/>
  <c r="BG390"/>
  <c r="BF390"/>
  <c r="T390"/>
  <c r="R390"/>
  <c r="P390"/>
  <c r="BI386"/>
  <c r="BH386"/>
  <c r="BG386"/>
  <c r="BF386"/>
  <c r="T386"/>
  <c r="R386"/>
  <c r="P386"/>
  <c r="BI381"/>
  <c r="BH381"/>
  <c r="BG381"/>
  <c r="BF381"/>
  <c r="T381"/>
  <c r="R381"/>
  <c r="P381"/>
  <c r="BI378"/>
  <c r="BH378"/>
  <c r="BG378"/>
  <c r="BF378"/>
  <c r="T378"/>
  <c r="R378"/>
  <c r="P378"/>
  <c r="BI373"/>
  <c r="BH373"/>
  <c r="BG373"/>
  <c r="BF373"/>
  <c r="T373"/>
  <c r="R373"/>
  <c r="P373"/>
  <c r="BI370"/>
  <c r="BH370"/>
  <c r="BG370"/>
  <c r="BF370"/>
  <c r="T370"/>
  <c r="R370"/>
  <c r="P370"/>
  <c r="BI365"/>
  <c r="BH365"/>
  <c r="BG365"/>
  <c r="BF365"/>
  <c r="T365"/>
  <c r="R365"/>
  <c r="P365"/>
  <c r="BI362"/>
  <c r="BH362"/>
  <c r="BG362"/>
  <c r="BF362"/>
  <c r="T362"/>
  <c r="R362"/>
  <c r="P362"/>
  <c r="BI359"/>
  <c r="BH359"/>
  <c r="BG359"/>
  <c r="BF359"/>
  <c r="T359"/>
  <c r="R359"/>
  <c r="P359"/>
  <c r="BI356"/>
  <c r="BH356"/>
  <c r="BG356"/>
  <c r="BF356"/>
  <c r="T356"/>
  <c r="R356"/>
  <c r="P356"/>
  <c r="BI353"/>
  <c r="BH353"/>
  <c r="BG353"/>
  <c r="BF353"/>
  <c r="T353"/>
  <c r="R353"/>
  <c r="P353"/>
  <c r="BI350"/>
  <c r="BH350"/>
  <c r="BG350"/>
  <c r="BF350"/>
  <c r="T350"/>
  <c r="R350"/>
  <c r="P350"/>
  <c r="BI347"/>
  <c r="BH347"/>
  <c r="BG347"/>
  <c r="BF347"/>
  <c r="T347"/>
  <c r="R347"/>
  <c r="P347"/>
  <c r="BI344"/>
  <c r="BH344"/>
  <c r="BG344"/>
  <c r="BF344"/>
  <c r="T344"/>
  <c r="R344"/>
  <c r="P344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29"/>
  <c r="BH329"/>
  <c r="BG329"/>
  <c r="BF329"/>
  <c r="T329"/>
  <c r="R329"/>
  <c r="P329"/>
  <c r="BI325"/>
  <c r="BH325"/>
  <c r="BG325"/>
  <c r="BF325"/>
  <c r="T325"/>
  <c r="R325"/>
  <c r="P325"/>
  <c r="BI321"/>
  <c r="BH321"/>
  <c r="BG321"/>
  <c r="BF321"/>
  <c r="T321"/>
  <c r="R321"/>
  <c r="P321"/>
  <c r="BI316"/>
  <c r="BH316"/>
  <c r="BG316"/>
  <c r="BF316"/>
  <c r="T316"/>
  <c r="R316"/>
  <c r="P316"/>
  <c r="BI313"/>
  <c r="BH313"/>
  <c r="BG313"/>
  <c r="BF313"/>
  <c r="T313"/>
  <c r="R313"/>
  <c r="P313"/>
  <c r="BI309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299"/>
  <c r="BH299"/>
  <c r="BG299"/>
  <c r="BF299"/>
  <c r="T299"/>
  <c r="R299"/>
  <c r="P299"/>
  <c r="BI295"/>
  <c r="BH295"/>
  <c r="BG295"/>
  <c r="BF295"/>
  <c r="T295"/>
  <c r="R295"/>
  <c r="P295"/>
  <c r="BI289"/>
  <c r="BH289"/>
  <c r="BG289"/>
  <c r="BF289"/>
  <c r="T289"/>
  <c r="R289"/>
  <c r="P289"/>
  <c r="BI285"/>
  <c r="BH285"/>
  <c r="BG285"/>
  <c r="BF285"/>
  <c r="T285"/>
  <c r="R285"/>
  <c r="P285"/>
  <c r="BI281"/>
  <c r="BH281"/>
  <c r="BG281"/>
  <c r="BF281"/>
  <c r="T281"/>
  <c r="R281"/>
  <c r="P281"/>
  <c r="BI277"/>
  <c r="BH277"/>
  <c r="BG277"/>
  <c r="BF277"/>
  <c r="T277"/>
  <c r="R277"/>
  <c r="P277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0"/>
  <c r="BH260"/>
  <c r="BG260"/>
  <c r="BF260"/>
  <c r="T260"/>
  <c r="R260"/>
  <c r="P260"/>
  <c r="BI256"/>
  <c r="BH256"/>
  <c r="BG256"/>
  <c r="BF256"/>
  <c r="T256"/>
  <c r="R256"/>
  <c r="P256"/>
  <c r="BI252"/>
  <c r="BH252"/>
  <c r="BG252"/>
  <c r="BF252"/>
  <c r="T252"/>
  <c r="R252"/>
  <c r="P252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4"/>
  <c r="BH234"/>
  <c r="BG234"/>
  <c r="BF234"/>
  <c r="T234"/>
  <c r="R234"/>
  <c r="P234"/>
  <c r="BI230"/>
  <c r="BH230"/>
  <c r="BG230"/>
  <c r="BF230"/>
  <c r="T230"/>
  <c r="R230"/>
  <c r="P230"/>
  <c r="BI226"/>
  <c r="BH226"/>
  <c r="BG226"/>
  <c r="BF226"/>
  <c r="T226"/>
  <c r="R226"/>
  <c r="P226"/>
  <c r="BI220"/>
  <c r="BH220"/>
  <c r="BG220"/>
  <c r="BF220"/>
  <c r="T220"/>
  <c r="R220"/>
  <c r="P220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1"/>
  <c r="BH201"/>
  <c r="BG201"/>
  <c r="BF201"/>
  <c r="T201"/>
  <c r="R201"/>
  <c r="P201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1"/>
  <c r="BH181"/>
  <c r="BG181"/>
  <c r="BF181"/>
  <c r="T181"/>
  <c r="R181"/>
  <c r="P181"/>
  <c r="BI175"/>
  <c r="BH175"/>
  <c r="BG175"/>
  <c r="BF175"/>
  <c r="T175"/>
  <c r="R175"/>
  <c r="P175"/>
  <c r="BI170"/>
  <c r="BH170"/>
  <c r="BG170"/>
  <c r="BF170"/>
  <c r="T170"/>
  <c r="R170"/>
  <c r="P170"/>
  <c r="BI166"/>
  <c r="BH166"/>
  <c r="BG166"/>
  <c r="BF166"/>
  <c r="T166"/>
  <c r="R166"/>
  <c r="P166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J121"/>
  <c r="F121"/>
  <c r="F119"/>
  <c r="E117"/>
  <c r="J91"/>
  <c r="F91"/>
  <c r="F89"/>
  <c r="E87"/>
  <c r="J24"/>
  <c r="E24"/>
  <c r="J122"/>
  <c r="J23"/>
  <c r="J18"/>
  <c r="E18"/>
  <c r="F92"/>
  <c r="J17"/>
  <c r="J12"/>
  <c r="J119"/>
  <c r="E7"/>
  <c r="E115"/>
  <c i="2" r="J37"/>
  <c r="J36"/>
  <c i="1" r="AY95"/>
  <c i="2" r="J35"/>
  <c i="1" r="AX95"/>
  <c i="2" r="BI183"/>
  <c r="BH183"/>
  <c r="BG183"/>
  <c r="BF183"/>
  <c r="T183"/>
  <c r="T182"/>
  <c r="R183"/>
  <c r="R182"/>
  <c r="P183"/>
  <c r="P182"/>
  <c r="BI179"/>
  <c r="BH179"/>
  <c r="BG179"/>
  <c r="BF179"/>
  <c r="T179"/>
  <c r="T178"/>
  <c r="R179"/>
  <c r="R178"/>
  <c r="P179"/>
  <c r="P178"/>
  <c r="BI173"/>
  <c r="BH173"/>
  <c r="BG173"/>
  <c r="BF173"/>
  <c r="T173"/>
  <c r="R173"/>
  <c r="P173"/>
  <c r="BI169"/>
  <c r="BH169"/>
  <c r="BG169"/>
  <c r="BF169"/>
  <c r="T169"/>
  <c r="R169"/>
  <c r="P169"/>
  <c r="BI164"/>
  <c r="BH164"/>
  <c r="BG164"/>
  <c r="BF164"/>
  <c r="T164"/>
  <c r="R164"/>
  <c r="P164"/>
  <c r="BI159"/>
  <c r="BH159"/>
  <c r="BG159"/>
  <c r="BF159"/>
  <c r="T159"/>
  <c r="R159"/>
  <c r="P159"/>
  <c r="BI153"/>
  <c r="BH153"/>
  <c r="BG153"/>
  <c r="BF153"/>
  <c r="T153"/>
  <c r="R153"/>
  <c r="P153"/>
  <c r="BI149"/>
  <c r="BH149"/>
  <c r="BG149"/>
  <c r="BF149"/>
  <c r="T149"/>
  <c r="R149"/>
  <c r="P149"/>
  <c r="BI144"/>
  <c r="BH144"/>
  <c r="BG144"/>
  <c r="BF144"/>
  <c r="T144"/>
  <c r="R144"/>
  <c r="P144"/>
  <c r="BI141"/>
  <c r="BH141"/>
  <c r="BG141"/>
  <c r="BF141"/>
  <c r="T141"/>
  <c r="R141"/>
  <c r="P141"/>
  <c r="BI137"/>
  <c r="BH137"/>
  <c r="BG137"/>
  <c r="BF137"/>
  <c r="T137"/>
  <c r="R137"/>
  <c r="P137"/>
  <c r="BI132"/>
  <c r="BH132"/>
  <c r="BG132"/>
  <c r="BF132"/>
  <c r="T132"/>
  <c r="R132"/>
  <c r="P132"/>
  <c r="BI129"/>
  <c r="BH129"/>
  <c r="BG129"/>
  <c r="BF129"/>
  <c r="T129"/>
  <c r="R129"/>
  <c r="P129"/>
  <c r="BI125"/>
  <c r="BH125"/>
  <c r="BG125"/>
  <c r="BF125"/>
  <c r="T125"/>
  <c r="R125"/>
  <c r="P125"/>
  <c r="J118"/>
  <c r="F118"/>
  <c r="F116"/>
  <c r="E114"/>
  <c r="J91"/>
  <c r="F91"/>
  <c r="F89"/>
  <c r="E87"/>
  <c r="J24"/>
  <c r="E24"/>
  <c r="J119"/>
  <c r="J23"/>
  <c r="J18"/>
  <c r="E18"/>
  <c r="F119"/>
  <c r="J17"/>
  <c r="J12"/>
  <c r="J116"/>
  <c r="E7"/>
  <c r="E112"/>
  <c i="1" r="L90"/>
  <c r="AM90"/>
  <c r="AM89"/>
  <c r="L89"/>
  <c r="AM87"/>
  <c r="L87"/>
  <c r="L85"/>
  <c r="L84"/>
  <c i="2" r="BK179"/>
  <c r="J169"/>
  <c r="J164"/>
  <c r="J159"/>
  <c r="BK144"/>
  <c r="J137"/>
  <c r="BK129"/>
  <c r="J179"/>
  <c r="J173"/>
  <c r="BK169"/>
  <c r="BK159"/>
  <c r="J149"/>
  <c r="BK141"/>
  <c r="BK125"/>
  <c i="1" r="AS94"/>
  <c i="3" r="BK581"/>
  <c r="J573"/>
  <c r="J567"/>
  <c r="BK549"/>
  <c r="BK535"/>
  <c r="BK519"/>
  <c r="BK515"/>
  <c r="J507"/>
  <c r="J501"/>
  <c r="BK498"/>
  <c r="BK486"/>
  <c r="J483"/>
  <c r="J475"/>
  <c r="BK466"/>
  <c r="J460"/>
  <c r="BK455"/>
  <c r="J437"/>
  <c r="BK422"/>
  <c r="J414"/>
  <c r="J404"/>
  <c r="J397"/>
  <c r="BK394"/>
  <c r="J390"/>
  <c r="BK378"/>
  <c r="BK370"/>
  <c r="BK362"/>
  <c r="BK356"/>
  <c r="BK350"/>
  <c r="J340"/>
  <c r="J329"/>
  <c r="BK321"/>
  <c r="BK316"/>
  <c r="J309"/>
  <c r="BK306"/>
  <c r="BK295"/>
  <c r="J285"/>
  <c r="J277"/>
  <c r="J270"/>
  <c r="BK260"/>
  <c r="BK252"/>
  <c r="J242"/>
  <c r="BK238"/>
  <c r="BK230"/>
  <c r="J220"/>
  <c r="BK212"/>
  <c r="J206"/>
  <c r="BK196"/>
  <c r="BK187"/>
  <c r="BK175"/>
  <c r="BK166"/>
  <c r="J156"/>
  <c r="J152"/>
  <c r="J146"/>
  <c r="BK143"/>
  <c r="J137"/>
  <c r="J131"/>
  <c r="J581"/>
  <c r="BK573"/>
  <c r="BK567"/>
  <c r="J549"/>
  <c r="J535"/>
  <c r="BK527"/>
  <c r="J515"/>
  <c r="BK507"/>
  <c r="J504"/>
  <c r="J498"/>
  <c r="BK489"/>
  <c r="BK475"/>
  <c r="J472"/>
  <c r="J466"/>
  <c r="BK460"/>
  <c r="BK452"/>
  <c r="BK442"/>
  <c r="J422"/>
  <c r="BK407"/>
  <c r="J401"/>
  <c r="J394"/>
  <c r="BK386"/>
  <c r="J381"/>
  <c r="J378"/>
  <c r="J373"/>
  <c r="BK365"/>
  <c r="J356"/>
  <c r="BK347"/>
  <c r="BK340"/>
  <c r="BK337"/>
  <c r="BK329"/>
  <c r="J321"/>
  <c r="BK313"/>
  <c r="BK303"/>
  <c r="J295"/>
  <c r="BK285"/>
  <c r="BK281"/>
  <c r="BK273"/>
  <c r="BK267"/>
  <c r="BK256"/>
  <c r="J238"/>
  <c r="J230"/>
  <c r="J226"/>
  <c r="BK215"/>
  <c r="J209"/>
  <c r="BK201"/>
  <c r="BK190"/>
  <c r="BK181"/>
  <c r="J175"/>
  <c r="J166"/>
  <c r="BK156"/>
  <c r="BK146"/>
  <c r="BK140"/>
  <c r="BK131"/>
  <c r="J128"/>
  <c i="4" r="BK262"/>
  <c r="BK256"/>
  <c r="J247"/>
  <c r="J244"/>
  <c r="BK240"/>
  <c r="J233"/>
  <c r="BK226"/>
  <c r="BK215"/>
  <c r="J209"/>
  <c r="BK206"/>
  <c r="BK198"/>
  <c r="J195"/>
  <c r="BK192"/>
  <c r="BK189"/>
  <c r="BK129"/>
  <c r="BK233"/>
  <c r="J226"/>
  <c r="J215"/>
  <c r="BK209"/>
  <c r="BK203"/>
  <c r="BK195"/>
  <c r="J186"/>
  <c r="J180"/>
  <c r="J174"/>
  <c r="BK168"/>
  <c r="J160"/>
  <c r="BK153"/>
  <c r="J145"/>
  <c r="BK137"/>
  <c r="J126"/>
  <c i="2" r="BK183"/>
  <c r="BK153"/>
  <c r="BK149"/>
  <c r="J141"/>
  <c r="BK132"/>
  <c r="J125"/>
  <c r="J183"/>
  <c r="BK173"/>
  <c r="BK164"/>
  <c r="J153"/>
  <c r="J144"/>
  <c r="BK137"/>
  <c r="J132"/>
  <c r="J129"/>
  <c i="3" r="BK590"/>
  <c r="J590"/>
  <c r="BK587"/>
  <c r="J587"/>
  <c r="J579"/>
  <c r="BK570"/>
  <c r="BK558"/>
  <c r="BK542"/>
  <c r="J527"/>
  <c r="J519"/>
  <c r="J510"/>
  <c r="BK504"/>
  <c r="BK495"/>
  <c r="J489"/>
  <c r="J479"/>
  <c r="BK472"/>
  <c r="J469"/>
  <c r="J463"/>
  <c r="J452"/>
  <c r="J447"/>
  <c r="J442"/>
  <c r="J429"/>
  <c r="J407"/>
  <c r="BK401"/>
  <c r="J386"/>
  <c r="BK381"/>
  <c r="BK373"/>
  <c r="J365"/>
  <c r="J359"/>
  <c r="J353"/>
  <c r="J347"/>
  <c r="BK344"/>
  <c r="J337"/>
  <c r="BK334"/>
  <c r="BK325"/>
  <c r="J313"/>
  <c r="J303"/>
  <c r="J299"/>
  <c r="BK289"/>
  <c r="J281"/>
  <c r="J273"/>
  <c r="J267"/>
  <c r="J256"/>
  <c r="J246"/>
  <c r="BK234"/>
  <c r="BK226"/>
  <c r="J215"/>
  <c r="BK209"/>
  <c r="J201"/>
  <c r="J193"/>
  <c r="J190"/>
  <c r="J181"/>
  <c r="BK170"/>
  <c r="BK160"/>
  <c r="J149"/>
  <c r="J140"/>
  <c r="BK134"/>
  <c r="BK128"/>
  <c r="BK579"/>
  <c r="J570"/>
  <c r="J558"/>
  <c r="J542"/>
  <c r="BK510"/>
  <c r="BK501"/>
  <c r="J495"/>
  <c r="J486"/>
  <c r="BK483"/>
  <c r="BK479"/>
  <c r="BK469"/>
  <c r="BK463"/>
  <c r="J455"/>
  <c r="BK447"/>
  <c r="BK437"/>
  <c r="BK429"/>
  <c r="BK414"/>
  <c r="BK404"/>
  <c r="BK397"/>
  <c r="BK390"/>
  <c r="J370"/>
  <c r="J362"/>
  <c r="BK359"/>
  <c r="BK353"/>
  <c r="J350"/>
  <c r="J344"/>
  <c r="J334"/>
  <c r="J325"/>
  <c r="J316"/>
  <c r="BK309"/>
  <c r="J306"/>
  <c r="BK299"/>
  <c r="J289"/>
  <c r="BK277"/>
  <c r="BK270"/>
  <c r="J260"/>
  <c r="J252"/>
  <c r="BK246"/>
  <c r="BK242"/>
  <c r="J234"/>
  <c r="BK220"/>
  <c r="J212"/>
  <c r="BK206"/>
  <c r="J196"/>
  <c r="BK193"/>
  <c r="J187"/>
  <c r="J170"/>
  <c r="J160"/>
  <c r="BK152"/>
  <c r="BK149"/>
  <c r="J143"/>
  <c r="BK137"/>
  <c r="J134"/>
  <c i="4" r="J262"/>
  <c r="J256"/>
  <c r="J252"/>
  <c r="BK244"/>
  <c r="J240"/>
  <c r="J230"/>
  <c r="J223"/>
  <c r="BK212"/>
  <c r="J203"/>
  <c r="J200"/>
  <c r="J189"/>
  <c r="BK186"/>
  <c r="J183"/>
  <c r="BK180"/>
  <c r="J177"/>
  <c r="BK174"/>
  <c r="BK171"/>
  <c r="J168"/>
  <c r="J165"/>
  <c r="BK160"/>
  <c r="J157"/>
  <c r="J153"/>
  <c r="BK149"/>
  <c r="BK145"/>
  <c r="BK141"/>
  <c r="J137"/>
  <c r="J134"/>
  <c r="BK126"/>
  <c r="BK252"/>
  <c r="BK247"/>
  <c r="BK230"/>
  <c r="BK223"/>
  <c r="J212"/>
  <c r="J206"/>
  <c r="BK200"/>
  <c r="J198"/>
  <c r="J192"/>
  <c r="BK183"/>
  <c r="BK177"/>
  <c r="J171"/>
  <c r="BK165"/>
  <c r="BK157"/>
  <c r="J149"/>
  <c r="J141"/>
  <c r="BK134"/>
  <c r="J129"/>
  <c i="2" l="1" r="BK124"/>
  <c r="J124"/>
  <c r="J98"/>
  <c r="R124"/>
  <c r="BK148"/>
  <c r="J148"/>
  <c r="J99"/>
  <c r="R148"/>
  <c r="P158"/>
  <c r="T158"/>
  <c i="3" r="BK127"/>
  <c r="BK126"/>
  <c r="J126"/>
  <c r="J97"/>
  <c r="R127"/>
  <c r="BK377"/>
  <c r="J377"/>
  <c r="J99"/>
  <c r="BK385"/>
  <c r="J385"/>
  <c r="J100"/>
  <c r="R385"/>
  <c r="BK436"/>
  <c r="J436"/>
  <c r="J101"/>
  <c r="R436"/>
  <c r="BK518"/>
  <c r="J518"/>
  <c r="J102"/>
  <c r="R518"/>
  <c r="BK578"/>
  <c r="J578"/>
  <c r="J103"/>
  <c r="R578"/>
  <c r="BK586"/>
  <c r="J586"/>
  <c r="J105"/>
  <c r="R586"/>
  <c r="R585"/>
  <c i="4" r="BK133"/>
  <c r="R133"/>
  <c r="R202"/>
  <c i="2" r="P124"/>
  <c r="T124"/>
  <c r="P148"/>
  <c r="T148"/>
  <c r="BK158"/>
  <c r="J158"/>
  <c r="J100"/>
  <c r="R158"/>
  <c i="3" r="P127"/>
  <c r="T127"/>
  <c r="P377"/>
  <c r="R377"/>
  <c r="T377"/>
  <c r="P385"/>
  <c r="T385"/>
  <c r="P436"/>
  <c r="T436"/>
  <c r="P518"/>
  <c r="T518"/>
  <c r="P578"/>
  <c r="T578"/>
  <c r="P586"/>
  <c r="P585"/>
  <c r="T586"/>
  <c r="T585"/>
  <c i="4" r="BK125"/>
  <c r="J125"/>
  <c r="J98"/>
  <c r="P125"/>
  <c r="P124"/>
  <c r="R125"/>
  <c r="R124"/>
  <c r="T125"/>
  <c r="T124"/>
  <c r="P133"/>
  <c r="T133"/>
  <c r="BK202"/>
  <c r="J202"/>
  <c r="J101"/>
  <c r="P202"/>
  <c r="T202"/>
  <c i="2" r="BK182"/>
  <c r="J182"/>
  <c r="J102"/>
  <c r="BK178"/>
  <c r="J178"/>
  <c r="J101"/>
  <c i="4" r="BK261"/>
  <c r="J261"/>
  <c r="J103"/>
  <c i="3" r="J127"/>
  <c r="J98"/>
  <c i="4" r="E85"/>
  <c r="F92"/>
  <c r="BE126"/>
  <c r="BE145"/>
  <c r="BE149"/>
  <c r="BE153"/>
  <c r="BE157"/>
  <c r="BE160"/>
  <c r="BE168"/>
  <c r="BE174"/>
  <c r="BE198"/>
  <c r="BE200"/>
  <c r="BE203"/>
  <c r="BE206"/>
  <c r="BE209"/>
  <c r="BE230"/>
  <c r="BE244"/>
  <c r="J89"/>
  <c r="BE129"/>
  <c r="BE134"/>
  <c r="BE137"/>
  <c r="BE141"/>
  <c r="BE165"/>
  <c r="BE171"/>
  <c r="BE177"/>
  <c r="BE180"/>
  <c r="BE183"/>
  <c r="BE186"/>
  <c r="BE189"/>
  <c r="BE192"/>
  <c r="BE195"/>
  <c r="BE212"/>
  <c r="BE215"/>
  <c r="BE223"/>
  <c r="BE226"/>
  <c r="BE233"/>
  <c r="BE240"/>
  <c r="BE247"/>
  <c r="BE252"/>
  <c r="BE256"/>
  <c r="BE262"/>
  <c i="3" r="J89"/>
  <c r="J92"/>
  <c r="F122"/>
  <c r="BE128"/>
  <c r="BE134"/>
  <c r="BE137"/>
  <c r="BE143"/>
  <c r="BE146"/>
  <c r="BE170"/>
  <c r="BE175"/>
  <c r="BE190"/>
  <c r="BE196"/>
  <c r="BE201"/>
  <c r="BE212"/>
  <c r="BE215"/>
  <c r="BE260"/>
  <c r="BE289"/>
  <c r="BE295"/>
  <c r="BE306"/>
  <c r="BE325"/>
  <c r="BE334"/>
  <c r="BE344"/>
  <c r="BE350"/>
  <c r="BE356"/>
  <c r="BE373"/>
  <c r="BE381"/>
  <c r="BE386"/>
  <c r="BE394"/>
  <c r="BE404"/>
  <c r="BE407"/>
  <c r="BE442"/>
  <c r="BE447"/>
  <c r="BE455"/>
  <c r="BE460"/>
  <c r="BE466"/>
  <c r="BE472"/>
  <c r="BE479"/>
  <c r="BE486"/>
  <c r="BE498"/>
  <c r="BE504"/>
  <c r="BE507"/>
  <c r="BE515"/>
  <c r="BE519"/>
  <c r="BE542"/>
  <c r="BE567"/>
  <c r="BE570"/>
  <c r="E85"/>
  <c r="BE131"/>
  <c r="BE140"/>
  <c r="BE149"/>
  <c r="BE152"/>
  <c r="BE156"/>
  <c r="BE160"/>
  <c r="BE166"/>
  <c r="BE181"/>
  <c r="BE187"/>
  <c r="BE193"/>
  <c r="BE206"/>
  <c r="BE209"/>
  <c r="BE220"/>
  <c r="BE226"/>
  <c r="BE230"/>
  <c r="BE234"/>
  <c r="BE238"/>
  <c r="BE242"/>
  <c r="BE246"/>
  <c r="BE252"/>
  <c r="BE256"/>
  <c r="BE267"/>
  <c r="BE270"/>
  <c r="BE273"/>
  <c r="BE277"/>
  <c r="BE281"/>
  <c r="BE285"/>
  <c r="BE299"/>
  <c r="BE303"/>
  <c r="BE309"/>
  <c r="BE313"/>
  <c r="BE316"/>
  <c r="BE321"/>
  <c r="BE329"/>
  <c r="BE337"/>
  <c r="BE340"/>
  <c r="BE347"/>
  <c r="BE353"/>
  <c r="BE359"/>
  <c r="BE362"/>
  <c r="BE365"/>
  <c r="BE370"/>
  <c r="BE378"/>
  <c r="BE390"/>
  <c r="BE397"/>
  <c r="BE401"/>
  <c r="BE414"/>
  <c r="BE422"/>
  <c r="BE429"/>
  <c r="BE437"/>
  <c r="BE452"/>
  <c r="BE463"/>
  <c r="BE469"/>
  <c r="BE475"/>
  <c r="BE483"/>
  <c r="BE489"/>
  <c r="BE495"/>
  <c r="BE501"/>
  <c r="BE510"/>
  <c r="BE527"/>
  <c r="BE535"/>
  <c r="BE549"/>
  <c r="BE558"/>
  <c r="BE573"/>
  <c r="BE579"/>
  <c r="BE581"/>
  <c r="BE587"/>
  <c r="BE590"/>
  <c i="2" r="E85"/>
  <c r="J89"/>
  <c r="J92"/>
  <c r="BE129"/>
  <c r="BE132"/>
  <c r="BE141"/>
  <c r="BE144"/>
  <c r="BE149"/>
  <c r="BE153"/>
  <c r="BE159"/>
  <c r="BE169"/>
  <c r="BE179"/>
  <c r="F92"/>
  <c r="BE125"/>
  <c r="BE137"/>
  <c r="BE164"/>
  <c r="BE173"/>
  <c r="BE183"/>
  <c r="J34"/>
  <c i="1" r="AW95"/>
  <c i="2" r="F34"/>
  <c i="1" r="BA95"/>
  <c i="2" r="F36"/>
  <c i="1" r="BC95"/>
  <c i="3" r="F35"/>
  <c i="1" r="BB96"/>
  <c i="3" r="J34"/>
  <c i="1" r="AW96"/>
  <c i="3" r="F36"/>
  <c i="1" r="BC96"/>
  <c i="4" r="F34"/>
  <c i="1" r="BA97"/>
  <c i="4" r="F36"/>
  <c i="1" r="BC97"/>
  <c i="2" r="F37"/>
  <c i="1" r="BD95"/>
  <c i="2" r="F35"/>
  <c i="1" r="BB95"/>
  <c i="3" r="F34"/>
  <c i="1" r="BA96"/>
  <c i="3" r="F37"/>
  <c i="1" r="BD96"/>
  <c i="4" r="J34"/>
  <c i="1" r="AW97"/>
  <c i="4" r="F35"/>
  <c i="1" r="BB97"/>
  <c i="4" r="F37"/>
  <c i="1" r="BD97"/>
  <c i="4" l="1" r="P132"/>
  <c r="P123"/>
  <c i="1" r="AU97"/>
  <c i="3" r="T126"/>
  <c r="T125"/>
  <c r="P126"/>
  <c r="P125"/>
  <c i="1" r="AU96"/>
  <c i="2" r="T123"/>
  <c r="T122"/>
  <c r="P123"/>
  <c r="P122"/>
  <c i="1" r="AU95"/>
  <c i="4" r="R132"/>
  <c i="3" r="R126"/>
  <c r="R125"/>
  <c i="4" r="T132"/>
  <c r="T123"/>
  <c r="R123"/>
  <c i="2" r="R123"/>
  <c r="R122"/>
  <c i="4" r="BK251"/>
  <c r="J251"/>
  <c r="J102"/>
  <c r="BK124"/>
  <c r="J124"/>
  <c r="J97"/>
  <c r="J133"/>
  <c r="J100"/>
  <c i="2" r="BK123"/>
  <c r="J123"/>
  <c r="J97"/>
  <c i="3" r="BK585"/>
  <c r="J585"/>
  <c r="J104"/>
  <c i="2" r="J33"/>
  <c i="1" r="AV95"/>
  <c r="AT95"/>
  <c i="3" r="F33"/>
  <c i="1" r="AZ96"/>
  <c i="4" r="F33"/>
  <c i="1" r="AZ97"/>
  <c r="BA94"/>
  <c r="W30"/>
  <c i="2" r="F33"/>
  <c i="1" r="AZ95"/>
  <c i="3" r="J33"/>
  <c i="1" r="AV96"/>
  <c r="AT96"/>
  <c r="BC94"/>
  <c r="W32"/>
  <c r="BD94"/>
  <c r="W33"/>
  <c r="BB94"/>
  <c r="W31"/>
  <c i="4" r="J33"/>
  <c i="1" r="AV97"/>
  <c r="AT97"/>
  <c i="4" l="1" r="BK132"/>
  <c r="J132"/>
  <c r="J99"/>
  <c i="3" r="BK125"/>
  <c r="J125"/>
  <c r="J96"/>
  <c i="4" r="BK123"/>
  <c r="J123"/>
  <c r="J96"/>
  <c i="2" r="BK122"/>
  <c r="J122"/>
  <c r="J96"/>
  <c i="1" r="AU94"/>
  <c r="AZ94"/>
  <c r="W29"/>
  <c r="AY94"/>
  <c r="AW94"/>
  <c r="AK30"/>
  <c r="AX94"/>
  <c i="4" l="1" r="J30"/>
  <c i="1" r="AG97"/>
  <c i="3" r="J30"/>
  <c i="1" r="AG96"/>
  <c i="2" r="J30"/>
  <c i="1" r="AG95"/>
  <c r="AV94"/>
  <c r="AK29"/>
  <c i="3" l="1" r="J39"/>
  <c i="2" r="J39"/>
  <c i="1" r="AN96"/>
  <c i="4" r="J39"/>
  <c i="1" r="AN95"/>
  <c r="AN97"/>
  <c r="AG94"/>
  <c r="AK26"/>
  <c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<sst xmlns="http://schemas.openxmlformats.org/spreadsheetml/2006/main">
  <si>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</si>
  <si>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</si>
  <si>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</si>
  <si>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</si>
  <si>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</si>
  <si>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{b913e5cf-f40d-42e4-bb66-2f25edbbc007}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</si>
  <si>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</si>
  <si>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</si>
  <si>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</si>
  <si>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</si>
  <si>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</si>
  <si>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</si>
  <si>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</si>
  <si>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</si>
  <si>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1039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</si>
  <si>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</si>
  <si>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</si>
  <si>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Stezka podél silnice II/154 na hrázi rybníka Svět v Třeboni</t>
  </si>
  <si>
    <t>KSO:</t>
  </si>
  <si>
    <t>CC-CZ:</t>
  </si>
  <si>
    <t>Místo:</t>
  </si>
  <si>
    <t>Třeboň</t>
  </si>
  <si>
    <t>Datum:</t>
  </si>
  <si>
    <t>21. 12. 2021</t>
  </si>
  <si>
    <t>Zadavatel:</t>
  </si>
  <si>
    <t>IČ:</t>
  </si>
  <si>
    <t>Město Třeboň</t>
  </si>
  <si>
    <t>DIČ:</t>
  </si>
  <si>
    <t>Uchazeč:</t>
  </si>
  <si>
    <t>Vyplň údaj</t>
  </si>
  <si>
    <t>Projektant:</t>
  </si>
  <si>
    <t>63906601</t>
  </si>
  <si>
    <t>WAY project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</si>
  <si>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</si>
  <si>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</si>
  <si>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</si>
  <si>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</si>
  <si>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</si>
  <si>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</si>
  <si>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</si>
  <si>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</si>
  <si>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</si>
  <si>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</si>
  <si>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</si>
  <si>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</si>
  <si>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</si>
  <si>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</si>
  <si>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</si>
  <si>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</si>
  <si>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</si>
  <si>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</si>
  <si>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</si>
  <si>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</si>
  <si>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</si>
  <si>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</si>
  <si>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</si>
  <si>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</si>
  <si>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</si>
  <si>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</si>
  <si>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</si>
  <si>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</si>
  <si>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</si>
  <si>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</si>
  <si>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</si>
  <si>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</si>
  <si>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</si>
  <si>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</si>
  <si>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</si>
  <si>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</si>
  <si>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</si>
  <si>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</si>
  <si>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</si>
  <si>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</si>
  <si>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</si>
  <si>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</si>
  <si>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</si>
  <si>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</si>
  <si>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</si>
  <si>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</si>
  <si>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</si>
  <si>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</si>
  <si>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</si>
  <si>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02</t>
  </si>
  <si>
    <t>Ostatní a vedlejší náklady</t>
  </si>
  <si>
    <t>STA</t>
  </si>
  <si>
    <t>1</t>
  </si>
  <si>
    <t>{71b046c9-f27f-4d0d-a695-93f98b2c67f8}</t>
  </si>
  <si>
    <t>2</t>
  </si>
  <si>
    <t>101</t>
  </si>
  <si>
    <t xml:space="preserve">Stezka pro chodce </t>
  </si>
  <si>
    <t>{dd443851-2c11-4beb-b705-8c0b1cd6d589}</t>
  </si>
  <si>
    <t>822 27 72</t>
  </si>
  <si>
    <t>401</t>
  </si>
  <si>
    <t>Veřejné osvětlení</t>
  </si>
  <si>
    <t>{b2ee3fa9-f8ae-404f-9ea3-0793a75f6226}</t>
  </si>
  <si>
    <t>KRYCÍ LIST SOUPISU PRACÍ</t>
  </si>
  <si>
    <t>Objekt:</t>
  </si>
  <si>
    <t>02 - Ostatní a vedlejší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</si>
  <si>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</si>
  <si>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</si>
  <si>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</si>
  <si>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</si>
  <si>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</si>
  <si>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</si>
  <si>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</si>
  <si>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</si>
  <si>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</si>
  <si>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</si>
  <si>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</si>
  <si>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</si>
  <si>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</si>
  <si>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</si>
  <si>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</si>
  <si>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</si>
  <si>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</si>
  <si>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</si>
  <si>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</si>
  <si>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</si>
  <si>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</si>
  <si>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</si>
  <si>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</si>
  <si>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</si>
  <si>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</si>
  <si>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</si>
  <si>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</si>
  <si>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</si>
  <si>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</si>
  <si>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</si>
  <si>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</si>
  <si>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011103000</t>
  </si>
  <si>
    <t>Geologický průzkum bez rozlišení</t>
  </si>
  <si>
    <t>kpl</t>
  </si>
  <si>
    <t>CS ÚRS 2021 02</t>
  </si>
  <si>
    <t>1024</t>
  </si>
  <si>
    <t>1280846756</t>
  </si>
  <si>
    <t>PP</t>
  </si>
  <si>
    <t>VV</t>
  </si>
  <si>
    <t>prohlídka a posouzení podloží pozemních komunkací geotechnikem včetně návrhu opatření</t>
  </si>
  <si>
    <t>"pro stavbu jako celek" 1</t>
  </si>
  <si>
    <t>011314001</t>
  </si>
  <si>
    <t>Dohled arboristy</t>
  </si>
  <si>
    <t>-406833299</t>
  </si>
  <si>
    <t xml:space="preserve">"Dohled arboristy včetně účasti na všech kontrolních dnech stavby" 1 </t>
  </si>
  <si>
    <t>3</t>
  </si>
  <si>
    <t>012203000</t>
  </si>
  <si>
    <t>Geodetické práce při provádění stavby</t>
  </si>
  <si>
    <t>1747929545</t>
  </si>
  <si>
    <t>podrobné vytýčení podle vytyčovacích protokolů</t>
  </si>
  <si>
    <t>podrobné vytýčení výšek povrchu podle příčných řezů</t>
  </si>
  <si>
    <t>4</t>
  </si>
  <si>
    <t>012303000</t>
  </si>
  <si>
    <t>Geodetické práce po výstavbě</t>
  </si>
  <si>
    <t>-340961344</t>
  </si>
  <si>
    <t>Zaměření skutečného provedení stavby</t>
  </si>
  <si>
    <t>013203000</t>
  </si>
  <si>
    <t>Dokumentace stavby bez rozlišení</t>
  </si>
  <si>
    <t>1586844611</t>
  </si>
  <si>
    <t>"Realizační dokumentace stavby" 1</t>
  </si>
  <si>
    <t>6</t>
  </si>
  <si>
    <t>013254000</t>
  </si>
  <si>
    <t>Dokumentace skutečného provedení stavby</t>
  </si>
  <si>
    <t>-1143671984</t>
  </si>
  <si>
    <t xml:space="preserve">vypracování  dokumentace skutečného provedení</t>
  </si>
  <si>
    <t>"pro stavbu jako celek, PD ve 4 vyhotoveních" 1</t>
  </si>
  <si>
    <t>VRN3</t>
  </si>
  <si>
    <t>Zařízení staveniště</t>
  </si>
  <si>
    <t>7</t>
  </si>
  <si>
    <t>032403000</t>
  </si>
  <si>
    <t>Provizorní komunikace</t>
  </si>
  <si>
    <t>812265161</t>
  </si>
  <si>
    <t>koridory pro pěší a cyklisty pro zajištění požadavků BOZP</t>
  </si>
  <si>
    <t>"bere se pro stavbu jako celek" 1</t>
  </si>
  <si>
    <t>8</t>
  </si>
  <si>
    <t>034303000</t>
  </si>
  <si>
    <t>Dopravní značení na staveništi</t>
  </si>
  <si>
    <t>570018833</t>
  </si>
  <si>
    <t>dopravně inženýrské opatření</t>
  </si>
  <si>
    <t>označení omezení provozu, vč. přeznačování v průběhu stavby</t>
  </si>
  <si>
    <t>VRN4</t>
  </si>
  <si>
    <t>Inženýrská činnost</t>
  </si>
  <si>
    <t>9</t>
  </si>
  <si>
    <t>043103000w</t>
  </si>
  <si>
    <t>Zkoušky bez rozlišení -Zkoušky materiálů zkušebnou zhotovitele</t>
  </si>
  <si>
    <t>940147654</t>
  </si>
  <si>
    <t>Zkoušky bez rozlišení</t>
  </si>
  <si>
    <t xml:space="preserve">zajištění všech zkoušek materiálů  dle požadavků TKP a ZTKP</t>
  </si>
  <si>
    <t>"Zkoušky materiálů zhotovitelem, pro stavbu jako celek" 1</t>
  </si>
  <si>
    <t>včetně zkoušek vzorkování dle vyhl. č. 130/2019 Sb.</t>
  </si>
  <si>
    <t>10</t>
  </si>
  <si>
    <t>043103000w1</t>
  </si>
  <si>
    <t>Zkoušky bez rozlišení -Zkoušky materiálů nezávislou zkušebnou</t>
  </si>
  <si>
    <t>2075504677</t>
  </si>
  <si>
    <t>"bere se pro stavbu jako celek" 10000</t>
  </si>
  <si>
    <t>Čerpat po odsouhlasení TDI.</t>
  </si>
  <si>
    <t>11</t>
  </si>
  <si>
    <t>043194000w</t>
  </si>
  <si>
    <t>Ostatní zkoušky - Zkoušky konstrukcí a prací zkušebnou zhotovitele</t>
  </si>
  <si>
    <t>2018203233</t>
  </si>
  <si>
    <t>Ostatní zkoušky</t>
  </si>
  <si>
    <t>zajištění všech zkoušek konstrukcí a prací dle požadavků TKP a ZTKP</t>
  </si>
  <si>
    <t>"Pro stavbu jako celek" 1</t>
  </si>
  <si>
    <t>12</t>
  </si>
  <si>
    <t>043194000w1</t>
  </si>
  <si>
    <t>Ostatní zkoušky - Zkoušky konstrukcí a prací nezávislou zkušebnou</t>
  </si>
  <si>
    <t>65723815</t>
  </si>
  <si>
    <t>"bere se pro celou stavbu jako celek" 10000</t>
  </si>
  <si>
    <t>VRN5</t>
  </si>
  <si>
    <t>Finanční náklady</t>
  </si>
  <si>
    <t>13</t>
  </si>
  <si>
    <t>053002000</t>
  </si>
  <si>
    <t>Poplatky</t>
  </si>
  <si>
    <t>846319062</t>
  </si>
  <si>
    <t>"za vytýčení inženýrský sítí pro stavbu jako celek" 1</t>
  </si>
  <si>
    <t>VRN9</t>
  </si>
  <si>
    <t>Ostatní náklady</t>
  </si>
  <si>
    <t>14</t>
  </si>
  <si>
    <t>091003000w</t>
  </si>
  <si>
    <t>Ostatní náklady - další opatření na BOZP při práci na staveništi</t>
  </si>
  <si>
    <t>1008812717</t>
  </si>
  <si>
    <t xml:space="preserve">101 - Stezka pro chodce 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</si>
  <si>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</si>
  <si>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</si>
  <si>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</si>
  <si>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</si>
  <si>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</si>
  <si>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</si>
  <si>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</si>
  <si>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</si>
  <si>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</si>
  <si>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HSV</t>
  </si>
  <si>
    <t>Práce a dodávky HSV</t>
  </si>
  <si>
    <t>Zemní práce</t>
  </si>
  <si>
    <t>111251102</t>
  </si>
  <si>
    <t>Odstranění křovin a stromů průměru kmene do 100 mm i s kořeny sklonu terénu do 1:5 z celkové plochy přes 100 do 500 m2 strojně</t>
  </si>
  <si>
    <t>m2</t>
  </si>
  <si>
    <t>1794852778</t>
  </si>
  <si>
    <t>Odstranění křovin a stromů s odstraněním kořenů strojně průměru kmene do 100 mm v rovině nebo ve svahu sklonu terénu do 1:5, při celkové ploše přes 100 do 500 m2</t>
  </si>
  <si>
    <t>"odstranění křovin v šířce 0,8 m, dle výk. výměr" 300*0,8</t>
  </si>
  <si>
    <t>112101101</t>
  </si>
  <si>
    <t>Odstranění stromů listnatých průměru kmene přes 100 do 300 mm</t>
  </si>
  <si>
    <t>kus</t>
  </si>
  <si>
    <t>-91145659</t>
  </si>
  <si>
    <t>Odstranění stromů s odřezáním kmene a s odvětvením listnatých, průměru kmene přes 100 do 300 mm</t>
  </si>
  <si>
    <t>"dle výk.výměr, prům.20 cm" 1</t>
  </si>
  <si>
    <t>112101102</t>
  </si>
  <si>
    <t>Odstranění stromů listnatých průměru kmene přes 300 do 500 mm</t>
  </si>
  <si>
    <t>-1476060198</t>
  </si>
  <si>
    <t>Odstranění stromů s odřezáním kmene a s odvětvením listnatých, průměru kmene přes 300 do 500 mm</t>
  </si>
  <si>
    <t>"dle výk.výměr, prům.40 cm" 2</t>
  </si>
  <si>
    <t>112101103</t>
  </si>
  <si>
    <t>Odstranění stromů listnatých průměru kmene přes 500 do 700 mm</t>
  </si>
  <si>
    <t>741132152</t>
  </si>
  <si>
    <t>Odstranění stromů s odřezáním kmene a s odvětvením listnatých, průměru kmene přes 500 do 700 mm</t>
  </si>
  <si>
    <t>"dle výk. výměr, prům.65 cm" 4</t>
  </si>
  <si>
    <t>112155215</t>
  </si>
  <si>
    <t>Štěpkování solitérních stromků a větví průměru kmene do 300 mm s naložením</t>
  </si>
  <si>
    <t>1006266416</t>
  </si>
  <si>
    <t>Štěpkování s naložením na dopravní prostředek a odvozem do 20 km stromků a větví solitérů, průměru kmene do 300 mm</t>
  </si>
  <si>
    <t>"dle kácení" 1</t>
  </si>
  <si>
    <t>112155221</t>
  </si>
  <si>
    <t>Štěpkování solitérních stromků a větví průměru kmene přes 300 do 500 mm s naložením</t>
  </si>
  <si>
    <t>-775165156</t>
  </si>
  <si>
    <t>Štěpkování s naložením na dopravní prostředek a odvozem do 20 km stromků a větví solitérů, průměru kmene přes 300 do 500 mm</t>
  </si>
  <si>
    <t>"dle kácení" 2</t>
  </si>
  <si>
    <t>112155225</t>
  </si>
  <si>
    <t>Štěpkování solitérních stromků a větví průměru kmene přes 500 do 700 mm s naložením</t>
  </si>
  <si>
    <t>-605054054</t>
  </si>
  <si>
    <t>Štěpkování s naložením na dopravní prostředek a odvozem do 20 km stromků a větví solitérů, průměru kmene přes 500 do 700 mm</t>
  </si>
  <si>
    <t>"dle kácení stromů" 4</t>
  </si>
  <si>
    <t>112155311</t>
  </si>
  <si>
    <t>Štěpkování keřového porostu středně hustého s naložením</t>
  </si>
  <si>
    <t>-1195963412</t>
  </si>
  <si>
    <t>Štěpkování s naložením na dopravní prostředek a odvozem do 20 km keřového porostu středně hustého</t>
  </si>
  <si>
    <t>"dle odstranění křovin" 240</t>
  </si>
  <si>
    <t>112251101</t>
  </si>
  <si>
    <t>Odstranění pařezů D přes 100 do 300 mm</t>
  </si>
  <si>
    <t>-2044193778</t>
  </si>
  <si>
    <t>Odstranění pařezů strojně s jejich vykopáním, vytrháním nebo odstřelením průměru přes 100 do 300 mm</t>
  </si>
  <si>
    <t>"dle odstr. stromů" 1</t>
  </si>
  <si>
    <t>včetně vyklučení kořenů do poloměru min.1 m od pařezu</t>
  </si>
  <si>
    <t>112251102</t>
  </si>
  <si>
    <t>Odstranění pařezů D přes 300 do 500 mm</t>
  </si>
  <si>
    <t>1686092846</t>
  </si>
  <si>
    <t>Odstranění pařezů strojně s jejich vykopáním, vytrháním nebo odstřelením průměru přes 300 do 500 mm</t>
  </si>
  <si>
    <t>"dle odstr. stromů" 2</t>
  </si>
  <si>
    <t>112251103</t>
  </si>
  <si>
    <t>Odstranění pařezů D přes 500 do 700 mm</t>
  </si>
  <si>
    <t>2124776577</t>
  </si>
  <si>
    <t>Odstranění pařezů strojně s jejich vykopáním, vytrháním nebo odstřelením průměru přes 500 do 700 mm</t>
  </si>
  <si>
    <t>"dle odstranění stromů" 4</t>
  </si>
  <si>
    <t>"dle odstranění pařezu, dle výk.výměr" 1+2</t>
  </si>
  <si>
    <t>Součet</t>
  </si>
  <si>
    <t>112251104</t>
  </si>
  <si>
    <t>Odstranění pařezů D přes 700 do 900 mm</t>
  </si>
  <si>
    <t>1433351705</t>
  </si>
  <si>
    <t>Odstranění pařezů strojně s jejich vykopáním, vytrháním nebo odstřelením průměru přes 700 do 900 mm</t>
  </si>
  <si>
    <t>"dle odstranění pařezu, dle výk.výměr" 1</t>
  </si>
  <si>
    <t>113106122</t>
  </si>
  <si>
    <t>Rozebrání dlažeb z kamenných dlaždic komunikací pro pěší ručně</t>
  </si>
  <si>
    <t>1534065305</t>
  </si>
  <si>
    <t>Rozebrání dlažeb komunikací pro pěší s přemístěním hmot na skládku na vzdálenost do 3 m nebo s naložením na dopravní prostředek s ložem z kameniva nebo živice a s jakoukoliv výplní spár ručně z kamenných dlaždic nebo desek</t>
  </si>
  <si>
    <t xml:space="preserve">"Odstranění  hladké kam.dlažby" 0,63</t>
  </si>
  <si>
    <t>"Odstranění var.a sign.pásů, dle výk.výměr" 1</t>
  </si>
  <si>
    <t>113106131</t>
  </si>
  <si>
    <t>Rozebrání dlažeb z mozaiky komunikací pro pěší strojně pl do 50 m2</t>
  </si>
  <si>
    <t>-735779920</t>
  </si>
  <si>
    <t>Rozebrání dlažeb komunikací pro pěší s přemístěním hmot na skládku na vzdálenost do 3 m nebo s naložením na dopravní prostředek s ložem z kameniva nebo živice a s jakoukoliv výplní spár strojně plochy jednotlivě do 50 m2 z mozaiky</t>
  </si>
  <si>
    <t>"Odstranění kce chodníků z mozaiky, dle výkazu výměr" 7,8</t>
  </si>
  <si>
    <t>"odešte se var.a sign.pás"-1,0</t>
  </si>
  <si>
    <t xml:space="preserve"> "odečtou se kamenné desky z hladké dlažby" -0,63</t>
  </si>
  <si>
    <t>113107321</t>
  </si>
  <si>
    <t>Odstranění podkladu z kameniva drceného tl do 100 mm strojně pl do 50 m2</t>
  </si>
  <si>
    <t>961994456</t>
  </si>
  <si>
    <t>Odstranění podkladů nebo krytů strojně plochy jednotlivě do 50 m2 s přemístěním hmot na skládku na vzdálenost do 3 m nebo s naložením na dopravní prostředek z kameniva hrubého drceného, o tl. vrstvy do 100 mm</t>
  </si>
  <si>
    <t xml:space="preserve">"Odstranění kce chodníků, mozaika,vč.var.a sig.pasů  hladké dlažby, dle výkazu výměr"  7,8</t>
  </si>
  <si>
    <t>"Odstranění kce chodníku AB, dle výkazu výměr" 34,1</t>
  </si>
  <si>
    <t>"Odstranění kce vozovky AB, dle výkazu výměr" 8,6</t>
  </si>
  <si>
    <t>16</t>
  </si>
  <si>
    <t>113107212</t>
  </si>
  <si>
    <t>Odstranění podkladu z kameniva těženého tl přes 100 do 200 mm strojně pl přes 200 m2</t>
  </si>
  <si>
    <t>-639827800</t>
  </si>
  <si>
    <t>Odstranění podkladů nebo krytů strojně plochy jednotlivě přes 200 m2 s přemístěním hmot na skládku na vzdálenost do 20 m nebo s naložením na dopravní prostředek z kameniva těženého, o tl. vrstvy přes 100 do 200 mm</t>
  </si>
  <si>
    <t xml:space="preserve">"Odstranění kce chodníků, LA, v tl. 150 mm, dle výk. výměr"  847,5</t>
  </si>
  <si>
    <t>17</t>
  </si>
  <si>
    <t>113107241</t>
  </si>
  <si>
    <t>Odstranění podkladu živičného tl 50 mm strojně pl přes 200 m2</t>
  </si>
  <si>
    <t>-1570796640</t>
  </si>
  <si>
    <t>Odstranění podkladů nebo krytů strojně plochy jednotlivě přes 200 m2 s přemístěním hmot na skládku na vzdálenost do 20 m nebo s naložením na dopravní prostředek živičných, o tl. vrstvy do 50 mm</t>
  </si>
  <si>
    <t>"odstranění kce chodníku LA, v tl. 30-35 mm, dle výk.výměr " 847,5</t>
  </si>
  <si>
    <t>18</t>
  </si>
  <si>
    <t>113154112</t>
  </si>
  <si>
    <t>Frézování živičného krytu tl 40 mm pruh š 0,5 m pl do 500 m2 bez překážek v trase</t>
  </si>
  <si>
    <t>590669120</t>
  </si>
  <si>
    <t xml:space="preserve">Frézování živičného podkladu nebo krytu  s naložením na dopravní prostředek plochy do 500 m2 bez překážek v trase pruhu šířky do 0,5 m, tloušťky vrstvy 40 mm</t>
  </si>
  <si>
    <t>"pro povrchovou úpravu vozovky podél obrub, dle výk. výměr" 14,3</t>
  </si>
  <si>
    <t>19</t>
  </si>
  <si>
    <t>113154114</t>
  </si>
  <si>
    <t>Frézování živičného krytu tl 100 mm pruh š 0,5 m pl do 500 m2 bez překážek v trase</t>
  </si>
  <si>
    <t>-574355305</t>
  </si>
  <si>
    <t xml:space="preserve">Frézování živičného podkladu nebo krytu  s naložením na dopravní prostředek plochy do 500 m2 bez překážek v trase pruhu šířky do 0,5 m, tloušťky vrstvy 100 mm</t>
  </si>
  <si>
    <t>"kce chodníku AB, dle výk. výměr" 34,1</t>
  </si>
  <si>
    <t>"kce vozovky AB, dle výk. výměr" 8,6</t>
  </si>
  <si>
    <t>20</t>
  </si>
  <si>
    <t>113202111</t>
  </si>
  <si>
    <t>Vytrhání obrub krajníků obrubníků stojatých</t>
  </si>
  <si>
    <t>m</t>
  </si>
  <si>
    <t>-1184158234</t>
  </si>
  <si>
    <t xml:space="preserve">Vytrhání obrub  s vybouráním lože, s přemístěním hmot na skládku na vzdálenost do 3 m nebo s naložením na dopravní prostředek z krajníků nebo obrubníků stojatých</t>
  </si>
  <si>
    <t xml:space="preserve">"Vytrhání betonových silničních obrubníků  stojatých dle výk. výměr" 353,6</t>
  </si>
  <si>
    <t xml:space="preserve">"Vytrhání kamenných krajníků  stojatých dle výk. výměr" 3,8</t>
  </si>
  <si>
    <t>113201112</t>
  </si>
  <si>
    <t>Vytrhání obrub silničních ležatých</t>
  </si>
  <si>
    <t>-1403866828</t>
  </si>
  <si>
    <t xml:space="preserve">Vytrhání obrub  s vybouráním lože, s přemístěním hmot na skládku na vzdálenost do 3 m nebo s naložením na dopravní prostředek silničních ležatých</t>
  </si>
  <si>
    <t>"Vytrhání siln.ležatých obrubníků dle výk. výměr" 19</t>
  </si>
  <si>
    <t>22</t>
  </si>
  <si>
    <t>121151123</t>
  </si>
  <si>
    <t>Sejmutí ornice plochy přes 500 m2 tl vrstvy do 200 mm strojně</t>
  </si>
  <si>
    <t>-579185262</t>
  </si>
  <si>
    <t>Sejmutí ornice strojně při souvislé ploše přes 500 m2, tl. vrstvy do 200 mm</t>
  </si>
  <si>
    <t>"odhumusování tl.100 mm dle výk. výměr" 704,1</t>
  </si>
  <si>
    <t>23</t>
  </si>
  <si>
    <t>129001101</t>
  </si>
  <si>
    <t>Příplatek za ztížení odkopávky nebo prokopávky v blízkosti inženýrských sítí</t>
  </si>
  <si>
    <t>m3</t>
  </si>
  <si>
    <t>738686993</t>
  </si>
  <si>
    <t>Příplatek k cenám vykopávek za ztížení vykopávky v blízkosti podzemního vedení nebo výbušnin v horninách jakékoliv třídy</t>
  </si>
  <si>
    <t>"bere se cca 50% odkopávky" (262,14+169,64)*0,5</t>
  </si>
  <si>
    <t>24</t>
  </si>
  <si>
    <t>122252203</t>
  </si>
  <si>
    <t>Odkopávky a prokopávky nezapažené pro silnice a dálnice v hornině třídy těžitelnosti I objem do 100 m3 strojně</t>
  </si>
  <si>
    <t>-328410005</t>
  </si>
  <si>
    <t>Odkopávky a prokopávky nezapažené pro silnice a dálnice strojně v hornině třídy těžitelnosti I do 100 m3</t>
  </si>
  <si>
    <t>uvažuje se 50% strojně, 50% ručně</t>
  </si>
  <si>
    <t>"výkop pro výměnu zeminy dle výk. výměr" 169,64*0,5</t>
  </si>
  <si>
    <t>25</t>
  </si>
  <si>
    <t>122211101</t>
  </si>
  <si>
    <t>Odkopávky a prokopávky v hornině třídy těžitelnosti I, skupiny 3 ručně</t>
  </si>
  <si>
    <t>211347030</t>
  </si>
  <si>
    <t>Odkopávky a prokopávky ručně zapažené i nezapažené v hornině třídy těžitelnosti I skupiny 3</t>
  </si>
  <si>
    <t>"uvažuje se 50% strojně, 50% ručně pro výkop pro výměnu zeminy dle výk.výměr" 169,64*0,5</t>
  </si>
  <si>
    <t>"výkop pro nové konstrukce dle výk. výměr" 262,14</t>
  </si>
  <si>
    <t>včetně ochrany a ošetření kořenového systému stromů v blízkosti stavby</t>
  </si>
  <si>
    <t>26</t>
  </si>
  <si>
    <t>162201411</t>
  </si>
  <si>
    <t>Vodorovné přemístění kmenů stromů listnatých do 1 km D kmene přes 100 do 300 mm</t>
  </si>
  <si>
    <t>-1437321664</t>
  </si>
  <si>
    <t>Vodorovné přemístění větví, kmenů nebo pařezů s naložením, složením a dopravou do 1000 m kmenů stromů listnatých, průměru přes 100 do 300 mm</t>
  </si>
  <si>
    <t>na deponii dle určení stavebníka, uvažována vzdálenost do 1km</t>
  </si>
  <si>
    <t>"dle odstranění stromů" 1</t>
  </si>
  <si>
    <t>27</t>
  </si>
  <si>
    <t>162201412</t>
  </si>
  <si>
    <t>Vodorovné přemístění kmenů stromů listnatých do 1 km D kmene přes 300 do 500 mm</t>
  </si>
  <si>
    <t>-1743740449</t>
  </si>
  <si>
    <t>Vodorovné přemístění větví, kmenů nebo pařezů s naložením, složením a dopravou do 1000 m kmenů stromů listnatých, průměru přes 300 do 500 mm</t>
  </si>
  <si>
    <t>"dle odstranění stromů" 2</t>
  </si>
  <si>
    <t>28</t>
  </si>
  <si>
    <t>162201413</t>
  </si>
  <si>
    <t>Vodorovné přemístění kmenů stromů listnatých do 1 km D kmene přes 500 do 700 mm</t>
  </si>
  <si>
    <t>2011603477</t>
  </si>
  <si>
    <t>Vodorovné přemístění větví, kmenů nebo pařezů s naložením, složením a dopravou do 1000 m kmenů stromů listnatých, průměru přes 500 do 700 mm</t>
  </si>
  <si>
    <t>29</t>
  </si>
  <si>
    <t>162201421</t>
  </si>
  <si>
    <t>Vodorovné přemístění pařezů do 1 km D přes 100 do 300 mm</t>
  </si>
  <si>
    <t>-517007343</t>
  </si>
  <si>
    <t>Vodorovné přemístění větví, kmenů nebo pařezů s naložením, složením a dopravou do 1000 m pařezů kmenů, průměru přes 100 do 300 mm</t>
  </si>
  <si>
    <t>včetně poplatku za uložení</t>
  </si>
  <si>
    <t>30</t>
  </si>
  <si>
    <t>162201422</t>
  </si>
  <si>
    <t>Vodorovné přemístění pařezů do 1 km D přes 300 do 500 mm</t>
  </si>
  <si>
    <t>2081364057</t>
  </si>
  <si>
    <t>Vodorovné přemístění větví, kmenů nebo pařezů s naložením, složením a dopravou do 1000 m pařezů kmenů, průměru přes 300 do 500 mm</t>
  </si>
  <si>
    <t>31</t>
  </si>
  <si>
    <t>162201423</t>
  </si>
  <si>
    <t>Vodorovné přemístění pařezů do 1 km D přes 500 do 700 mm</t>
  </si>
  <si>
    <t>1153372845</t>
  </si>
  <si>
    <t>Vodorovné přemístění větví, kmenů nebo pařezů s naložením, složením a dopravou do 1000 m pařezů kmenů, průměru přes 500 do 700 mm</t>
  </si>
  <si>
    <t>"dle odstranění pařezů. dle výk.výměr" 1+2</t>
  </si>
  <si>
    <t>32</t>
  </si>
  <si>
    <t>162201424</t>
  </si>
  <si>
    <t>Vodorovné přemístění pařezů do 1 km D přes 700 do 900 mm</t>
  </si>
  <si>
    <t>-1834624801</t>
  </si>
  <si>
    <t>Vodorovné přemístění větví, kmenů nebo pařezů s naložením, složením a dopravou do 1000 m pařezů kmenů, průměru přes 700 do 900 mm</t>
  </si>
  <si>
    <t>"dle odstranění pařezů. dle výk.výměr" 1</t>
  </si>
  <si>
    <t>33</t>
  </si>
  <si>
    <t>162451106</t>
  </si>
  <si>
    <t>Vodorovné přemístění přes 1 500 do 2000 m výkopku/sypaniny z horniny třídy těžitelnosti I skupiny 1 až 3</t>
  </si>
  <si>
    <t>1208628724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</si>
  <si>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</si>
  <si>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Přebytečná ornice na deponii stavebníka do 2 km</t>
  </si>
  <si>
    <t>704,1*0,1-481,1*0,1</t>
  </si>
  <si>
    <t>34</t>
  </si>
  <si>
    <t>162751117</t>
  </si>
  <si>
    <t>Vodorovné přemístění přes 9 000 do 10000 m výkopku/sypaniny z horniny třídy těžitelnosti I skupiny 1 až 3</t>
  </si>
  <si>
    <t>1443379047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</si>
  <si>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</si>
  <si>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přebytečná zemina z výkopu na skládku do 18 km</t>
  </si>
  <si>
    <t>"odkopávka" 84,82+346,96</t>
  </si>
  <si>
    <t>"odečte se dod. násyp" -12,01</t>
  </si>
  <si>
    <t>"odečte se zásyp pařezů (odhad 1 m3/ks) a příp.zásyp po patkách sloupů VO, dle výk.výměr" -17,5</t>
  </si>
  <si>
    <t>35</t>
  </si>
  <si>
    <t>162751119</t>
  </si>
  <si>
    <t>Příplatek k vodorovnému přemístění výkopku/sypaniny z horniny třídy těžitelnosti I skupiny 1 až 3 ZKD 1000 m přes 10000 m</t>
  </si>
  <si>
    <t>-1294927484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</si>
  <si>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</t>
  </si>
  <si>
    <t>"dle přemístění, do 18 km" 402,27*(18-10)</t>
  </si>
  <si>
    <t>36</t>
  </si>
  <si>
    <t>171201221</t>
  </si>
  <si>
    <t>Poplatek za uložení na skládce (skládkovné) zeminy a kamení kód odpadu 17 05 04</t>
  </si>
  <si>
    <t>t</t>
  </si>
  <si>
    <t>1097668257</t>
  </si>
  <si>
    <t>Poplatek za uložení stavebního odpadu na skládce (skládkovné) zeminy a kamení zatříděného do Katalogu odpadů pod kódem 17 05 04</t>
  </si>
  <si>
    <t xml:space="preserve">"poplatek za uložení zeminy dle vodor.  přemístění"  402,27*1,8</t>
  </si>
  <si>
    <t>37</t>
  </si>
  <si>
    <t>171152101</t>
  </si>
  <si>
    <t>Uložení sypaniny z hornin soudržných do násypů zhutněných silnic a dálnic</t>
  </si>
  <si>
    <t>-1151528357</t>
  </si>
  <si>
    <t>Uložení sypaniny do zhutněných násypů pro silnice, dálnice a letiště s rozprostřením sypaniny ve vrstvách, s hrubým urovnáním a uzavřením povrchu násypu z hornin soudržných</t>
  </si>
  <si>
    <t>"pro dodatečný násyp dle výk. výměr" 12,01</t>
  </si>
  <si>
    <t xml:space="preserve">míra zhutnění  95% PS</t>
  </si>
  <si>
    <t>38</t>
  </si>
  <si>
    <t>171152111</t>
  </si>
  <si>
    <t>Uložení sypaniny z hornin nesoudržných a sypkých do násypů zhutněných v aktivní zóně silnic a dálnic</t>
  </si>
  <si>
    <t>-2142317063</t>
  </si>
  <si>
    <t>Uložení sypaniny do zhutněných násypů pro silnice, dálnice a letiště s rozprostřením sypaniny ve vrstvách, s hrubým urovnáním a uzavřením povrchu násypu z hornin nesoudržných sypkých v aktivní zóně</t>
  </si>
  <si>
    <t>"násyp výměny zeminy, dle výk.výměr" 169,64</t>
  </si>
  <si>
    <t>míra zhutnění min 100%PS</t>
  </si>
  <si>
    <t>39</t>
  </si>
  <si>
    <t>M</t>
  </si>
  <si>
    <t>583442290</t>
  </si>
  <si>
    <t>štěrkodrť frakce 0/125</t>
  </si>
  <si>
    <t>-1985476904</t>
  </si>
  <si>
    <t>Vhodná nenamrzavá zemina do aktivní zóny dle ČSN 736133</t>
  </si>
  <si>
    <t>"materiál pro výměnu zeminy a násyp, dle uložení" 169,64*2,0</t>
  </si>
  <si>
    <t>40</t>
  </si>
  <si>
    <t>174211201</t>
  </si>
  <si>
    <t>Zásyp jam po pařezech D pařezů do 300 mm ručně</t>
  </si>
  <si>
    <t>58209545</t>
  </si>
  <si>
    <t>Zásyp jam po pařezech ručně výkopkem z horniny získané při dobývání pařezů s hrubým urovnáním povrchu zasypávky průměru pařezu přes 100 do 300 mm</t>
  </si>
  <si>
    <t>"dle odstranění pařezů" 1</t>
  </si>
  <si>
    <t>včetně zhutnění na nejméně 95%PS</t>
  </si>
  <si>
    <t>41</t>
  </si>
  <si>
    <t>174211202</t>
  </si>
  <si>
    <t>Zásyp jam po pařezech D pařezů přes 300 do 500 mm ručně</t>
  </si>
  <si>
    <t>-1478035865</t>
  </si>
  <si>
    <t>Zásyp jam po pařezech ručně výkopkem z horniny získané při dobývání pařezů s hrubým urovnáním povrchu zasypávky průměru pařezu přes 300 do 500 mm</t>
  </si>
  <si>
    <t>"dle odstranění pařezů" 2</t>
  </si>
  <si>
    <t>"doplnění zeminy po případném bourání patek sloupů VO" 13</t>
  </si>
  <si>
    <t>42</t>
  </si>
  <si>
    <t>174211203</t>
  </si>
  <si>
    <t>Zásyp jam po pařezech D pařezů přes 500 do 700 mm ručně</t>
  </si>
  <si>
    <t>-237868625</t>
  </si>
  <si>
    <t>Zásyp jam po pařezech ručně výkopkem z horniny získané při dobývání pařezů s hrubým urovnáním povrchu zasypávky průměru pařezu přes 500 do 700 mm</t>
  </si>
  <si>
    <t>"dle odstranění pařezů" 7</t>
  </si>
  <si>
    <t>43</t>
  </si>
  <si>
    <t>174211204</t>
  </si>
  <si>
    <t>Zásyp jam po pařezech D pařezů přes 700 do 900 mm ručně</t>
  </si>
  <si>
    <t>-1860667125</t>
  </si>
  <si>
    <t>Zásyp jam po pařezech ručně výkopkem z horniny získané při dobývání pařezů s hrubým urovnáním povrchu zasypávky průměru pařezu přes 700 do 900 mm</t>
  </si>
  <si>
    <t>44</t>
  </si>
  <si>
    <t>181351103</t>
  </si>
  <si>
    <t>Rozprostření ornice tl vrstvy do 200 mm pl přes 100 do 500 m2 v rovině nebo ve svahu do 1:5 strojně</t>
  </si>
  <si>
    <t>590308626</t>
  </si>
  <si>
    <t>Rozprostření a urovnání ornice v rovině nebo ve svahu sklonu do 1:5 strojně při souvislé ploše přes 100 do 500 m2, tl. vrstvy do 200 mm</t>
  </si>
  <si>
    <t>"ohumusování v rovině tl.100 mm, dle výk. výměr" 481,1</t>
  </si>
  <si>
    <t>45</t>
  </si>
  <si>
    <t>181411131</t>
  </si>
  <si>
    <t>Založení parkového trávníku výsevem pl do 1000 m2 v rovině a ve svahu do 1:5</t>
  </si>
  <si>
    <t>998714460</t>
  </si>
  <si>
    <t>Založení trávníku na půdě předem připravené plochy do 1000 m2 výsevem včetně utažení parkového v rovině nebo na svahu do 1:5</t>
  </si>
  <si>
    <t>"dle ohumusování v rovině dle výk. výměr" 481,1</t>
  </si>
  <si>
    <t>46</t>
  </si>
  <si>
    <t>00572472</t>
  </si>
  <si>
    <t>osivo směs travní krajinná-rovinná</t>
  </si>
  <si>
    <t>kg</t>
  </si>
  <si>
    <t>-1124438157</t>
  </si>
  <si>
    <t>dle ohumusování dle výk. výměr, cca 0,03 kg/m2</t>
  </si>
  <si>
    <t>481,1*0,03</t>
  </si>
  <si>
    <t>47</t>
  </si>
  <si>
    <t>181951111</t>
  </si>
  <si>
    <t>Úprava pláně v hornině třídy těžitelnosti I skupiny 1 až 3 bez zhutnění strojně</t>
  </si>
  <si>
    <t>2126432885</t>
  </si>
  <si>
    <t>Úprava pláně vyrovnáním výškových rozdílů strojně v hornině třídy těžitelnosti I, skupiny 1 až 3 bez zhutnění</t>
  </si>
  <si>
    <t>"dle ohumusování v rovině" 481,1</t>
  </si>
  <si>
    <t>48</t>
  </si>
  <si>
    <t>181951112</t>
  </si>
  <si>
    <t>Úprava pláně v hornině třídy těžitelnosti I skupiny 1 až 3 se zhutněním strojně</t>
  </si>
  <si>
    <t>-746915973</t>
  </si>
  <si>
    <t>Úprava pláně vyrovnáním výškových rozdílů strojně v hornině třídy těžitelnosti I, skupiny 1 až 3 se zhutněním</t>
  </si>
  <si>
    <t>"dle pl. parapláně stezky"169,64 /0,3</t>
  </si>
  <si>
    <t>"dle pl. pláně, dle výk. výměr" 1130,9</t>
  </si>
  <si>
    <t>49</t>
  </si>
  <si>
    <t>183101221</t>
  </si>
  <si>
    <t>Jamky pro výsadbu s výměnou 50 % půdy zeminy tř 1 až 4 obj přes 0,4 do 1 m3 v rovině a svahu do 1:5</t>
  </si>
  <si>
    <t>-1611543999</t>
  </si>
  <si>
    <t>Hloubení jamek pro vysazování rostlin v zemině tř.1 až 4 s výměnou půdy z 50% v rovině nebo na svahu do 1:5, objemu přes 0,40 do 1,00 m3</t>
  </si>
  <si>
    <t>"uvažovat jamky 1.0 m3 pro náhradní výsadbu stromů dle výk. výměr" 6</t>
  </si>
  <si>
    <t>včetně likvidace přebytečné zeminy</t>
  </si>
  <si>
    <t>50</t>
  </si>
  <si>
    <t>183111214</t>
  </si>
  <si>
    <t>Jamky pro výsadbu s výměnou 50 % půdy zeminy tř 1 až 4 obj přes 0,01 do 0,02 m3 v rovině a svahu do 1:5</t>
  </si>
  <si>
    <t>952220057</t>
  </si>
  <si>
    <t>Hloubení jamek pro vysazování rostlin v zemině tř.1 až 4 s výměnou půdy z 50% v rovině nebo na svahu do 1:5, objemu přes 0,01 do 0,02 m3</t>
  </si>
  <si>
    <t>"pro náhradní výsadbu keřů dle výk. výměr" 40+450</t>
  </si>
  <si>
    <t>51</t>
  </si>
  <si>
    <t>103211000</t>
  </si>
  <si>
    <t>zahradní substrát pro výsadbu VL</t>
  </si>
  <si>
    <t>1944418833</t>
  </si>
  <si>
    <t>"pro výsadbu stromů dle jamek" 1*0,5*6</t>
  </si>
  <si>
    <t>"pro výsadbu keřů dle jamek" 0,02*0,5*490</t>
  </si>
  <si>
    <t>52</t>
  </si>
  <si>
    <t>183117311</t>
  </si>
  <si>
    <t>Hloubení rýh v kořenové zóně stromu pneurýčem š do 0,3 m hl do 0,2 m v rovině nebo svahu do 1:5</t>
  </si>
  <si>
    <t>-1109033140</t>
  </si>
  <si>
    <t>Hloubení rýhy v kořenové zóně stromu v zemině tř. 1 až 4 šíře do 300 mm technologií pneumatického rýče, s přerušením kořenů do 30 mm v rovině nebo na svahu do 1:5, hloubky do 200 mm</t>
  </si>
  <si>
    <t>"Hloubení rýh pod kam.obrubníkem podél plotu v celkové délce 352 m" 198+154</t>
  </si>
  <si>
    <t>53</t>
  </si>
  <si>
    <t>184102115</t>
  </si>
  <si>
    <t>Výsadba dřeviny s balem D přes 0,5 do 0,6 m do jamky se zalitím v rovině a svahu do 1:5</t>
  </si>
  <si>
    <t>-1430288545</t>
  </si>
  <si>
    <t xml:space="preserve">Výsadba dřeviny s balem do předem vyhloubené jamky se zalitím  v rovině nebo na svahu do 1:5, při průměru balu přes 500 do 600 mm</t>
  </si>
  <si>
    <t>" dle výk. výměr" 6</t>
  </si>
  <si>
    <t>54</t>
  </si>
  <si>
    <t>02650461w</t>
  </si>
  <si>
    <t>dub letní /Quercus robur/ 150-200cm</t>
  </si>
  <si>
    <t>-2105257795</t>
  </si>
  <si>
    <t>kontejnerovaná dřevina, v.1,75 - 2,0 m</t>
  </si>
  <si>
    <t>"dle výsadby" 6</t>
  </si>
  <si>
    <t>55</t>
  </si>
  <si>
    <t>184102112</t>
  </si>
  <si>
    <t>Výsadba dřeviny s balem D přes 0,2 do 0,3 m do jamky se zalitím v rovině a svahu do 1:5</t>
  </si>
  <si>
    <t>-2112331508</t>
  </si>
  <si>
    <t xml:space="preserve">Výsadba dřeviny s balem do předem vyhloubené jamky se zalitím  v rovině nebo na svahu do 1:5, při průměru balu přes 200 do 300 mm</t>
  </si>
  <si>
    <t>" výsadba keřů dle výk. výměr" 40+450</t>
  </si>
  <si>
    <t>56</t>
  </si>
  <si>
    <t>026520w</t>
  </si>
  <si>
    <t>růže sivá, v. 50 - 80 cm</t>
  </si>
  <si>
    <t>920829269</t>
  </si>
  <si>
    <t>" dle výk.výměr" 40</t>
  </si>
  <si>
    <t>57</t>
  </si>
  <si>
    <t>026603w</t>
  </si>
  <si>
    <t>pámelník bílý, v.40 - 60 cm</t>
  </si>
  <si>
    <t>1549879284</t>
  </si>
  <si>
    <t>pámelník bílý, v.60 - 80 cm</t>
  </si>
  <si>
    <t>"dle výk.výměr" 450</t>
  </si>
  <si>
    <t>58</t>
  </si>
  <si>
    <t>184215132</t>
  </si>
  <si>
    <t>Ukotvení kmene dřevin třemi kůly D do 0,1 m dl přes 1 do 2 m</t>
  </si>
  <si>
    <t>-1245891026</t>
  </si>
  <si>
    <t>Ukotvení dřeviny kůly třemi kůly, délky přes 1 do 2 m</t>
  </si>
  <si>
    <t>"pro nové stromy dle výk. výměr" 6</t>
  </si>
  <si>
    <t>59</t>
  </si>
  <si>
    <t>60591253</t>
  </si>
  <si>
    <t>kůl vyvazovací dřevěný impregnovaný D 8cm dl 2m</t>
  </si>
  <si>
    <t>1662410048</t>
  </si>
  <si>
    <t>"pro ukotvení vysazovaných stromů, 3 ks/strom" 3*6</t>
  </si>
  <si>
    <t>60</t>
  </si>
  <si>
    <t>184801121</t>
  </si>
  <si>
    <t>Ošetřování vysazených dřevin soliterních v rovině a svahu do 1:5</t>
  </si>
  <si>
    <t>-1726328132</t>
  </si>
  <si>
    <t xml:space="preserve">Ošetření vysazených dřevin  solitérních v rovině nebo na svahu do 1:5</t>
  </si>
  <si>
    <t>"ochranný nátěr kmenů stromů proti korní spále, dle výsadby" 6</t>
  </si>
  <si>
    <t>61</t>
  </si>
  <si>
    <t>184818233</t>
  </si>
  <si>
    <t>Ochrana kmene průměru přes 500 do 700 mm bedněním výšky do 2 m</t>
  </si>
  <si>
    <t>307561115</t>
  </si>
  <si>
    <t>Ochrana kmene bedněním před poškozením stavebním provozem zřízení včetně odstranění výšky bednění do 2 m průměru kmene přes 500 do 700 mm</t>
  </si>
  <si>
    <t>"ochrana před poškozením kmenů vlivem omezeného provozu na návodní straně hráze" 37</t>
  </si>
  <si>
    <t>62</t>
  </si>
  <si>
    <t>184911431</t>
  </si>
  <si>
    <t>Mulčování rostlin kůrou tl přes 0,1 do 0,15 m v rovině a svahu do 1:5</t>
  </si>
  <si>
    <t>-1672581796</t>
  </si>
  <si>
    <t>Mulčování vysazených rostlin mulčovací kůrou, tl. přes 100 do 150 mm v rovině nebo na svahu do 1:5</t>
  </si>
  <si>
    <t>"pro náhradní výsadbu strom cca 1,0 m2" 6</t>
  </si>
  <si>
    <t xml:space="preserve">"pro  výsadbu živého plotu, v šířce 1 m, délka dle výk.výměr" 262*1</t>
  </si>
  <si>
    <t>63</t>
  </si>
  <si>
    <t>103911000</t>
  </si>
  <si>
    <t>kůra mulčovací VL</t>
  </si>
  <si>
    <t>1115761928</t>
  </si>
  <si>
    <t>"dle mulčování" 268*0,15</t>
  </si>
  <si>
    <t>64</t>
  </si>
  <si>
    <t>185804312</t>
  </si>
  <si>
    <t>Zalití rostlin vodou plocha přes 20 m2</t>
  </si>
  <si>
    <t>458163185</t>
  </si>
  <si>
    <t>Zalití rostlin vodou plochy záhonů jednotlivě přes 20 m2</t>
  </si>
  <si>
    <t>uvažuje se 10x po 10 l na 1 m2 travnatých ploch</t>
  </si>
  <si>
    <t>481,1*10*10*0,001</t>
  </si>
  <si>
    <t>Svislé a kompletní konstrukce</t>
  </si>
  <si>
    <t>65</t>
  </si>
  <si>
    <t>339921132</t>
  </si>
  <si>
    <t>Osazování betonových palisád do betonového základu v řadě výšky prvku přes 0,5 do 1 m</t>
  </si>
  <si>
    <t>-1651337189</t>
  </si>
  <si>
    <t xml:space="preserve">Osazování palisád  betonových v řadě se zabetonováním výšky palisády přes 500 do 1000 mm</t>
  </si>
  <si>
    <t>"pro osazení kamenných palisád dle výk. výměr" 5,4</t>
  </si>
  <si>
    <t>66</t>
  </si>
  <si>
    <t>5838037w</t>
  </si>
  <si>
    <t>palisáda kamenná 160 x160x600 mm, štípaná</t>
  </si>
  <si>
    <t>ks</t>
  </si>
  <si>
    <t>79570450</t>
  </si>
  <si>
    <t xml:space="preserve"> z boků řezané, z rubu a líce štípané</t>
  </si>
  <si>
    <t xml:space="preserve">"uvažovat kamenné žulové palisády o rozměrech 0,16*0,16*0,6m, 34 ks"  34</t>
  </si>
  <si>
    <t>Komunikace pozemní</t>
  </si>
  <si>
    <t>67</t>
  </si>
  <si>
    <t>564861112</t>
  </si>
  <si>
    <t>Podklad ze štěrkodrtě ŠD tl 210 mm</t>
  </si>
  <si>
    <t>2122779592</t>
  </si>
  <si>
    <t xml:space="preserve">Podklad ze štěrkodrti ŠD  s rozprostřením a zhutněním, po zhutnění tl. 210 mm</t>
  </si>
  <si>
    <t xml:space="preserve">Pro konstrukci  v tl. 200 mm, prům. tl.210 mm, ŠDa 0/32</t>
  </si>
  <si>
    <t>"dle výk. výměr plocha stezky mozaika" 15,1</t>
  </si>
  <si>
    <t>68</t>
  </si>
  <si>
    <t>564871112</t>
  </si>
  <si>
    <t>Podklad ze štěrkodrtě ŠD tl. 260 mm</t>
  </si>
  <si>
    <t>1768557675</t>
  </si>
  <si>
    <t xml:space="preserve">Podklad ze štěrkodrti ŠD  s rozprostřením a zhutněním, po zhutnění tl. 260 mm</t>
  </si>
  <si>
    <t xml:space="preserve">Pro konstrukci  v tl. 250 mm, prům. tl.260 mm, ŠDa 0/63</t>
  </si>
  <si>
    <t xml:space="preserve">"dle výk. výměr plocha stezky, AB"  1151</t>
  </si>
  <si>
    <t>69</t>
  </si>
  <si>
    <t>572340111</t>
  </si>
  <si>
    <t>Vyspravení krytu komunikací po překopech pl do 15 m2 asfaltovým betonem ACO (AB) tl přes 30 do 50 mm</t>
  </si>
  <si>
    <t>-1517627982</t>
  </si>
  <si>
    <t>Vyspravení krytu komunikací po překopech inženýrských sítí plochy do 15 m2 asfaltovým betonem ACO (AB), po zhutnění tl. přes 30 do 50 mm</t>
  </si>
  <si>
    <t>"pro povrch.úpravu vozovky podél obrub, ACO 11 tl. min.40 mm, dle výk. výměr" 14,3</t>
  </si>
  <si>
    <t>70</t>
  </si>
  <si>
    <t>573111111</t>
  </si>
  <si>
    <t>Postřik živičný infiltrační s posypem z asfaltu množství 0,60 kg/m2</t>
  </si>
  <si>
    <t>85487110</t>
  </si>
  <si>
    <t>Postřik infiltrační PI z asfaltu silničního s posypem kamenivem, v množství 0,60 kg/m2</t>
  </si>
  <si>
    <t>PI-B, pod ACO v množství 0,6 kg/m2</t>
  </si>
  <si>
    <t>"nová kce stezky AB,dle výk. výměr" 1151</t>
  </si>
  <si>
    <t>71</t>
  </si>
  <si>
    <t>573211109</t>
  </si>
  <si>
    <t>Postřik živičný spojovací z asfaltu v množství 0,50 kg/m2</t>
  </si>
  <si>
    <t>1209966283</t>
  </si>
  <si>
    <t>Postřik spojovací PS bez posypu kamenivem z asfaltu silničního, v množství 0,50 kg/m2</t>
  </si>
  <si>
    <t>"PS-B, pod ACO v množství 0,5kg/m2 pro povrch.úpravu podél obrub " 14,3</t>
  </si>
  <si>
    <t>72</t>
  </si>
  <si>
    <t>577143121</t>
  </si>
  <si>
    <t>Asfaltový beton vrstva obrusná ACO 8 (ABJ) tl 50 mm š přes 3 m z nemodifikovaného asfaltu</t>
  </si>
  <si>
    <t>-354465427</t>
  </si>
  <si>
    <t xml:space="preserve">Asfaltový beton vrstva obrusná ACO 8 (ABJ)  s rozprostřením a se zhutněním z nemodifikovaného asfaltu v pruhu šířky přes 3 m, po zhutnění tl. 50 mm</t>
  </si>
  <si>
    <t xml:space="preserve">"nová kce  stezky, dle výk.výměr" 1151</t>
  </si>
  <si>
    <t>73</t>
  </si>
  <si>
    <t>591411111</t>
  </si>
  <si>
    <t>Kladení dlažby z mozaiky jednobarevné komunikací pro pěší lože z kameniva</t>
  </si>
  <si>
    <t>-1962284025</t>
  </si>
  <si>
    <t xml:space="preserve">Kladení dlažby z mozaiky komunikací pro pěší  s vyplněním spár, s dvojím beraněním a se smetením přebytečného materiálu na vzdálenost do 3 m jednobarevné, s ložem tl. do 40 mm z kameniva</t>
  </si>
  <si>
    <t xml:space="preserve">uvažuje se štípaná žulová mozaika </t>
  </si>
  <si>
    <t xml:space="preserve">"plocha stezky z moz.  dle výk. výměr" 15,1</t>
  </si>
  <si>
    <t xml:space="preserve">"odečtena plocha var. pásů"  -1</t>
  </si>
  <si>
    <t xml:space="preserve">"odečtena plocha hladké dlažby"  -0,58</t>
  </si>
  <si>
    <t>74</t>
  </si>
  <si>
    <t>58381005</t>
  </si>
  <si>
    <t>kostka dlažební mozaika žula 4/6 šedá</t>
  </si>
  <si>
    <t>-1809543980</t>
  </si>
  <si>
    <t xml:space="preserve">plocha nového chodníku z mozaiky,  štípaná</t>
  </si>
  <si>
    <t xml:space="preserve">"dle kladení"  13,52</t>
  </si>
  <si>
    <t>"odečte se použití odstraněné mozaiky" -(7,8-1-0,63)</t>
  </si>
  <si>
    <t>ztratné 3%</t>
  </si>
  <si>
    <t>7,35*1,03 'Přepočtené koeficientem množství</t>
  </si>
  <si>
    <t>75</t>
  </si>
  <si>
    <t>596841120</t>
  </si>
  <si>
    <t>Kladení betonové dlažby komunikací pro pěší do lože z cement malty velikosti do 0,09 m2 pl do 50 m2</t>
  </si>
  <si>
    <t>-155985846</t>
  </si>
  <si>
    <t>Kladení dlažby z betonových nebo kameninových dlaždic komunikací pro pěší s vyplněním spár a se smetením přebytečného materiálu na vzdálenost do 3 m s ložem z cementové malty tl. do 30 mm velikosti dlaždic do 0,09 m2 (bez zámku), pro plochy do 50 m2</t>
  </si>
  <si>
    <t>plocha varovných a sign. pásů z kamenných prvků v ploše stezky</t>
  </si>
  <si>
    <t xml:space="preserve">"var.a sig.pásů,  umělý kámen bílý, v ploše mozaiky,dle výk.výměr" 1</t>
  </si>
  <si>
    <t xml:space="preserve">"var.a sig.pásů,  umělý kámen bílý, v ploše AB stezky, dle výk.výměr" 6</t>
  </si>
  <si>
    <t>"kamenná dlažba hladká, v ploše mozaiky, použije se odstraněná dlažba, dle výk.výměr" 0,58</t>
  </si>
  <si>
    <t>76</t>
  </si>
  <si>
    <t>592453130W</t>
  </si>
  <si>
    <t>Dlaždice se speciální hmat. úpravou 20x20x6 cm</t>
  </si>
  <si>
    <t>632808632</t>
  </si>
  <si>
    <t>Dlaždice z konglomerovaného (umělého) kamene se speciální hmatovou úpravou, 20x20x6 cm</t>
  </si>
  <si>
    <t>"var.a sign.pásy, umělý kámen bílý, dle výk.výměr" 1+6</t>
  </si>
  <si>
    <t>"odečte se použitá odstraněná dlažba, dle odstranění" -1</t>
  </si>
  <si>
    <t>přičteno ztratné 3%</t>
  </si>
  <si>
    <t>6*1,03 'Přepočtené koeficientem množství</t>
  </si>
  <si>
    <t>Ostatní konstrukce a práce, bourání</t>
  </si>
  <si>
    <t>77</t>
  </si>
  <si>
    <t>914111111</t>
  </si>
  <si>
    <t>Montáž svislé dopravní značky do velikosti 1 m2 objímkami na sloupek nebo konzolu</t>
  </si>
  <si>
    <t>996015260</t>
  </si>
  <si>
    <t xml:space="preserve">Montáž svislé dopravní značky základní  velikosti do 1 m2 objímkami na sloupky nebo konzoly</t>
  </si>
  <si>
    <t>"nové svislé dopravní značky" 14</t>
  </si>
  <si>
    <t>"odečte se DZ montované na sloup VO" -4</t>
  </si>
  <si>
    <t>78</t>
  </si>
  <si>
    <t>914111112</t>
  </si>
  <si>
    <t>Montáž svislé dopravní značky do velikosti 1 m2 páskováním na sloup</t>
  </si>
  <si>
    <t>243735103</t>
  </si>
  <si>
    <t xml:space="preserve">Montáž svislé dopravní značky základní  velikosti do 1 m2 páskováním na sloupy</t>
  </si>
  <si>
    <t>"osazení stáv.DZ na novou lampu" 1</t>
  </si>
  <si>
    <t>"osazení nových DZ na novou lampu" 4</t>
  </si>
  <si>
    <t>79</t>
  </si>
  <si>
    <t>40445619</t>
  </si>
  <si>
    <t>zákazové, příkazové dopravní značky B1-B34, C1-15 500mm</t>
  </si>
  <si>
    <t>1772281220</t>
  </si>
  <si>
    <t>"nové svislé dopravní značky, C7a" 3</t>
  </si>
  <si>
    <t>"nové svislé dopravní značky, C7b" 3</t>
  </si>
  <si>
    <t>80</t>
  </si>
  <si>
    <t>40445650</t>
  </si>
  <si>
    <t>dodatkové tabulky E7, E12, E13 500x300mm</t>
  </si>
  <si>
    <t>-961819969</t>
  </si>
  <si>
    <t>"E13 text, dle TZ" 6+2</t>
  </si>
  <si>
    <t>81</t>
  </si>
  <si>
    <t>914511112</t>
  </si>
  <si>
    <t>Montáž sloupku dopravních značek délky do 3,5 m s betonovým základem a patkou</t>
  </si>
  <si>
    <t>1680096441</t>
  </si>
  <si>
    <t xml:space="preserve">Montáž sloupku dopravních značek  délky do 3,5 m do hliníkové patky</t>
  </si>
  <si>
    <t>"nové sloupky pro svislé dopravní značky" 2</t>
  </si>
  <si>
    <t xml:space="preserve">"posouvana  dopravní značka" 1</t>
  </si>
  <si>
    <t>82</t>
  </si>
  <si>
    <t>40445225</t>
  </si>
  <si>
    <t>sloupek pro dopravní značku Zn D 60mm v 3,5m</t>
  </si>
  <si>
    <t>871371754</t>
  </si>
  <si>
    <t>"nové sloupky pro svislé DZ" 2</t>
  </si>
  <si>
    <t>83</t>
  </si>
  <si>
    <t>915121112</t>
  </si>
  <si>
    <t>Vodorovné dopravní značení vodící čáry souvislé š 250 mm retroreflexní bílá barva</t>
  </si>
  <si>
    <t>1080517752</t>
  </si>
  <si>
    <t xml:space="preserve">Vodorovné dopravní značení stříkané barvou  vodící čára bílá šířky 250 mm souvislá retroreflexní</t>
  </si>
  <si>
    <t>"obnovení DZ V4 podél nových obrub, dle výk.výměr" 57,3</t>
  </si>
  <si>
    <t>84</t>
  </si>
  <si>
    <t>915611111</t>
  </si>
  <si>
    <t>Předznačení vodorovného liniového značení</t>
  </si>
  <si>
    <t>1304143404</t>
  </si>
  <si>
    <t xml:space="preserve">Předznačení pro vodorovné značení  stříkané barvou nebo prováděné z nátěrových hmot liniové dělicí čáry, vodicí proužky</t>
  </si>
  <si>
    <t>"dle vodor. DZ" 57,3</t>
  </si>
  <si>
    <t>85</t>
  </si>
  <si>
    <t>916131213</t>
  </si>
  <si>
    <t>Osazení silničního obrubníku betonového stojatého s boční opěrou do lože z betonu prostého</t>
  </si>
  <si>
    <t>391426279</t>
  </si>
  <si>
    <t>Osazení silničního obrubníku betonového se zřízením lože, s vyplněním a zatřením spár cementovou maltou stojatého s boční opěrou z betonu prostého, do lože z betonu prostého</t>
  </si>
  <si>
    <t>"osazení bet. silničních obrubníků do lože z betonu C20/25n XF3 dle výk. výměr" 54</t>
  </si>
  <si>
    <t>86</t>
  </si>
  <si>
    <t>59217031</t>
  </si>
  <si>
    <t>obrubník betonový silniční 1000x150x250mm</t>
  </si>
  <si>
    <t>-323639300</t>
  </si>
  <si>
    <t>"bet. silniční obrubníky dle výk. výměr" 54</t>
  </si>
  <si>
    <t>87</t>
  </si>
  <si>
    <t>916241213</t>
  </si>
  <si>
    <t>Osazení obrubníku kamenného stojatého s boční opěrou do lože z betonu prostého</t>
  </si>
  <si>
    <t>2080362759</t>
  </si>
  <si>
    <t>Osazení obrubníku kamenného se zřízením lože, s vyplněním a zatřením spár cementovou maltou stojatého s boční opěrou z betonu prostého, do lože z betonu prostého</t>
  </si>
  <si>
    <t>osazení kamenných krajníků G3 do lože z betonu C20/25n XF3</t>
  </si>
  <si>
    <t>"dle výk. výměr" 717,8</t>
  </si>
  <si>
    <t>88</t>
  </si>
  <si>
    <t>58380001</t>
  </si>
  <si>
    <t>krajník kamenný žulový silniční 130x200x300-800mm</t>
  </si>
  <si>
    <t>271545743</t>
  </si>
  <si>
    <t>"krajníky G3 dle osazení" 717,8</t>
  </si>
  <si>
    <t>barva světlá šedá</t>
  </si>
  <si>
    <t>89</t>
  </si>
  <si>
    <t>919112213</t>
  </si>
  <si>
    <t>Řezání spár pro vytvoření komůrky š 10 mm hl 25 mm pro těsnící zálivku v živičném krytu</t>
  </si>
  <si>
    <t>-1690523126</t>
  </si>
  <si>
    <t xml:space="preserve">Řezání dilatačních spár v živičném krytu  vytvoření komůrky pro těsnící zálivku šířky 10 mm, hloubky 25 mm</t>
  </si>
  <si>
    <t>"dle řezání" 75,4</t>
  </si>
  <si>
    <t>90</t>
  </si>
  <si>
    <t>919121213</t>
  </si>
  <si>
    <t>Těsnění spár zálivkou za studena pro komůrky š 10 mm hl 25 mm bez těsnicího profilu</t>
  </si>
  <si>
    <t>1863658957</t>
  </si>
  <si>
    <t xml:space="preserve">Utěsnění dilatačních spár zálivkou za studena  v cementobetonovém nebo živičném krytu včetně adhezního nátěru bez těsnicího profilu pod zálivkou, pro komůrky šířky 10 mm, hloubky 25 mm</t>
  </si>
  <si>
    <t>91</t>
  </si>
  <si>
    <t>919726202</t>
  </si>
  <si>
    <t>Geotextilie pro vyztužení, separaci a filtraci tkaná z PP podélná pevnost v tahu přes 15 do 50 kN/m</t>
  </si>
  <si>
    <t>414896194</t>
  </si>
  <si>
    <t>Geotextilie tkaná pro vyztužení, separaci nebo filtraci z polypropylenu, podélná pevnost v tahu přes 15 do 50 kN/m</t>
  </si>
  <si>
    <t>separační geotextilie na parapláň</t>
  </si>
  <si>
    <t>"plocha výměny zeminy dle kubatury" 339,27/0,3</t>
  </si>
  <si>
    <t>"přičtou se svislé plochy (cca 15%)" 1130,9*0,15</t>
  </si>
  <si>
    <t>92</t>
  </si>
  <si>
    <t>919735112</t>
  </si>
  <si>
    <t>Řezání stávajícího živičného krytu hl přes 50 do 100 mm</t>
  </si>
  <si>
    <t>-1843732894</t>
  </si>
  <si>
    <t xml:space="preserve">Řezání stávajícího živičného krytu nebo podkladu  hloubky přes 50 do 100 mm</t>
  </si>
  <si>
    <t>"řezání dle výk. výměr" 75,4</t>
  </si>
  <si>
    <t>93</t>
  </si>
  <si>
    <t>966001311</t>
  </si>
  <si>
    <t>Odstranění odpadkového koše s betonovou patkou</t>
  </si>
  <si>
    <t>479091878</t>
  </si>
  <si>
    <t xml:space="preserve">Odstranění odpadkového koše  s betonovou patkou</t>
  </si>
  <si>
    <t>"dle výk.výměr" 2</t>
  </si>
  <si>
    <t>94</t>
  </si>
  <si>
    <t>966006132</t>
  </si>
  <si>
    <t>Odstranění značek dopravních nebo orientačních se sloupky s betonovými patkami</t>
  </si>
  <si>
    <t>2082989142</t>
  </si>
  <si>
    <t xml:space="preserve">Odstranění dopravních nebo orientačních značek se sloupkem  s uložením hmot na vzdálenost do 20 m nebo s naložením na dopravní prostředek, se zásypem jam a jeho zhutněním s betonovou patkou</t>
  </si>
  <si>
    <t>"pro posouvanou DZ" 1</t>
  </si>
  <si>
    <t>95</t>
  </si>
  <si>
    <t>966006211</t>
  </si>
  <si>
    <t>Odstranění svislých dopravních značek ze sloupů, sloupků nebo konzol</t>
  </si>
  <si>
    <t>-1539545826</t>
  </si>
  <si>
    <t xml:space="preserve">Odstranění (demontáž) svislých dopravních značek  s odklizením materiálu na skládku na vzdálenost do 20 m nebo s naložením na dopravní prostředek ze sloupů, sloupků nebo konzol</t>
  </si>
  <si>
    <t>" pro přemístění stáv.DZ ze sloupu VO na nový sloup VO, dle výk.výměr" 1</t>
  </si>
  <si>
    <t>96</t>
  </si>
  <si>
    <t>979024442</t>
  </si>
  <si>
    <t>Očištění vybouraných obrubníků a krajníků chodníkových</t>
  </si>
  <si>
    <t>453551409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</si>
  <si>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chodníkových</t>
  </si>
  <si>
    <t>"odstraněné krajníky" 3,8</t>
  </si>
  <si>
    <t>97</t>
  </si>
  <si>
    <t>979054441</t>
  </si>
  <si>
    <t>Očištění vybouraných z desek nebo dlaždic s původním spárováním z kameniva těženého</t>
  </si>
  <si>
    <t>-741239009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</si>
  <si>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</si>
  <si>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"odstraněná dlažba var.pádu" 1</t>
  </si>
  <si>
    <t>" odstraněné desky z dladké dlažby" 0,63</t>
  </si>
  <si>
    <t>98</t>
  </si>
  <si>
    <t>979071131</t>
  </si>
  <si>
    <t>Očištění dlažebních kostek mozaikových kamenivem těženým nebo MV</t>
  </si>
  <si>
    <t>-819074084</t>
  </si>
  <si>
    <t xml:space="preserve">Očištění vybouraných dlažebních kostek  od spojovacího materiálu, s uložením očištěných kostek na skládku, s odklizením odpadových hmot na hromady a s odklizením vybouraných kostek na vzdálenost do 3 m mozaikových, s původním vyplněním spár kamenivem těženým nebo cementovou maltou</t>
  </si>
  <si>
    <t>"pro stezku z mozaiky, dle odstranění" 6,17</t>
  </si>
  <si>
    <t>997</t>
  </si>
  <si>
    <t>Přesun sutě</t>
  </si>
  <si>
    <t>99</t>
  </si>
  <si>
    <t>997221551</t>
  </si>
  <si>
    <t>Vodorovná doprava suti ze sypkých materiálů do 1 km</t>
  </si>
  <si>
    <t>504217502</t>
  </si>
  <si>
    <t xml:space="preserve">Vodorovná doprava suti  bez naložení, ale se složením a s hrubým urovnáním ze sypkých materiálů, na vzdálenost do 1 km</t>
  </si>
  <si>
    <t>Na skládku do 18 km</t>
  </si>
  <si>
    <t>"Kamenivo drcené 100 mm" 8,585</t>
  </si>
  <si>
    <t>"Kamenivo těžené 200 mm" 254,25</t>
  </si>
  <si>
    <t xml:space="preserve">Na deponii stavebníka do 2 km </t>
  </si>
  <si>
    <t>"vyfrézovaný materiál" 1,316+9,821</t>
  </si>
  <si>
    <t>100</t>
  </si>
  <si>
    <t>997221559</t>
  </si>
  <si>
    <t>Příplatek ZKD 1 km u vodorovné dopravy suti ze sypkých materiálů</t>
  </si>
  <si>
    <t>410898835</t>
  </si>
  <si>
    <t xml:space="preserve">Vodorovná doprava suti  bez naložení, ale se složením a s hrubým urovnáním Příplatek k ceně za každý další i započatý 1 km přes 1 km</t>
  </si>
  <si>
    <t>"Kamenivo drcené 100 mm" 8,585*(18-1)</t>
  </si>
  <si>
    <t>"Kamenivo těžení 200 mm" 254,25*(18-1)</t>
  </si>
  <si>
    <t>Na deponii dle určení stavebníka do 2 km</t>
  </si>
  <si>
    <t>"vyfrézovaný materiál" (1,316+9,821)*(2-1)</t>
  </si>
  <si>
    <t>997221561</t>
  </si>
  <si>
    <t>Vodorovná doprava suti z kusových materiálů do 1 km</t>
  </si>
  <si>
    <t>-655474892</t>
  </si>
  <si>
    <t xml:space="preserve">Vodorovná doprava suti  bez naložení, ale se složením a s hrubým urovnáním z kusových materiálů, na vzdálenost do 1 km</t>
  </si>
  <si>
    <t>"živice LA" 83,055</t>
  </si>
  <si>
    <t>"Dlažba kamenná hladká" (0,63-0,58)*0,235</t>
  </si>
  <si>
    <t>102</t>
  </si>
  <si>
    <t>997221569</t>
  </si>
  <si>
    <t>Příplatek ZKD 1 km u vodorovné dopravy suti z kusových materiálů</t>
  </si>
  <si>
    <t>-624541160</t>
  </si>
  <si>
    <t>Na skládku odpadů do 18 km</t>
  </si>
  <si>
    <t>"živice LA" 83,055*(18-1)</t>
  </si>
  <si>
    <t>"Dlažba kamenná hladká" 0,012*(2-1)</t>
  </si>
  <si>
    <t>103</t>
  </si>
  <si>
    <t>997221571</t>
  </si>
  <si>
    <t>Vodorovná doprava vybouraných hmot do 1 km</t>
  </si>
  <si>
    <t>1048772981</t>
  </si>
  <si>
    <t xml:space="preserve">Vodorovná doprava vybouraných hmot  bez naložení, ale se složením a s hrubým urovnáním na vzdálenost do 1 km</t>
  </si>
  <si>
    <t>Na skládku odpadu 18 km</t>
  </si>
  <si>
    <t>"Vytrhané obrubníky betonové, 0,205t/m2" 353,6*0,205</t>
  </si>
  <si>
    <t>"Vytrhané obrubníky betonové ležaté" 5,51</t>
  </si>
  <si>
    <t>Na deponii stavebníka do 2 km</t>
  </si>
  <si>
    <t>"krajníky, 0,205t/m2 " 3,8*0,205</t>
  </si>
  <si>
    <t>"odpadkové koše " 0,174</t>
  </si>
  <si>
    <t>104</t>
  </si>
  <si>
    <t>997221579</t>
  </si>
  <si>
    <t>Příplatek ZKD 1 km u vodorovné dopravy vybouraných hmot</t>
  </si>
  <si>
    <t>36611007</t>
  </si>
  <si>
    <t xml:space="preserve">Vodorovná doprava vybouraných hmot  bez naložení, ale se složením a s hrubým urovnáním na vzdálenost Příplatek k ceně za každý další i započatý 1 km přes 1 km</t>
  </si>
  <si>
    <t>"Vytrhané obrubníky betonové" (353,6*0,205)*(18-1)</t>
  </si>
  <si>
    <t>"Vytrhané obrubníky betonové ležaté" 5,51*(18-1)</t>
  </si>
  <si>
    <t>"krajníky"( 3,8*0,205)*(2-1)</t>
  </si>
  <si>
    <t>"odpadkové koše" 0,174*(2-1)</t>
  </si>
  <si>
    <t>105</t>
  </si>
  <si>
    <t>997221615</t>
  </si>
  <si>
    <t>Poplatek za uložení na skládce (skládkovné) stavebního odpadu betonového kód odpadu 17 01 01</t>
  </si>
  <si>
    <t>1827979774</t>
  </si>
  <si>
    <t>Poplatek za uložení stavebního odpadu na skládce (skládkovné) z prostého betonu zatříděného do Katalogu odpadů pod kódem 17 01 01</t>
  </si>
  <si>
    <t>"Vytrhané obrubníky betonové" 72,488+5,51</t>
  </si>
  <si>
    <t>106</t>
  </si>
  <si>
    <t>997221645</t>
  </si>
  <si>
    <t>Poplatek za uložení na skládce (skládkovné) odpadu asfaltového bez dehtu kód odpadu 17 03 02</t>
  </si>
  <si>
    <t>134186201</t>
  </si>
  <si>
    <t>Poplatek za uložení stavebního odpadu na skládce (skládkovné) asfaltového bez obsahu dehtu zatříděného do Katalogu odpadů pod kódem 17 03 02</t>
  </si>
  <si>
    <t xml:space="preserve">"vybouraná živice LA"  83,055</t>
  </si>
  <si>
    <t>107</t>
  </si>
  <si>
    <t>997221655</t>
  </si>
  <si>
    <t>863239822</t>
  </si>
  <si>
    <t>998</t>
  </si>
  <si>
    <t>Přesun hmot</t>
  </si>
  <si>
    <t>108</t>
  </si>
  <si>
    <t>998225111</t>
  </si>
  <si>
    <t>Přesun hmot pro pozemní komunikace s krytem z kamene, monolitickým betonovým nebo živičným</t>
  </si>
  <si>
    <t>-649799546</t>
  </si>
  <si>
    <t xml:space="preserve">Přesun hmot pro komunikace s krytem z kameniva, monolitickým betonovým nebo živičným  dopravní vzdálenost do 200 m jakékoliv délky objektu</t>
  </si>
  <si>
    <t>109</t>
  </si>
  <si>
    <t>Překl.NN</t>
  </si>
  <si>
    <t>Úprava polohy kabelu sděl.kabelu, vč. zemních prací a chráničky</t>
  </si>
  <si>
    <t>1260340702</t>
  </si>
  <si>
    <t>doplnění chráničky a příp.zahloubení kabelů , včetně zemních prací</t>
  </si>
  <si>
    <t>"dle výk. výměr" 180</t>
  </si>
  <si>
    <t>PSV</t>
  </si>
  <si>
    <t>Práce a dodávky PSV</t>
  </si>
  <si>
    <t>711</t>
  </si>
  <si>
    <t>Izolace proti vodě, vlhkosti a plynům</t>
  </si>
  <si>
    <t>110</t>
  </si>
  <si>
    <t>711161212</t>
  </si>
  <si>
    <t>Izolace proti zemní vlhkosti nopovou fólií svislá, nopek v 8,0 mm, tl do 0,6 mm</t>
  </si>
  <si>
    <t>-302290130</t>
  </si>
  <si>
    <t>Izolace proti zemní vlhkosti a beztlakové vodě nopovými fóliemi na ploše svislé S vrstva ochranná, odvětrávací a drenážní výška nopku 8,0 mm, tl. fólie do 0,6 mm</t>
  </si>
  <si>
    <t>"separační izolace palisád" 5,44*0,4</t>
  </si>
  <si>
    <t>111</t>
  </si>
  <si>
    <t>998711101</t>
  </si>
  <si>
    <t>Přesun hmot tonážní pro izolace proti vodě, vlhkosti a plynům v objektech v do 6 m</t>
  </si>
  <si>
    <t>-573419868</t>
  </si>
  <si>
    <t xml:space="preserve">Přesun hmot pro izolace proti vodě, vlhkosti a plynům  stanovený z hmotnosti přesunovaného materiálu vodorovná dopravní vzdálenost do 50 m v objektech výšky do 6 m</t>
  </si>
  <si>
    <t>401 - Veřejné osvětlení</t>
  </si>
  <si>
    <t>Ing.Jakub Kašparů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</si>
  <si>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</si>
  <si>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</si>
  <si>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</si>
  <si>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</si>
  <si>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 xml:space="preserve">      O01 - Ostatní</t>
  </si>
  <si>
    <t>741</t>
  </si>
  <si>
    <t>Elektroinstalace - silnoproud</t>
  </si>
  <si>
    <t>460520172</t>
  </si>
  <si>
    <t>Montáž trubek ochranných plastových uložených volně do rýhy ohebných přes 32 do 50 mm uložených do rýhy</t>
  </si>
  <si>
    <t>Montáž trubek ochranných uložených volně do rýhy plastových ohebných, vnitřního průměru přes 32 do 50 mm</t>
  </si>
  <si>
    <t>"kabelová chránička, 50/41 mm" 405</t>
  </si>
  <si>
    <t>34571351</t>
  </si>
  <si>
    <t>trubka elektroinstalační ohebná dvouplášťová korugovaná (chránička) D 41/50mm, HDPE+LDPE</t>
  </si>
  <si>
    <t>"dle montáže" 405</t>
  </si>
  <si>
    <t>Práce a dodávky M</t>
  </si>
  <si>
    <t>21-M</t>
  </si>
  <si>
    <t>Elektromontáže</t>
  </si>
  <si>
    <t>210202016</t>
  </si>
  <si>
    <t>Montáž svítidlo výbojkové průmyslové nebo venkovní na sloupek parkový</t>
  </si>
  <si>
    <t>Montáž svítidel výbojkových se zapojením vodičů průmyslových nebo venkovních na sloupek parkových</t>
  </si>
  <si>
    <t>"svítidla VO, LED 27 W, 11 ks" 11</t>
  </si>
  <si>
    <t>8500102780r</t>
  </si>
  <si>
    <t>Svítidlo LED pro VO</t>
  </si>
  <si>
    <t>256</t>
  </si>
  <si>
    <t>"dle montáže, viz. TZ a výpočet osvětlení" 11</t>
  </si>
  <si>
    <t>barva matně šedá nebo černá</t>
  </si>
  <si>
    <t>210204002</t>
  </si>
  <si>
    <t>Montáž stožárů osvětlení parkových ocelových</t>
  </si>
  <si>
    <t>"stožárů VO dle sit. 11 ks" 11</t>
  </si>
  <si>
    <t>včetně montáže pouzder</t>
  </si>
  <si>
    <t>31674067</t>
  </si>
  <si>
    <t>stožár osvětlovací sadový Pz 133/89/60 v 6,0m</t>
  </si>
  <si>
    <t>942816962</t>
  </si>
  <si>
    <t>"dle montáže" 11</t>
  </si>
  <si>
    <t>včetně nátěru,barva matně šedá nebo černá - stejná jako barva svítidla</t>
  </si>
  <si>
    <t>1290542R</t>
  </si>
  <si>
    <t>STOZAROVE POUZDRO SP 315/1000</t>
  </si>
  <si>
    <t>210204202</t>
  </si>
  <si>
    <t>Montáž elektrovýzbroje stožárů osvětlení 2 okruhy</t>
  </si>
  <si>
    <t xml:space="preserve">Montáž elektrovýzbroje stožárů osvětlení  2 okruhy</t>
  </si>
  <si>
    <t>"dle počte sožárů VO" 11</t>
  </si>
  <si>
    <t>ELST2951</t>
  </si>
  <si>
    <t>SR st.rozvodnice SR721-14/N Al,CU universální</t>
  </si>
  <si>
    <t>-14480369</t>
  </si>
  <si>
    <t>210220022</t>
  </si>
  <si>
    <t>Montáž uzemňovacího vedení vodičů FeZn pomocí svorek v zemi drátem průměru do 10 mm ve městské zástavbě</t>
  </si>
  <si>
    <t xml:space="preserve">Montáž uzemňovacího vedení s upevněním, propojením a připojením pomocí svorek  v zemi s izolací spojů vodičů FeZn drátem nebo lanem průměru do 10 mm v městské zástavbě</t>
  </si>
  <si>
    <t>"drát FeZn 10 mm, " 405</t>
  </si>
  <si>
    <t>včetně montáže smršťovací bužírky zemění, 11 ks</t>
  </si>
  <si>
    <t>1561082R</t>
  </si>
  <si>
    <t>SM.BUZIRKA HSD-T2 1,6/0,8 C 88861000</t>
  </si>
  <si>
    <t>"uvažuje se 11 ks" 11</t>
  </si>
  <si>
    <t>35441073</t>
  </si>
  <si>
    <t>drát D 10mm FeZn</t>
  </si>
  <si>
    <t>210220301</t>
  </si>
  <si>
    <t>Montáž svorek hromosvodných se 2 šrouby</t>
  </si>
  <si>
    <t xml:space="preserve">Montáž hromosvodného vedení  svorek se 2 šrouby</t>
  </si>
  <si>
    <t>"svorka hromosvodní typ SR02" 22</t>
  </si>
  <si>
    <t>35441996</t>
  </si>
  <si>
    <t>svorka odbočovací a spojovací pro spojování kruhových a páskových vodičů, FeZn</t>
  </si>
  <si>
    <t>"dle montáže" 22</t>
  </si>
  <si>
    <t>210812011</t>
  </si>
  <si>
    <t>Montáž kabelu Cu plného nebo laněného do 1 kV žíly 3x1,5 až 6 mm2 (např. CYKY) bez ukončení uloženého volně nebo v liště</t>
  </si>
  <si>
    <t>Montáž izolovaných kabelů měděných do 1 kV bez ukončení plných nebo laněných kulatých (např. CYKY, CHKE-R) uložených volně nebo v liště počtu a průřezu žil 3x1,5 až 6 mm2</t>
  </si>
  <si>
    <t>"uvažuje se 66 m" 66</t>
  </si>
  <si>
    <t>34111030</t>
  </si>
  <si>
    <t>kabel instalační jádro Cu plné izolace PVC plášť PVC 450/750V (CYKY) 3x1,5mm2</t>
  </si>
  <si>
    <t>"kabel CYKY 3C x 1.5 mm2, dle montáže" 66</t>
  </si>
  <si>
    <t>210812033</t>
  </si>
  <si>
    <t>Montáž kabelu Cu plného nebo laněného do 1 kV žíly 4x6 až 10 mm2 (např. CYKY) bez ukončení uloženého volně nebo v liště</t>
  </si>
  <si>
    <t>Montáž izolovaných kabelů měděných do 1 kV bez ukončení plných nebo laněných kulatých (např. CYKY, CHKE-R) uložených volně nebo v liště počtu a průřezu žil 4x6 až 10 mm2</t>
  </si>
  <si>
    <t>"uvažuje se 449 m" 449</t>
  </si>
  <si>
    <t>34111076</t>
  </si>
  <si>
    <t>kabel instalační jádro Cu plné izolace PVC plášť PVC 450/750V (CYKY) 4x10mm2</t>
  </si>
  <si>
    <t>"kabel CYKY 4 x 10 mm2, dle montáže" 449</t>
  </si>
  <si>
    <t>210100099</t>
  </si>
  <si>
    <t>Ukončení vodičů na svorkovnici s otevřením a uzavřením krytu včetně zapojení průřezu žíly do 10 mm2</t>
  </si>
  <si>
    <t xml:space="preserve">Ukončení vodičů izolovaných s označením a zapojením  na svorkovnici s otevřením a uzavřením krytu průřezu žíly do 10 mm2</t>
  </si>
  <si>
    <t>"bere se 22 ks" 22</t>
  </si>
  <si>
    <t>210950201</t>
  </si>
  <si>
    <t>Příplatek na zatahování kabelů hmotnosti do 0,75 kg do tvárnicových tras a kolektorů</t>
  </si>
  <si>
    <t xml:space="preserve">Ostatní práce při montáži vodičů, šňůr a kabelů  Příplatek k cenám za zatahování kabelů do tvárnicových tras s komorami nebo do kolektorů hmotnosti kabelů do 0,75 kg</t>
  </si>
  <si>
    <t>"příplatek za zatažení kabelu do chráničky, dle mnotáže kabelu" 405</t>
  </si>
  <si>
    <t>2109103.R</t>
  </si>
  <si>
    <t>Připojení nového rozvodu do stávajícího stožáru</t>
  </si>
  <si>
    <t>Připojení nového rozvodu VO do stávajícího SS100</t>
  </si>
  <si>
    <t>"včetně zatažení" 1</t>
  </si>
  <si>
    <t>3411001.M</t>
  </si>
  <si>
    <t>Podružný materiál</t>
  </si>
  <si>
    <t>210280002</t>
  </si>
  <si>
    <t>Zkoušky a prohlídky el rozvodů a zařízení celková prohlídka pro objem montážních prací přes 100 do 500 tis Kč</t>
  </si>
  <si>
    <t>1157123120</t>
  </si>
  <si>
    <t xml:space="preserve">Zkoušky a prohlídky elektrických rozvodů a zařízení  celková prohlídka, zkoušení, měření a vyhotovení revizní zprávy pro objem montážních prací přes 100 do 500 tisíc Kč</t>
  </si>
  <si>
    <t>46-M</t>
  </si>
  <si>
    <t>Zemní práce při extr.mont.pracích</t>
  </si>
  <si>
    <t>460010024</t>
  </si>
  <si>
    <t>Vytyčení trasy vedení kabelového podzemního v zastavěném prostoru</t>
  </si>
  <si>
    <t>km</t>
  </si>
  <si>
    <t>Vytyčení trasy vedení kabelového (podzemního) v zastavěném prostoru</t>
  </si>
  <si>
    <t>"uvažuje se 350 m" 0,35</t>
  </si>
  <si>
    <t>460131113</t>
  </si>
  <si>
    <t>Hloubení nezapažených jam při elektromontážích ručně v hornině tř I skupiny 3</t>
  </si>
  <si>
    <t>Hloubení nezapažených jam ručně včetně urovnání dna s přemístěním výkopku do vzdálenosti 3 m od okraje jámy nebo s naložením na dopravní prostředek v hornině třídy těžitelnosti I skupiny 3</t>
  </si>
  <si>
    <t>"pro stožáry" 0,5*0,5*1*11</t>
  </si>
  <si>
    <t>460641113</t>
  </si>
  <si>
    <t>Základové konstrukce při elektromontážích z monolitického betonu tř. C 16/20</t>
  </si>
  <si>
    <t>Základové konstrukce základ bez bednění do rostlé zeminy z monolitického betonu tř. C 16/20</t>
  </si>
  <si>
    <t>"betonová základ z betonu C 25/30XC2 (ChRL), dle hloubení jam" 2,75</t>
  </si>
  <si>
    <t>460161122</t>
  </si>
  <si>
    <t>Hloubení kabelových rýh ručně š 35 cm hl 30 cm v hornině tř I skupiny 3</t>
  </si>
  <si>
    <t>-1933349863</t>
  </si>
  <si>
    <t>Hloubení zapažených i nezapažených kabelových rýh ručně včetně urovnání dna s přemístěním výkopku do vzdálenosti 3 m od okraje jámy nebo s naložením na dopravní prostředek šířky 35 cm hloubky 30 cm v hornině třídy těžitelnosti I skupiny 3</t>
  </si>
  <si>
    <t>"pod plání chodníku, dle výk.výměr" 368</t>
  </si>
  <si>
    <t>460371111</t>
  </si>
  <si>
    <t>Naložení výkopku při elektromontážích ručně z hornin třídy I skupiny 1 až 3</t>
  </si>
  <si>
    <t>Naložení výkopku ručně z hornin třídy těžitelnosti I skupiny 1 až 3</t>
  </si>
  <si>
    <t>"naložení přebytečné zeminy</t>
  </si>
  <si>
    <t>"ze základových šachet pro stožáry</t>
  </si>
  <si>
    <t>0,5*0,5*1*11</t>
  </si>
  <si>
    <t>"z rýh místo pískového lože</t>
  </si>
  <si>
    <t>(0,5*0,1*368)</t>
  </si>
  <si>
    <t>460451132</t>
  </si>
  <si>
    <t>Zásyp kabelových rýh strojně se zhutněním š 35 cm hl 30 cm z horniny tř I skupiny 3</t>
  </si>
  <si>
    <t>2092446379</t>
  </si>
  <si>
    <t>Zásyp kabelových rýh strojně s přemístěním sypaniny ze vzdálenosti do 10 m, s uložením výkopku ve vrstvách včetně zhutnění a urovnání povrchu šířky 35 cm hloubky 30 cm z horniny třídy těžitelnosti I skupiny 3</t>
  </si>
  <si>
    <t>"v chodníku, dle hloubení rýh"368</t>
  </si>
  <si>
    <t>460661112</t>
  </si>
  <si>
    <t>Kabelové lože z písku pro kabely nn bez zakrytí š lože přes 35 do 50 cm</t>
  </si>
  <si>
    <t>2062133900</t>
  </si>
  <si>
    <t>Kabelové lože z písku včetně podsypu, zhutnění a urovnání povrchu pro kabely nn bez zakrytí, šířky přes 35 do 50 cm</t>
  </si>
  <si>
    <t>pískové kabelové lože včetně dodávky písku</t>
  </si>
  <si>
    <t>"kabelové lože š.0,50 m, dle výk.výměr" 368</t>
  </si>
  <si>
    <t>460490013</t>
  </si>
  <si>
    <t>Výstražná fólie pro krytí kabelů šířky 34 cm</t>
  </si>
  <si>
    <t>Výstražná fólie z PVC pro krytí kabelů včetně vyrovnání povrchu rýhy, rozvinutí a uložení fólie šířky do 34 cm</t>
  </si>
  <si>
    <t>"dle výk.výměr" 368</t>
  </si>
  <si>
    <t>460600023</t>
  </si>
  <si>
    <t>Vodorovné přemístění horniny jakékoliv třídy dopravními prostředky při elektromontážích přes 500 do 1000 m</t>
  </si>
  <si>
    <t>Vodorovné přemístění (odvoz) horniny dopravními prostředky včetně složení, bez naložení a rozprostření jakékoliv třídy, na vzdálenost přes 500 do 1000 m</t>
  </si>
  <si>
    <t>přebytečná zemina z výkopů, těž. sk. 3</t>
  </si>
  <si>
    <t>uvažován odvoz na skládku odpadů do 18 km</t>
  </si>
  <si>
    <t>"jámy pro stožáry" 0,5*0,5*1*11</t>
  </si>
  <si>
    <t>"rýhy - přebytečná zemina místo lože"( 0,5*0,1*368)</t>
  </si>
  <si>
    <t>460600031</t>
  </si>
  <si>
    <t>Příplatek k vodorovnému přemístění horniny dopravními prostředky při elektromontážích za každých dalších i započatých 1000 m</t>
  </si>
  <si>
    <t>Vodorovné přemístění (odvoz) horniny dopravními prostředky včetně složení, bez naložení a rozprostření jakékoliv třídy, na vzdálenost Příplatek k ceně -1113 za každých dalších i započatých 1000 m</t>
  </si>
  <si>
    <t>"dle vodor. přemístění" 21,15*(18-1)</t>
  </si>
  <si>
    <t>"dle vodorovného přemístění" 21,15*1,8</t>
  </si>
  <si>
    <t>460581131</t>
  </si>
  <si>
    <t>Uvedení nezpevněného terénu do původního stavu v místě dočasného uložení výkopku s vyhrabáním, srovnáním a částečným dosetím trávy</t>
  </si>
  <si>
    <t>-660189945</t>
  </si>
  <si>
    <t>Úprava terénu uvedení nezpevněného terénu do původního stavu v místě dočasného uložení výkopku s vyhrabáním, srovnáním a částečným dosetím trávy</t>
  </si>
  <si>
    <t>provizorní úprava terénu se zhutněním, dle výk.výměr</t>
  </si>
  <si>
    <t>128,8</t>
  </si>
  <si>
    <t>"demontované stožáry se svítidly, cca 0,25t/ ks" 0,25*13</t>
  </si>
  <si>
    <t>"demontované stožáry se svítidly" 3,25*(2-1)</t>
  </si>
  <si>
    <t>O01</t>
  </si>
  <si>
    <t>Ostatní</t>
  </si>
  <si>
    <t>O009</t>
  </si>
  <si>
    <t>S2 - Demontáž stáv. ocel.stožáru se svítidlem VO vč.bet.patky</t>
  </si>
  <si>
    <t>"uvažovány 13 ks stožárů se svítidlem, do patek" 13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</si>
</sst>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50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51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52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53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52</v>
      </c>
      <c r="AI60" s="42"/>
      <c r="AJ60" s="42"/>
      <c r="AK60" s="42"/>
      <c r="AL60" s="42"/>
      <c r="AM60" s="64" t="s">
        <v>53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54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55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52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53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52</v>
      </c>
      <c r="AI75" s="42"/>
      <c r="AJ75" s="42"/>
      <c r="AK75" s="42"/>
      <c r="AL75" s="42"/>
      <c r="AM75" s="64" t="s">
        <v>53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56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1039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Stezka podél silnice II/154 na hrázi rybníka Svět v Třeboni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Třeboň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21. 12. 2021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Třeboň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WAY project s.r.o.</v>
      </c>
      <c r="AN89" s="71"/>
      <c r="AO89" s="71"/>
      <c r="AP89" s="71"/>
      <c r="AQ89" s="40"/>
      <c r="AR89" s="44"/>
      <c r="AS89" s="81" t="s">
        <v>57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34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58</v>
      </c>
      <c r="D92" s="94"/>
      <c r="E92" s="94"/>
      <c r="F92" s="94"/>
      <c r="G92" s="94"/>
      <c r="H92" s="95"/>
      <c r="I92" s="96" t="s">
        <v>59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60</v>
      </c>
      <c r="AH92" s="94"/>
      <c r="AI92" s="94"/>
      <c r="AJ92" s="94"/>
      <c r="AK92" s="94"/>
      <c r="AL92" s="94"/>
      <c r="AM92" s="94"/>
      <c r="AN92" s="96" t="s">
        <v>61</v>
      </c>
      <c r="AO92" s="94"/>
      <c r="AP92" s="98"/>
      <c r="AQ92" s="99" t="s">
        <v>62</v>
      </c>
      <c r="AR92" s="44"/>
      <c r="AS92" s="100" t="s">
        <v>63</v>
      </c>
      <c r="AT92" s="101" t="s">
        <v>64</v>
      </c>
      <c r="AU92" s="101" t="s">
        <v>65</v>
      </c>
      <c r="AV92" s="101" t="s">
        <v>66</v>
      </c>
      <c r="AW92" s="101" t="s">
        <v>67</v>
      </c>
      <c r="AX92" s="101" t="s">
        <v>68</v>
      </c>
      <c r="AY92" s="101" t="s">
        <v>69</v>
      </c>
      <c r="AZ92" s="101" t="s">
        <v>70</v>
      </c>
      <c r="BA92" s="101" t="s">
        <v>71</v>
      </c>
      <c r="BB92" s="101" t="s">
        <v>72</v>
      </c>
      <c r="BC92" s="101" t="s">
        <v>73</v>
      </c>
      <c r="BD92" s="102" t="s">
        <v>74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75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ROUND(SUM(AS95:AS97),2)</f>
        <v>0</v>
      </c>
      <c r="AT94" s="114">
        <f>ROUND(SUM(AV94:AW94),2)</f>
        <v>0</v>
      </c>
      <c r="AU94" s="115">
        <f>ROUND(SUM(AU95:AU97),5)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ROUND(SUM(AZ95:AZ97),2)</f>
        <v>0</v>
      </c>
      <c r="BA94" s="114">
        <f>ROUND(SUM(BA95:BA97),2)</f>
        <v>0</v>
      </c>
      <c r="BB94" s="114">
        <f>ROUND(SUM(BB95:BB97),2)</f>
        <v>0</v>
      </c>
      <c r="BC94" s="114">
        <f>ROUND(SUM(BC95:BC97),2)</f>
        <v>0</v>
      </c>
      <c r="BD94" s="116">
        <f>ROUND(SUM(BD95:BD97),2)</f>
        <v>0</v>
      </c>
      <c r="BE94" s="6"/>
      <c r="BS94" s="117" t="s">
        <v>76</v>
      </c>
      <c r="BT94" s="117" t="s">
        <v>77</v>
      </c>
      <c r="BU94" s="118" t="s">
        <v>78</v>
      </c>
      <c r="BV94" s="117" t="s">
        <v>79</v>
      </c>
      <c r="BW94" s="117" t="s">
        <v>5</v>
      </c>
      <c r="BX94" s="117" t="s">
        <v>80</v>
      </c>
      <c r="CL94" s="117" t="s">
        <v>1</v>
      </c>
    </row>
    <row r="95" s="7" customFormat="1" ht="16.5" customHeight="1">
      <c r="A95" s="119" t="s">
        <v>81</v>
      </c>
      <c r="B95" s="120"/>
      <c r="C95" s="121"/>
      <c r="D95" s="122" t="s">
        <v>82</v>
      </c>
      <c r="E95" s="122"/>
      <c r="F95" s="122"/>
      <c r="G95" s="122"/>
      <c r="H95" s="122"/>
      <c r="I95" s="123"/>
      <c r="J95" s="122" t="s">
        <v>83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'02 - Ostatní a vedlejší n...'!J30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84</v>
      </c>
      <c r="AR95" s="126"/>
      <c r="AS95" s="127">
        <v>0</v>
      </c>
      <c r="AT95" s="128">
        <f>ROUND(SUM(AV95:AW95),2)</f>
        <v>0</v>
      </c>
      <c r="AU95" s="129">
        <f>'02 - Ostatní a vedlejší n...'!P122</f>
        <v>0</v>
      </c>
      <c r="AV95" s="128">
        <f>'02 - Ostatní a vedlejší n...'!J33</f>
        <v>0</v>
      </c>
      <c r="AW95" s="128">
        <f>'02 - Ostatní a vedlejší n...'!J34</f>
        <v>0</v>
      </c>
      <c r="AX95" s="128">
        <f>'02 - Ostatní a vedlejší n...'!J35</f>
        <v>0</v>
      </c>
      <c r="AY95" s="128">
        <f>'02 - Ostatní a vedlejší n...'!J36</f>
        <v>0</v>
      </c>
      <c r="AZ95" s="128">
        <f>'02 - Ostatní a vedlejší n...'!F33</f>
        <v>0</v>
      </c>
      <c r="BA95" s="128">
        <f>'02 - Ostatní a vedlejší n...'!F34</f>
        <v>0</v>
      </c>
      <c r="BB95" s="128">
        <f>'02 - Ostatní a vedlejší n...'!F35</f>
        <v>0</v>
      </c>
      <c r="BC95" s="128">
        <f>'02 - Ostatní a vedlejší n...'!F36</f>
        <v>0</v>
      </c>
      <c r="BD95" s="130">
        <f>'02 - Ostatní a vedlejší n...'!F37</f>
        <v>0</v>
      </c>
      <c r="BE95" s="7"/>
      <c r="BT95" s="131" t="s">
        <v>85</v>
      </c>
      <c r="BV95" s="131" t="s">
        <v>79</v>
      </c>
      <c r="BW95" s="131" t="s">
        <v>86</v>
      </c>
      <c r="BX95" s="131" t="s">
        <v>5</v>
      </c>
      <c r="CL95" s="131" t="s">
        <v>1</v>
      </c>
      <c r="CM95" s="131" t="s">
        <v>87</v>
      </c>
    </row>
    <row r="96" s="7" customFormat="1" ht="16.5" customHeight="1">
      <c r="A96" s="119" t="s">
        <v>81</v>
      </c>
      <c r="B96" s="120"/>
      <c r="C96" s="121"/>
      <c r="D96" s="122" t="s">
        <v>88</v>
      </c>
      <c r="E96" s="122"/>
      <c r="F96" s="122"/>
      <c r="G96" s="122"/>
      <c r="H96" s="122"/>
      <c r="I96" s="123"/>
      <c r="J96" s="122" t="s">
        <v>89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'101 - Stezka pro chodce 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84</v>
      </c>
      <c r="AR96" s="126"/>
      <c r="AS96" s="127">
        <v>0</v>
      </c>
      <c r="AT96" s="128">
        <f>ROUND(SUM(AV96:AW96),2)</f>
        <v>0</v>
      </c>
      <c r="AU96" s="129">
        <f>'101 - Stezka pro chodce '!P125</f>
        <v>0</v>
      </c>
      <c r="AV96" s="128">
        <f>'101 - Stezka pro chodce '!J33</f>
        <v>0</v>
      </c>
      <c r="AW96" s="128">
        <f>'101 - Stezka pro chodce '!J34</f>
        <v>0</v>
      </c>
      <c r="AX96" s="128">
        <f>'101 - Stezka pro chodce '!J35</f>
        <v>0</v>
      </c>
      <c r="AY96" s="128">
        <f>'101 - Stezka pro chodce '!J36</f>
        <v>0</v>
      </c>
      <c r="AZ96" s="128">
        <f>'101 - Stezka pro chodce '!F33</f>
        <v>0</v>
      </c>
      <c r="BA96" s="128">
        <f>'101 - Stezka pro chodce '!F34</f>
        <v>0</v>
      </c>
      <c r="BB96" s="128">
        <f>'101 - Stezka pro chodce '!F35</f>
        <v>0</v>
      </c>
      <c r="BC96" s="128">
        <f>'101 - Stezka pro chodce '!F36</f>
        <v>0</v>
      </c>
      <c r="BD96" s="130">
        <f>'101 - Stezka pro chodce '!F37</f>
        <v>0</v>
      </c>
      <c r="BE96" s="7"/>
      <c r="BT96" s="131" t="s">
        <v>85</v>
      </c>
      <c r="BV96" s="131" t="s">
        <v>79</v>
      </c>
      <c r="BW96" s="131" t="s">
        <v>90</v>
      </c>
      <c r="BX96" s="131" t="s">
        <v>5</v>
      </c>
      <c r="CL96" s="131" t="s">
        <v>91</v>
      </c>
      <c r="CM96" s="131" t="s">
        <v>87</v>
      </c>
    </row>
    <row r="97" s="7" customFormat="1" ht="16.5" customHeight="1">
      <c r="A97" s="119" t="s">
        <v>81</v>
      </c>
      <c r="B97" s="120"/>
      <c r="C97" s="121"/>
      <c r="D97" s="122" t="s">
        <v>92</v>
      </c>
      <c r="E97" s="122"/>
      <c r="F97" s="122"/>
      <c r="G97" s="122"/>
      <c r="H97" s="122"/>
      <c r="I97" s="123"/>
      <c r="J97" s="122" t="s">
        <v>93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'401 - Veřejné osvětlení'!J30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84</v>
      </c>
      <c r="AR97" s="126"/>
      <c r="AS97" s="132">
        <v>0</v>
      </c>
      <c r="AT97" s="133">
        <f>ROUND(SUM(AV97:AW97),2)</f>
        <v>0</v>
      </c>
      <c r="AU97" s="134">
        <f>'401 - Veřejné osvětlení'!P123</f>
        <v>0</v>
      </c>
      <c r="AV97" s="133">
        <f>'401 - Veřejné osvětlení'!J33</f>
        <v>0</v>
      </c>
      <c r="AW97" s="133">
        <f>'401 - Veřejné osvětlení'!J34</f>
        <v>0</v>
      </c>
      <c r="AX97" s="133">
        <f>'401 - Veřejné osvětlení'!J35</f>
        <v>0</v>
      </c>
      <c r="AY97" s="133">
        <f>'401 - Veřejné osvětlení'!J36</f>
        <v>0</v>
      </c>
      <c r="AZ97" s="133">
        <f>'401 - Veřejné osvětlení'!F33</f>
        <v>0</v>
      </c>
      <c r="BA97" s="133">
        <f>'401 - Veřejné osvětlení'!F34</f>
        <v>0</v>
      </c>
      <c r="BB97" s="133">
        <f>'401 - Veřejné osvětlení'!F35</f>
        <v>0</v>
      </c>
      <c r="BC97" s="133">
        <f>'401 - Veřejné osvětlení'!F36</f>
        <v>0</v>
      </c>
      <c r="BD97" s="135">
        <f>'401 - Veřejné osvětlení'!F37</f>
        <v>0</v>
      </c>
      <c r="BE97" s="7"/>
      <c r="BT97" s="131" t="s">
        <v>85</v>
      </c>
      <c r="BV97" s="131" t="s">
        <v>79</v>
      </c>
      <c r="BW97" s="131" t="s">
        <v>94</v>
      </c>
      <c r="BX97" s="131" t="s">
        <v>5</v>
      </c>
      <c r="CL97" s="131" t="s">
        <v>1</v>
      </c>
      <c r="CM97" s="131" t="s">
        <v>87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h1FZBl5Yx9QvJh2btY1NRNUz20w45CezgDUemo5jVlg3OOacOdL1uBJzpwwS4tV60tUH1S8VPFjWGlXK0yqQGg==" hashValue="KlF9+93BCzHIIYaX/CbhiIo2UE0hQdWUYcx3TfPYT7a54xHfbzBPC0amEmq6MywEmTSKqY7DbWi2F6T0Q/ICZA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02 - Ostatní a vedlejší n...'!C2" display="/"/>
    <hyperlink ref="A96" location="'101 - Stezka pro chodce '!C2" display="/"/>
    <hyperlink ref="A97" location="'401 - Veřejné osvětlení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95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Stezka podél silnice II/154 na hrázi rybníka Svět v Třeboni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21. 12. 2021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32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ROUND((SUM(BE122:BE185)),  2)</f>
        <v>0</v>
      </c>
      <c r="G33" s="38"/>
      <c r="H33" s="38"/>
      <c r="I33" s="155">
        <v>0.20999999999999999</v>
      </c>
      <c r="J33" s="154">
        <f>ROUND(((SUM(BE122:BE185))*I33),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ROUND((SUM(BF122:BF185)),  2)</f>
        <v>0</v>
      </c>
      <c r="G34" s="38"/>
      <c r="H34" s="38"/>
      <c r="I34" s="155">
        <v>0.14999999999999999</v>
      </c>
      <c r="J34" s="154">
        <f>ROUND(((SUM(BF122:BF185))*I34),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ROUND((SUM(BG122:BG185)),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ROUND((SUM(BH122:BH185)),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ROUND((SUM(BI122:BI185)),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Stezka podél silnice II/154 na hrázi rybníka Svět v Třeboni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02 - Ostatní a vedlejší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Třeboň</v>
      </c>
      <c r="G89" s="40"/>
      <c r="H89" s="40"/>
      <c r="I89" s="32" t="s">
        <v>22</v>
      </c>
      <c r="J89" s="79" t="str">
        <f>IF(J12="","",J12)</f>
        <v>21. 12. 2021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Třeboň</v>
      </c>
      <c r="G91" s="40"/>
      <c r="H91" s="40"/>
      <c r="I91" s="32" t="s">
        <v>30</v>
      </c>
      <c r="J91" s="36" t="str">
        <f>E21</f>
        <v>WAY project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99</v>
      </c>
      <c r="D94" s="176"/>
      <c r="E94" s="176"/>
      <c r="F94" s="176"/>
      <c r="G94" s="176"/>
      <c r="H94" s="176"/>
      <c r="I94" s="176"/>
      <c r="J94" s="177" t="s">
        <v>100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101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102</v>
      </c>
    </row>
    <row r="97" s="9" customFormat="1" ht="24.96" customHeight="1">
      <c r="A97" s="9"/>
      <c r="B97" s="179"/>
      <c r="C97" s="180"/>
      <c r="D97" s="181" t="s">
        <v>103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104</v>
      </c>
      <c r="E98" s="188"/>
      <c r="F98" s="188"/>
      <c r="G98" s="188"/>
      <c r="H98" s="188"/>
      <c r="I98" s="188"/>
      <c r="J98" s="189">
        <f>J124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105</v>
      </c>
      <c r="E99" s="188"/>
      <c r="F99" s="188"/>
      <c r="G99" s="188"/>
      <c r="H99" s="188"/>
      <c r="I99" s="188"/>
      <c r="J99" s="189">
        <f>J148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106</v>
      </c>
      <c r="E100" s="188"/>
      <c r="F100" s="188"/>
      <c r="G100" s="188"/>
      <c r="H100" s="188"/>
      <c r="I100" s="188"/>
      <c r="J100" s="189">
        <f>J158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107</v>
      </c>
      <c r="E101" s="188"/>
      <c r="F101" s="188"/>
      <c r="G101" s="188"/>
      <c r="H101" s="188"/>
      <c r="I101" s="188"/>
      <c r="J101" s="189">
        <f>J178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108</v>
      </c>
      <c r="E102" s="188"/>
      <c r="F102" s="188"/>
      <c r="G102" s="188"/>
      <c r="H102" s="188"/>
      <c r="I102" s="188"/>
      <c r="J102" s="189">
        <f>J182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109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74" t="str">
        <f>E7</f>
        <v>Stezka podél silnice II/154 na hrázi rybníka Svět v Třeboni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96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02 - Ostatní a vedlejší náklady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>Třeboň</v>
      </c>
      <c r="G116" s="40"/>
      <c r="H116" s="40"/>
      <c r="I116" s="32" t="s">
        <v>22</v>
      </c>
      <c r="J116" s="79" t="str">
        <f>IF(J12="","",J12)</f>
        <v>21. 12. 2021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>Město Třeboň</v>
      </c>
      <c r="G118" s="40"/>
      <c r="H118" s="40"/>
      <c r="I118" s="32" t="s">
        <v>30</v>
      </c>
      <c r="J118" s="36" t="str">
        <f>E21</f>
        <v>WAY project s.r.o.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IF(E18="","",E18)</f>
        <v>Vyplň údaj</v>
      </c>
      <c r="G119" s="40"/>
      <c r="H119" s="40"/>
      <c r="I119" s="32" t="s">
        <v>34</v>
      </c>
      <c r="J119" s="36" t="str">
        <f>E24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1"/>
      <c r="B121" s="192"/>
      <c r="C121" s="193" t="s">
        <v>110</v>
      </c>
      <c r="D121" s="194" t="s">
        <v>62</v>
      </c>
      <c r="E121" s="194" t="s">
        <v>58</v>
      </c>
      <c r="F121" s="194" t="s">
        <v>59</v>
      </c>
      <c r="G121" s="194" t="s">
        <v>111</v>
      </c>
      <c r="H121" s="194" t="s">
        <v>112</v>
      </c>
      <c r="I121" s="194" t="s">
        <v>113</v>
      </c>
      <c r="J121" s="194" t="s">
        <v>100</v>
      </c>
      <c r="K121" s="195" t="s">
        <v>114</v>
      </c>
      <c r="L121" s="196"/>
      <c r="M121" s="100" t="s">
        <v>1</v>
      </c>
      <c r="N121" s="101" t="s">
        <v>41</v>
      </c>
      <c r="O121" s="101" t="s">
        <v>115</v>
      </c>
      <c r="P121" s="101" t="s">
        <v>116</v>
      </c>
      <c r="Q121" s="101" t="s">
        <v>117</v>
      </c>
      <c r="R121" s="101" t="s">
        <v>118</v>
      </c>
      <c r="S121" s="101" t="s">
        <v>119</v>
      </c>
      <c r="T121" s="102" t="s">
        <v>120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8"/>
      <c r="B122" s="39"/>
      <c r="C122" s="107" t="s">
        <v>121</v>
      </c>
      <c r="D122" s="40"/>
      <c r="E122" s="40"/>
      <c r="F122" s="40"/>
      <c r="G122" s="40"/>
      <c r="H122" s="40"/>
      <c r="I122" s="40"/>
      <c r="J122" s="197">
        <f>BK122</f>
        <v>0</v>
      </c>
      <c r="K122" s="40"/>
      <c r="L122" s="44"/>
      <c r="M122" s="103"/>
      <c r="N122" s="198"/>
      <c r="O122" s="104"/>
      <c r="P122" s="199">
        <f>P123</f>
        <v>0</v>
      </c>
      <c r="Q122" s="104"/>
      <c r="R122" s="199">
        <f>R123</f>
        <v>0</v>
      </c>
      <c r="S122" s="104"/>
      <c r="T122" s="200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76</v>
      </c>
      <c r="AU122" s="17" t="s">
        <v>102</v>
      </c>
      <c r="BK122" s="201">
        <f>BK123</f>
        <v>0</v>
      </c>
    </row>
    <row r="123" s="12" customFormat="1" ht="25.92" customHeight="1">
      <c r="A123" s="12"/>
      <c r="B123" s="202"/>
      <c r="C123" s="203"/>
      <c r="D123" s="204" t="s">
        <v>76</v>
      </c>
      <c r="E123" s="205" t="s">
        <v>122</v>
      </c>
      <c r="F123" s="205" t="s">
        <v>123</v>
      </c>
      <c r="G123" s="203"/>
      <c r="H123" s="203"/>
      <c r="I123" s="206"/>
      <c r="J123" s="207">
        <f>BK123</f>
        <v>0</v>
      </c>
      <c r="K123" s="203"/>
      <c r="L123" s="208"/>
      <c r="M123" s="209"/>
      <c r="N123" s="210"/>
      <c r="O123" s="210"/>
      <c r="P123" s="211">
        <f>P124+P148+P158+P178+P182</f>
        <v>0</v>
      </c>
      <c r="Q123" s="210"/>
      <c r="R123" s="211">
        <f>R124+R148+R158+R178+R182</f>
        <v>0</v>
      </c>
      <c r="S123" s="210"/>
      <c r="T123" s="212">
        <f>T124+T148+T158+T178+T182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124</v>
      </c>
      <c r="AT123" s="214" t="s">
        <v>76</v>
      </c>
      <c r="AU123" s="214" t="s">
        <v>77</v>
      </c>
      <c r="AY123" s="213" t="s">
        <v>125</v>
      </c>
      <c r="BK123" s="215">
        <f>BK124+BK148+BK158+BK178+BK182</f>
        <v>0</v>
      </c>
    </row>
    <row r="124" s="12" customFormat="1" ht="22.8" customHeight="1">
      <c r="A124" s="12"/>
      <c r="B124" s="202"/>
      <c r="C124" s="203"/>
      <c r="D124" s="204" t="s">
        <v>76</v>
      </c>
      <c r="E124" s="216" t="s">
        <v>126</v>
      </c>
      <c r="F124" s="216" t="s">
        <v>127</v>
      </c>
      <c r="G124" s="203"/>
      <c r="H124" s="203"/>
      <c r="I124" s="206"/>
      <c r="J124" s="217">
        <f>BK124</f>
        <v>0</v>
      </c>
      <c r="K124" s="203"/>
      <c r="L124" s="208"/>
      <c r="M124" s="209"/>
      <c r="N124" s="210"/>
      <c r="O124" s="210"/>
      <c r="P124" s="211">
        <f>SUM(P125:P147)</f>
        <v>0</v>
      </c>
      <c r="Q124" s="210"/>
      <c r="R124" s="211">
        <f>SUM(R125:R147)</f>
        <v>0</v>
      </c>
      <c r="S124" s="210"/>
      <c r="T124" s="212">
        <f>SUM(T125:T147)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124</v>
      </c>
      <c r="AT124" s="214" t="s">
        <v>76</v>
      </c>
      <c r="AU124" s="214" t="s">
        <v>85</v>
      </c>
      <c r="AY124" s="213" t="s">
        <v>125</v>
      </c>
      <c r="BK124" s="215">
        <f>SUM(BK125:BK147)</f>
        <v>0</v>
      </c>
    </row>
    <row r="125" s="2" customFormat="1" ht="16.5" customHeight="1">
      <c r="A125" s="38"/>
      <c r="B125" s="39"/>
      <c r="C125" s="218" t="s">
        <v>85</v>
      </c>
      <c r="D125" s="218" t="s">
        <v>128</v>
      </c>
      <c r="E125" s="219" t="s">
        <v>129</v>
      </c>
      <c r="F125" s="220" t="s">
        <v>130</v>
      </c>
      <c r="G125" s="221" t="s">
        <v>131</v>
      </c>
      <c r="H125" s="222">
        <v>1</v>
      </c>
      <c r="I125" s="223"/>
      <c r="J125" s="224">
        <f>ROUND(I125*H125,2)</f>
        <v>0</v>
      </c>
      <c r="K125" s="220" t="s">
        <v>132</v>
      </c>
      <c r="L125" s="44"/>
      <c r="M125" s="225" t="s">
        <v>1</v>
      </c>
      <c r="N125" s="226" t="s">
        <v>42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133</v>
      </c>
      <c r="AT125" s="229" t="s">
        <v>128</v>
      </c>
      <c r="AU125" s="229" t="s">
        <v>87</v>
      </c>
      <c r="AY125" s="17" t="s">
        <v>125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85</v>
      </c>
      <c r="BK125" s="230">
        <f>ROUND(I125*H125,2)</f>
        <v>0</v>
      </c>
      <c r="BL125" s="17" t="s">
        <v>133</v>
      </c>
      <c r="BM125" s="229" t="s">
        <v>134</v>
      </c>
    </row>
    <row r="126" s="2" customFormat="1">
      <c r="A126" s="38"/>
      <c r="B126" s="39"/>
      <c r="C126" s="40"/>
      <c r="D126" s="231" t="s">
        <v>135</v>
      </c>
      <c r="E126" s="40"/>
      <c r="F126" s="232" t="s">
        <v>130</v>
      </c>
      <c r="G126" s="40"/>
      <c r="H126" s="40"/>
      <c r="I126" s="233"/>
      <c r="J126" s="40"/>
      <c r="K126" s="40"/>
      <c r="L126" s="44"/>
      <c r="M126" s="234"/>
      <c r="N126" s="235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135</v>
      </c>
      <c r="AU126" s="17" t="s">
        <v>87</v>
      </c>
    </row>
    <row r="127" s="13" customFormat="1">
      <c r="A127" s="13"/>
      <c r="B127" s="236"/>
      <c r="C127" s="237"/>
      <c r="D127" s="231" t="s">
        <v>136</v>
      </c>
      <c r="E127" s="238" t="s">
        <v>1</v>
      </c>
      <c r="F127" s="239" t="s">
        <v>137</v>
      </c>
      <c r="G127" s="237"/>
      <c r="H127" s="238" t="s">
        <v>1</v>
      </c>
      <c r="I127" s="240"/>
      <c r="J127" s="237"/>
      <c r="K127" s="237"/>
      <c r="L127" s="241"/>
      <c r="M127" s="242"/>
      <c r="N127" s="243"/>
      <c r="O127" s="243"/>
      <c r="P127" s="243"/>
      <c r="Q127" s="243"/>
      <c r="R127" s="243"/>
      <c r="S127" s="243"/>
      <c r="T127" s="24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5" t="s">
        <v>136</v>
      </c>
      <c r="AU127" s="245" t="s">
        <v>87</v>
      </c>
      <c r="AV127" s="13" t="s">
        <v>85</v>
      </c>
      <c r="AW127" s="13" t="s">
        <v>33</v>
      </c>
      <c r="AX127" s="13" t="s">
        <v>77</v>
      </c>
      <c r="AY127" s="245" t="s">
        <v>125</v>
      </c>
    </row>
    <row r="128" s="14" customFormat="1">
      <c r="A128" s="14"/>
      <c r="B128" s="246"/>
      <c r="C128" s="247"/>
      <c r="D128" s="231" t="s">
        <v>136</v>
      </c>
      <c r="E128" s="248" t="s">
        <v>1</v>
      </c>
      <c r="F128" s="249" t="s">
        <v>138</v>
      </c>
      <c r="G128" s="247"/>
      <c r="H128" s="250">
        <v>1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6" t="s">
        <v>136</v>
      </c>
      <c r="AU128" s="256" t="s">
        <v>87</v>
      </c>
      <c r="AV128" s="14" t="s">
        <v>87</v>
      </c>
      <c r="AW128" s="14" t="s">
        <v>33</v>
      </c>
      <c r="AX128" s="14" t="s">
        <v>85</v>
      </c>
      <c r="AY128" s="256" t="s">
        <v>125</v>
      </c>
    </row>
    <row r="129" s="2" customFormat="1" ht="16.5" customHeight="1">
      <c r="A129" s="38"/>
      <c r="B129" s="39"/>
      <c r="C129" s="218" t="s">
        <v>87</v>
      </c>
      <c r="D129" s="218" t="s">
        <v>128</v>
      </c>
      <c r="E129" s="219" t="s">
        <v>139</v>
      </c>
      <c r="F129" s="220" t="s">
        <v>140</v>
      </c>
      <c r="G129" s="221" t="s">
        <v>131</v>
      </c>
      <c r="H129" s="222">
        <v>1</v>
      </c>
      <c r="I129" s="223"/>
      <c r="J129" s="224">
        <f>ROUND(I129*H129,2)</f>
        <v>0</v>
      </c>
      <c r="K129" s="220" t="s">
        <v>1</v>
      </c>
      <c r="L129" s="44"/>
      <c r="M129" s="225" t="s">
        <v>1</v>
      </c>
      <c r="N129" s="226" t="s">
        <v>42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133</v>
      </c>
      <c r="AT129" s="229" t="s">
        <v>128</v>
      </c>
      <c r="AU129" s="229" t="s">
        <v>87</v>
      </c>
      <c r="AY129" s="17" t="s">
        <v>125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85</v>
      </c>
      <c r="BK129" s="230">
        <f>ROUND(I129*H129,2)</f>
        <v>0</v>
      </c>
      <c r="BL129" s="17" t="s">
        <v>133</v>
      </c>
      <c r="BM129" s="229" t="s">
        <v>141</v>
      </c>
    </row>
    <row r="130" s="2" customFormat="1">
      <c r="A130" s="38"/>
      <c r="B130" s="39"/>
      <c r="C130" s="40"/>
      <c r="D130" s="231" t="s">
        <v>135</v>
      </c>
      <c r="E130" s="40"/>
      <c r="F130" s="232" t="s">
        <v>140</v>
      </c>
      <c r="G130" s="40"/>
      <c r="H130" s="40"/>
      <c r="I130" s="233"/>
      <c r="J130" s="40"/>
      <c r="K130" s="40"/>
      <c r="L130" s="44"/>
      <c r="M130" s="234"/>
      <c r="N130" s="23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135</v>
      </c>
      <c r="AU130" s="17" t="s">
        <v>87</v>
      </c>
    </row>
    <row r="131" s="14" customFormat="1">
      <c r="A131" s="14"/>
      <c r="B131" s="246"/>
      <c r="C131" s="247"/>
      <c r="D131" s="231" t="s">
        <v>136</v>
      </c>
      <c r="E131" s="248" t="s">
        <v>1</v>
      </c>
      <c r="F131" s="249" t="s">
        <v>142</v>
      </c>
      <c r="G131" s="247"/>
      <c r="H131" s="250">
        <v>1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6" t="s">
        <v>136</v>
      </c>
      <c r="AU131" s="256" t="s">
        <v>87</v>
      </c>
      <c r="AV131" s="14" t="s">
        <v>87</v>
      </c>
      <c r="AW131" s="14" t="s">
        <v>33</v>
      </c>
      <c r="AX131" s="14" t="s">
        <v>85</v>
      </c>
      <c r="AY131" s="256" t="s">
        <v>125</v>
      </c>
    </row>
    <row r="132" s="2" customFormat="1" ht="16.5" customHeight="1">
      <c r="A132" s="38"/>
      <c r="B132" s="39"/>
      <c r="C132" s="218" t="s">
        <v>143</v>
      </c>
      <c r="D132" s="218" t="s">
        <v>128</v>
      </c>
      <c r="E132" s="219" t="s">
        <v>144</v>
      </c>
      <c r="F132" s="220" t="s">
        <v>145</v>
      </c>
      <c r="G132" s="221" t="s">
        <v>131</v>
      </c>
      <c r="H132" s="222">
        <v>1</v>
      </c>
      <c r="I132" s="223"/>
      <c r="J132" s="224">
        <f>ROUND(I132*H132,2)</f>
        <v>0</v>
      </c>
      <c r="K132" s="220" t="s">
        <v>132</v>
      </c>
      <c r="L132" s="44"/>
      <c r="M132" s="225" t="s">
        <v>1</v>
      </c>
      <c r="N132" s="226" t="s">
        <v>42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133</v>
      </c>
      <c r="AT132" s="229" t="s">
        <v>128</v>
      </c>
      <c r="AU132" s="229" t="s">
        <v>87</v>
      </c>
      <c r="AY132" s="17" t="s">
        <v>125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85</v>
      </c>
      <c r="BK132" s="230">
        <f>ROUND(I132*H132,2)</f>
        <v>0</v>
      </c>
      <c r="BL132" s="17" t="s">
        <v>133</v>
      </c>
      <c r="BM132" s="229" t="s">
        <v>146</v>
      </c>
    </row>
    <row r="133" s="2" customFormat="1">
      <c r="A133" s="38"/>
      <c r="B133" s="39"/>
      <c r="C133" s="40"/>
      <c r="D133" s="231" t="s">
        <v>135</v>
      </c>
      <c r="E133" s="40"/>
      <c r="F133" s="232" t="s">
        <v>145</v>
      </c>
      <c r="G133" s="40"/>
      <c r="H133" s="40"/>
      <c r="I133" s="233"/>
      <c r="J133" s="40"/>
      <c r="K133" s="40"/>
      <c r="L133" s="44"/>
      <c r="M133" s="234"/>
      <c r="N133" s="23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135</v>
      </c>
      <c r="AU133" s="17" t="s">
        <v>87</v>
      </c>
    </row>
    <row r="134" s="13" customFormat="1">
      <c r="A134" s="13"/>
      <c r="B134" s="236"/>
      <c r="C134" s="237"/>
      <c r="D134" s="231" t="s">
        <v>136</v>
      </c>
      <c r="E134" s="238" t="s">
        <v>1</v>
      </c>
      <c r="F134" s="239" t="s">
        <v>147</v>
      </c>
      <c r="G134" s="237"/>
      <c r="H134" s="238" t="s">
        <v>1</v>
      </c>
      <c r="I134" s="240"/>
      <c r="J134" s="237"/>
      <c r="K134" s="237"/>
      <c r="L134" s="241"/>
      <c r="M134" s="242"/>
      <c r="N134" s="243"/>
      <c r="O134" s="243"/>
      <c r="P134" s="243"/>
      <c r="Q134" s="243"/>
      <c r="R134" s="243"/>
      <c r="S134" s="243"/>
      <c r="T134" s="24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5" t="s">
        <v>136</v>
      </c>
      <c r="AU134" s="245" t="s">
        <v>87</v>
      </c>
      <c r="AV134" s="13" t="s">
        <v>85</v>
      </c>
      <c r="AW134" s="13" t="s">
        <v>33</v>
      </c>
      <c r="AX134" s="13" t="s">
        <v>77</v>
      </c>
      <c r="AY134" s="245" t="s">
        <v>125</v>
      </c>
    </row>
    <row r="135" s="13" customFormat="1">
      <c r="A135" s="13"/>
      <c r="B135" s="236"/>
      <c r="C135" s="237"/>
      <c r="D135" s="231" t="s">
        <v>136</v>
      </c>
      <c r="E135" s="238" t="s">
        <v>1</v>
      </c>
      <c r="F135" s="239" t="s">
        <v>148</v>
      </c>
      <c r="G135" s="237"/>
      <c r="H135" s="238" t="s">
        <v>1</v>
      </c>
      <c r="I135" s="240"/>
      <c r="J135" s="237"/>
      <c r="K135" s="237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136</v>
      </c>
      <c r="AU135" s="245" t="s">
        <v>87</v>
      </c>
      <c r="AV135" s="13" t="s">
        <v>85</v>
      </c>
      <c r="AW135" s="13" t="s">
        <v>33</v>
      </c>
      <c r="AX135" s="13" t="s">
        <v>77</v>
      </c>
      <c r="AY135" s="245" t="s">
        <v>125</v>
      </c>
    </row>
    <row r="136" s="14" customFormat="1">
      <c r="A136" s="14"/>
      <c r="B136" s="246"/>
      <c r="C136" s="247"/>
      <c r="D136" s="231" t="s">
        <v>136</v>
      </c>
      <c r="E136" s="248" t="s">
        <v>1</v>
      </c>
      <c r="F136" s="249" t="s">
        <v>138</v>
      </c>
      <c r="G136" s="247"/>
      <c r="H136" s="250">
        <v>1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6" t="s">
        <v>136</v>
      </c>
      <c r="AU136" s="256" t="s">
        <v>87</v>
      </c>
      <c r="AV136" s="14" t="s">
        <v>87</v>
      </c>
      <c r="AW136" s="14" t="s">
        <v>33</v>
      </c>
      <c r="AX136" s="14" t="s">
        <v>85</v>
      </c>
      <c r="AY136" s="256" t="s">
        <v>125</v>
      </c>
    </row>
    <row r="137" s="2" customFormat="1" ht="16.5" customHeight="1">
      <c r="A137" s="38"/>
      <c r="B137" s="39"/>
      <c r="C137" s="218" t="s">
        <v>149</v>
      </c>
      <c r="D137" s="218" t="s">
        <v>128</v>
      </c>
      <c r="E137" s="219" t="s">
        <v>150</v>
      </c>
      <c r="F137" s="220" t="s">
        <v>151</v>
      </c>
      <c r="G137" s="221" t="s">
        <v>131</v>
      </c>
      <c r="H137" s="222">
        <v>1</v>
      </c>
      <c r="I137" s="223"/>
      <c r="J137" s="224">
        <f>ROUND(I137*H137,2)</f>
        <v>0</v>
      </c>
      <c r="K137" s="220" t="s">
        <v>132</v>
      </c>
      <c r="L137" s="44"/>
      <c r="M137" s="225" t="s">
        <v>1</v>
      </c>
      <c r="N137" s="226" t="s">
        <v>42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133</v>
      </c>
      <c r="AT137" s="229" t="s">
        <v>128</v>
      </c>
      <c r="AU137" s="229" t="s">
        <v>87</v>
      </c>
      <c r="AY137" s="17" t="s">
        <v>125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85</v>
      </c>
      <c r="BK137" s="230">
        <f>ROUND(I137*H137,2)</f>
        <v>0</v>
      </c>
      <c r="BL137" s="17" t="s">
        <v>133</v>
      </c>
      <c r="BM137" s="229" t="s">
        <v>152</v>
      </c>
    </row>
    <row r="138" s="2" customFormat="1">
      <c r="A138" s="38"/>
      <c r="B138" s="39"/>
      <c r="C138" s="40"/>
      <c r="D138" s="231" t="s">
        <v>135</v>
      </c>
      <c r="E138" s="40"/>
      <c r="F138" s="232" t="s">
        <v>151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135</v>
      </c>
      <c r="AU138" s="17" t="s">
        <v>87</v>
      </c>
    </row>
    <row r="139" s="13" customFormat="1">
      <c r="A139" s="13"/>
      <c r="B139" s="236"/>
      <c r="C139" s="237"/>
      <c r="D139" s="231" t="s">
        <v>136</v>
      </c>
      <c r="E139" s="238" t="s">
        <v>1</v>
      </c>
      <c r="F139" s="239" t="s">
        <v>153</v>
      </c>
      <c r="G139" s="237"/>
      <c r="H139" s="238" t="s">
        <v>1</v>
      </c>
      <c r="I139" s="240"/>
      <c r="J139" s="237"/>
      <c r="K139" s="237"/>
      <c r="L139" s="241"/>
      <c r="M139" s="242"/>
      <c r="N139" s="243"/>
      <c r="O139" s="243"/>
      <c r="P139" s="243"/>
      <c r="Q139" s="243"/>
      <c r="R139" s="243"/>
      <c r="S139" s="243"/>
      <c r="T139" s="24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136</v>
      </c>
      <c r="AU139" s="245" t="s">
        <v>87</v>
      </c>
      <c r="AV139" s="13" t="s">
        <v>85</v>
      </c>
      <c r="AW139" s="13" t="s">
        <v>33</v>
      </c>
      <c r="AX139" s="13" t="s">
        <v>77</v>
      </c>
      <c r="AY139" s="245" t="s">
        <v>125</v>
      </c>
    </row>
    <row r="140" s="14" customFormat="1">
      <c r="A140" s="14"/>
      <c r="B140" s="246"/>
      <c r="C140" s="247"/>
      <c r="D140" s="231" t="s">
        <v>136</v>
      </c>
      <c r="E140" s="248" t="s">
        <v>1</v>
      </c>
      <c r="F140" s="249" t="s">
        <v>138</v>
      </c>
      <c r="G140" s="247"/>
      <c r="H140" s="250">
        <v>1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6" t="s">
        <v>136</v>
      </c>
      <c r="AU140" s="256" t="s">
        <v>87</v>
      </c>
      <c r="AV140" s="14" t="s">
        <v>87</v>
      </c>
      <c r="AW140" s="14" t="s">
        <v>33</v>
      </c>
      <c r="AX140" s="14" t="s">
        <v>85</v>
      </c>
      <c r="AY140" s="256" t="s">
        <v>125</v>
      </c>
    </row>
    <row r="141" s="2" customFormat="1" ht="16.5" customHeight="1">
      <c r="A141" s="38"/>
      <c r="B141" s="39"/>
      <c r="C141" s="218" t="s">
        <v>124</v>
      </c>
      <c r="D141" s="218" t="s">
        <v>128</v>
      </c>
      <c r="E141" s="219" t="s">
        <v>154</v>
      </c>
      <c r="F141" s="220" t="s">
        <v>155</v>
      </c>
      <c r="G141" s="221" t="s">
        <v>131</v>
      </c>
      <c r="H141" s="222">
        <v>1</v>
      </c>
      <c r="I141" s="223"/>
      <c r="J141" s="224">
        <f>ROUND(I141*H141,2)</f>
        <v>0</v>
      </c>
      <c r="K141" s="220" t="s">
        <v>132</v>
      </c>
      <c r="L141" s="44"/>
      <c r="M141" s="225" t="s">
        <v>1</v>
      </c>
      <c r="N141" s="226" t="s">
        <v>42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133</v>
      </c>
      <c r="AT141" s="229" t="s">
        <v>128</v>
      </c>
      <c r="AU141" s="229" t="s">
        <v>87</v>
      </c>
      <c r="AY141" s="17" t="s">
        <v>125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85</v>
      </c>
      <c r="BK141" s="230">
        <f>ROUND(I141*H141,2)</f>
        <v>0</v>
      </c>
      <c r="BL141" s="17" t="s">
        <v>133</v>
      </c>
      <c r="BM141" s="229" t="s">
        <v>156</v>
      </c>
    </row>
    <row r="142" s="2" customFormat="1">
      <c r="A142" s="38"/>
      <c r="B142" s="39"/>
      <c r="C142" s="40"/>
      <c r="D142" s="231" t="s">
        <v>135</v>
      </c>
      <c r="E142" s="40"/>
      <c r="F142" s="232" t="s">
        <v>155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135</v>
      </c>
      <c r="AU142" s="17" t="s">
        <v>87</v>
      </c>
    </row>
    <row r="143" s="14" customFormat="1">
      <c r="A143" s="14"/>
      <c r="B143" s="246"/>
      <c r="C143" s="247"/>
      <c r="D143" s="231" t="s">
        <v>136</v>
      </c>
      <c r="E143" s="248" t="s">
        <v>1</v>
      </c>
      <c r="F143" s="249" t="s">
        <v>157</v>
      </c>
      <c r="G143" s="247"/>
      <c r="H143" s="250">
        <v>1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6" t="s">
        <v>136</v>
      </c>
      <c r="AU143" s="256" t="s">
        <v>87</v>
      </c>
      <c r="AV143" s="14" t="s">
        <v>87</v>
      </c>
      <c r="AW143" s="14" t="s">
        <v>33</v>
      </c>
      <c r="AX143" s="14" t="s">
        <v>85</v>
      </c>
      <c r="AY143" s="256" t="s">
        <v>125</v>
      </c>
    </row>
    <row r="144" s="2" customFormat="1" ht="16.5" customHeight="1">
      <c r="A144" s="38"/>
      <c r="B144" s="39"/>
      <c r="C144" s="218" t="s">
        <v>158</v>
      </c>
      <c r="D144" s="218" t="s">
        <v>128</v>
      </c>
      <c r="E144" s="219" t="s">
        <v>159</v>
      </c>
      <c r="F144" s="220" t="s">
        <v>160</v>
      </c>
      <c r="G144" s="221" t="s">
        <v>131</v>
      </c>
      <c r="H144" s="222">
        <v>1</v>
      </c>
      <c r="I144" s="223"/>
      <c r="J144" s="224">
        <f>ROUND(I144*H144,2)</f>
        <v>0</v>
      </c>
      <c r="K144" s="220" t="s">
        <v>132</v>
      </c>
      <c r="L144" s="44"/>
      <c r="M144" s="225" t="s">
        <v>1</v>
      </c>
      <c r="N144" s="226" t="s">
        <v>42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133</v>
      </c>
      <c r="AT144" s="229" t="s">
        <v>128</v>
      </c>
      <c r="AU144" s="229" t="s">
        <v>87</v>
      </c>
      <c r="AY144" s="17" t="s">
        <v>125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85</v>
      </c>
      <c r="BK144" s="230">
        <f>ROUND(I144*H144,2)</f>
        <v>0</v>
      </c>
      <c r="BL144" s="17" t="s">
        <v>133</v>
      </c>
      <c r="BM144" s="229" t="s">
        <v>161</v>
      </c>
    </row>
    <row r="145" s="2" customFormat="1">
      <c r="A145" s="38"/>
      <c r="B145" s="39"/>
      <c r="C145" s="40"/>
      <c r="D145" s="231" t="s">
        <v>135</v>
      </c>
      <c r="E145" s="40"/>
      <c r="F145" s="232" t="s">
        <v>160</v>
      </c>
      <c r="G145" s="40"/>
      <c r="H145" s="40"/>
      <c r="I145" s="233"/>
      <c r="J145" s="40"/>
      <c r="K145" s="40"/>
      <c r="L145" s="44"/>
      <c r="M145" s="234"/>
      <c r="N145" s="235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135</v>
      </c>
      <c r="AU145" s="17" t="s">
        <v>87</v>
      </c>
    </row>
    <row r="146" s="13" customFormat="1">
      <c r="A146" s="13"/>
      <c r="B146" s="236"/>
      <c r="C146" s="237"/>
      <c r="D146" s="231" t="s">
        <v>136</v>
      </c>
      <c r="E146" s="238" t="s">
        <v>1</v>
      </c>
      <c r="F146" s="239" t="s">
        <v>162</v>
      </c>
      <c r="G146" s="237"/>
      <c r="H146" s="238" t="s">
        <v>1</v>
      </c>
      <c r="I146" s="240"/>
      <c r="J146" s="237"/>
      <c r="K146" s="237"/>
      <c r="L146" s="241"/>
      <c r="M146" s="242"/>
      <c r="N146" s="243"/>
      <c r="O146" s="243"/>
      <c r="P146" s="243"/>
      <c r="Q146" s="243"/>
      <c r="R146" s="243"/>
      <c r="S146" s="243"/>
      <c r="T146" s="24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5" t="s">
        <v>136</v>
      </c>
      <c r="AU146" s="245" t="s">
        <v>87</v>
      </c>
      <c r="AV146" s="13" t="s">
        <v>85</v>
      </c>
      <c r="AW146" s="13" t="s">
        <v>33</v>
      </c>
      <c r="AX146" s="13" t="s">
        <v>77</v>
      </c>
      <c r="AY146" s="245" t="s">
        <v>125</v>
      </c>
    </row>
    <row r="147" s="14" customFormat="1">
      <c r="A147" s="14"/>
      <c r="B147" s="246"/>
      <c r="C147" s="247"/>
      <c r="D147" s="231" t="s">
        <v>136</v>
      </c>
      <c r="E147" s="248" t="s">
        <v>1</v>
      </c>
      <c r="F147" s="249" t="s">
        <v>163</v>
      </c>
      <c r="G147" s="247"/>
      <c r="H147" s="250">
        <v>1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6" t="s">
        <v>136</v>
      </c>
      <c r="AU147" s="256" t="s">
        <v>87</v>
      </c>
      <c r="AV147" s="14" t="s">
        <v>87</v>
      </c>
      <c r="AW147" s="14" t="s">
        <v>33</v>
      </c>
      <c r="AX147" s="14" t="s">
        <v>85</v>
      </c>
      <c r="AY147" s="256" t="s">
        <v>125</v>
      </c>
    </row>
    <row r="148" s="12" customFormat="1" ht="22.8" customHeight="1">
      <c r="A148" s="12"/>
      <c r="B148" s="202"/>
      <c r="C148" s="203"/>
      <c r="D148" s="204" t="s">
        <v>76</v>
      </c>
      <c r="E148" s="216" t="s">
        <v>164</v>
      </c>
      <c r="F148" s="216" t="s">
        <v>165</v>
      </c>
      <c r="G148" s="203"/>
      <c r="H148" s="203"/>
      <c r="I148" s="206"/>
      <c r="J148" s="217">
        <f>BK148</f>
        <v>0</v>
      </c>
      <c r="K148" s="203"/>
      <c r="L148" s="208"/>
      <c r="M148" s="209"/>
      <c r="N148" s="210"/>
      <c r="O148" s="210"/>
      <c r="P148" s="211">
        <f>SUM(P149:P157)</f>
        <v>0</v>
      </c>
      <c r="Q148" s="210"/>
      <c r="R148" s="211">
        <f>SUM(R149:R157)</f>
        <v>0</v>
      </c>
      <c r="S148" s="210"/>
      <c r="T148" s="212">
        <f>SUM(T149:T157)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3" t="s">
        <v>124</v>
      </c>
      <c r="AT148" s="214" t="s">
        <v>76</v>
      </c>
      <c r="AU148" s="214" t="s">
        <v>85</v>
      </c>
      <c r="AY148" s="213" t="s">
        <v>125</v>
      </c>
      <c r="BK148" s="215">
        <f>SUM(BK149:BK157)</f>
        <v>0</v>
      </c>
    </row>
    <row r="149" s="2" customFormat="1" ht="16.5" customHeight="1">
      <c r="A149" s="38"/>
      <c r="B149" s="39"/>
      <c r="C149" s="218" t="s">
        <v>166</v>
      </c>
      <c r="D149" s="218" t="s">
        <v>128</v>
      </c>
      <c r="E149" s="219" t="s">
        <v>167</v>
      </c>
      <c r="F149" s="220" t="s">
        <v>168</v>
      </c>
      <c r="G149" s="221" t="s">
        <v>131</v>
      </c>
      <c r="H149" s="222">
        <v>1</v>
      </c>
      <c r="I149" s="223"/>
      <c r="J149" s="224">
        <f>ROUND(I149*H149,2)</f>
        <v>0</v>
      </c>
      <c r="K149" s="220" t="s">
        <v>132</v>
      </c>
      <c r="L149" s="44"/>
      <c r="M149" s="225" t="s">
        <v>1</v>
      </c>
      <c r="N149" s="226" t="s">
        <v>42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133</v>
      </c>
      <c r="AT149" s="229" t="s">
        <v>128</v>
      </c>
      <c r="AU149" s="229" t="s">
        <v>87</v>
      </c>
      <c r="AY149" s="17" t="s">
        <v>125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85</v>
      </c>
      <c r="BK149" s="230">
        <f>ROUND(I149*H149,2)</f>
        <v>0</v>
      </c>
      <c r="BL149" s="17" t="s">
        <v>133</v>
      </c>
      <c r="BM149" s="229" t="s">
        <v>169</v>
      </c>
    </row>
    <row r="150" s="2" customFormat="1">
      <c r="A150" s="38"/>
      <c r="B150" s="39"/>
      <c r="C150" s="40"/>
      <c r="D150" s="231" t="s">
        <v>135</v>
      </c>
      <c r="E150" s="40"/>
      <c r="F150" s="232" t="s">
        <v>168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135</v>
      </c>
      <c r="AU150" s="17" t="s">
        <v>87</v>
      </c>
    </row>
    <row r="151" s="13" customFormat="1">
      <c r="A151" s="13"/>
      <c r="B151" s="236"/>
      <c r="C151" s="237"/>
      <c r="D151" s="231" t="s">
        <v>136</v>
      </c>
      <c r="E151" s="238" t="s">
        <v>1</v>
      </c>
      <c r="F151" s="239" t="s">
        <v>170</v>
      </c>
      <c r="G151" s="237"/>
      <c r="H151" s="238" t="s">
        <v>1</v>
      </c>
      <c r="I151" s="240"/>
      <c r="J151" s="237"/>
      <c r="K151" s="237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136</v>
      </c>
      <c r="AU151" s="245" t="s">
        <v>87</v>
      </c>
      <c r="AV151" s="13" t="s">
        <v>85</v>
      </c>
      <c r="AW151" s="13" t="s">
        <v>33</v>
      </c>
      <c r="AX151" s="13" t="s">
        <v>77</v>
      </c>
      <c r="AY151" s="245" t="s">
        <v>125</v>
      </c>
    </row>
    <row r="152" s="14" customFormat="1">
      <c r="A152" s="14"/>
      <c r="B152" s="246"/>
      <c r="C152" s="247"/>
      <c r="D152" s="231" t="s">
        <v>136</v>
      </c>
      <c r="E152" s="248" t="s">
        <v>1</v>
      </c>
      <c r="F152" s="249" t="s">
        <v>171</v>
      </c>
      <c r="G152" s="247"/>
      <c r="H152" s="250">
        <v>1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6" t="s">
        <v>136</v>
      </c>
      <c r="AU152" s="256" t="s">
        <v>87</v>
      </c>
      <c r="AV152" s="14" t="s">
        <v>87</v>
      </c>
      <c r="AW152" s="14" t="s">
        <v>33</v>
      </c>
      <c r="AX152" s="14" t="s">
        <v>85</v>
      </c>
      <c r="AY152" s="256" t="s">
        <v>125</v>
      </c>
    </row>
    <row r="153" s="2" customFormat="1" ht="16.5" customHeight="1">
      <c r="A153" s="38"/>
      <c r="B153" s="39"/>
      <c r="C153" s="218" t="s">
        <v>172</v>
      </c>
      <c r="D153" s="218" t="s">
        <v>128</v>
      </c>
      <c r="E153" s="219" t="s">
        <v>173</v>
      </c>
      <c r="F153" s="220" t="s">
        <v>174</v>
      </c>
      <c r="G153" s="221" t="s">
        <v>131</v>
      </c>
      <c r="H153" s="222">
        <v>1</v>
      </c>
      <c r="I153" s="223"/>
      <c r="J153" s="224">
        <f>ROUND(I153*H153,2)</f>
        <v>0</v>
      </c>
      <c r="K153" s="220" t="s">
        <v>132</v>
      </c>
      <c r="L153" s="44"/>
      <c r="M153" s="225" t="s">
        <v>1</v>
      </c>
      <c r="N153" s="226" t="s">
        <v>42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133</v>
      </c>
      <c r="AT153" s="229" t="s">
        <v>128</v>
      </c>
      <c r="AU153" s="229" t="s">
        <v>87</v>
      </c>
      <c r="AY153" s="17" t="s">
        <v>125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85</v>
      </c>
      <c r="BK153" s="230">
        <f>ROUND(I153*H153,2)</f>
        <v>0</v>
      </c>
      <c r="BL153" s="17" t="s">
        <v>133</v>
      </c>
      <c r="BM153" s="229" t="s">
        <v>175</v>
      </c>
    </row>
    <row r="154" s="2" customFormat="1">
      <c r="A154" s="38"/>
      <c r="B154" s="39"/>
      <c r="C154" s="40"/>
      <c r="D154" s="231" t="s">
        <v>135</v>
      </c>
      <c r="E154" s="40"/>
      <c r="F154" s="232" t="s">
        <v>174</v>
      </c>
      <c r="G154" s="40"/>
      <c r="H154" s="40"/>
      <c r="I154" s="233"/>
      <c r="J154" s="40"/>
      <c r="K154" s="40"/>
      <c r="L154" s="44"/>
      <c r="M154" s="234"/>
      <c r="N154" s="235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135</v>
      </c>
      <c r="AU154" s="17" t="s">
        <v>87</v>
      </c>
    </row>
    <row r="155" s="13" customFormat="1">
      <c r="A155" s="13"/>
      <c r="B155" s="236"/>
      <c r="C155" s="237"/>
      <c r="D155" s="231" t="s">
        <v>136</v>
      </c>
      <c r="E155" s="238" t="s">
        <v>1</v>
      </c>
      <c r="F155" s="239" t="s">
        <v>176</v>
      </c>
      <c r="G155" s="237"/>
      <c r="H155" s="238" t="s">
        <v>1</v>
      </c>
      <c r="I155" s="240"/>
      <c r="J155" s="237"/>
      <c r="K155" s="237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136</v>
      </c>
      <c r="AU155" s="245" t="s">
        <v>87</v>
      </c>
      <c r="AV155" s="13" t="s">
        <v>85</v>
      </c>
      <c r="AW155" s="13" t="s">
        <v>33</v>
      </c>
      <c r="AX155" s="13" t="s">
        <v>77</v>
      </c>
      <c r="AY155" s="245" t="s">
        <v>125</v>
      </c>
    </row>
    <row r="156" s="13" customFormat="1">
      <c r="A156" s="13"/>
      <c r="B156" s="236"/>
      <c r="C156" s="237"/>
      <c r="D156" s="231" t="s">
        <v>136</v>
      </c>
      <c r="E156" s="238" t="s">
        <v>1</v>
      </c>
      <c r="F156" s="239" t="s">
        <v>177</v>
      </c>
      <c r="G156" s="237"/>
      <c r="H156" s="238" t="s">
        <v>1</v>
      </c>
      <c r="I156" s="240"/>
      <c r="J156" s="237"/>
      <c r="K156" s="237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136</v>
      </c>
      <c r="AU156" s="245" t="s">
        <v>87</v>
      </c>
      <c r="AV156" s="13" t="s">
        <v>85</v>
      </c>
      <c r="AW156" s="13" t="s">
        <v>33</v>
      </c>
      <c r="AX156" s="13" t="s">
        <v>77</v>
      </c>
      <c r="AY156" s="245" t="s">
        <v>125</v>
      </c>
    </row>
    <row r="157" s="14" customFormat="1">
      <c r="A157" s="14"/>
      <c r="B157" s="246"/>
      <c r="C157" s="247"/>
      <c r="D157" s="231" t="s">
        <v>136</v>
      </c>
      <c r="E157" s="248" t="s">
        <v>1</v>
      </c>
      <c r="F157" s="249" t="s">
        <v>171</v>
      </c>
      <c r="G157" s="247"/>
      <c r="H157" s="250">
        <v>1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6" t="s">
        <v>136</v>
      </c>
      <c r="AU157" s="256" t="s">
        <v>87</v>
      </c>
      <c r="AV157" s="14" t="s">
        <v>87</v>
      </c>
      <c r="AW157" s="14" t="s">
        <v>33</v>
      </c>
      <c r="AX157" s="14" t="s">
        <v>85</v>
      </c>
      <c r="AY157" s="256" t="s">
        <v>125</v>
      </c>
    </row>
    <row r="158" s="12" customFormat="1" ht="22.8" customHeight="1">
      <c r="A158" s="12"/>
      <c r="B158" s="202"/>
      <c r="C158" s="203"/>
      <c r="D158" s="204" t="s">
        <v>76</v>
      </c>
      <c r="E158" s="216" t="s">
        <v>178</v>
      </c>
      <c r="F158" s="216" t="s">
        <v>179</v>
      </c>
      <c r="G158" s="203"/>
      <c r="H158" s="203"/>
      <c r="I158" s="206"/>
      <c r="J158" s="217">
        <f>BK158</f>
        <v>0</v>
      </c>
      <c r="K158" s="203"/>
      <c r="L158" s="208"/>
      <c r="M158" s="209"/>
      <c r="N158" s="210"/>
      <c r="O158" s="210"/>
      <c r="P158" s="211">
        <f>SUM(P159:P177)</f>
        <v>0</v>
      </c>
      <c r="Q158" s="210"/>
      <c r="R158" s="211">
        <f>SUM(R159:R177)</f>
        <v>0</v>
      </c>
      <c r="S158" s="210"/>
      <c r="T158" s="212">
        <f>SUM(T159:T177)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3" t="s">
        <v>124</v>
      </c>
      <c r="AT158" s="214" t="s">
        <v>76</v>
      </c>
      <c r="AU158" s="214" t="s">
        <v>85</v>
      </c>
      <c r="AY158" s="213" t="s">
        <v>125</v>
      </c>
      <c r="BK158" s="215">
        <f>SUM(BK159:BK177)</f>
        <v>0</v>
      </c>
    </row>
    <row r="159" s="2" customFormat="1" ht="16.5" customHeight="1">
      <c r="A159" s="38"/>
      <c r="B159" s="39"/>
      <c r="C159" s="218" t="s">
        <v>180</v>
      </c>
      <c r="D159" s="218" t="s">
        <v>128</v>
      </c>
      <c r="E159" s="219" t="s">
        <v>181</v>
      </c>
      <c r="F159" s="220" t="s">
        <v>182</v>
      </c>
      <c r="G159" s="221" t="s">
        <v>131</v>
      </c>
      <c r="H159" s="222">
        <v>1</v>
      </c>
      <c r="I159" s="223"/>
      <c r="J159" s="224">
        <f>ROUND(I159*H159,2)</f>
        <v>0</v>
      </c>
      <c r="K159" s="220" t="s">
        <v>1</v>
      </c>
      <c r="L159" s="44"/>
      <c r="M159" s="225" t="s">
        <v>1</v>
      </c>
      <c r="N159" s="226" t="s">
        <v>42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133</v>
      </c>
      <c r="AT159" s="229" t="s">
        <v>128</v>
      </c>
      <c r="AU159" s="229" t="s">
        <v>87</v>
      </c>
      <c r="AY159" s="17" t="s">
        <v>125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85</v>
      </c>
      <c r="BK159" s="230">
        <f>ROUND(I159*H159,2)</f>
        <v>0</v>
      </c>
      <c r="BL159" s="17" t="s">
        <v>133</v>
      </c>
      <c r="BM159" s="229" t="s">
        <v>183</v>
      </c>
    </row>
    <row r="160" s="2" customFormat="1">
      <c r="A160" s="38"/>
      <c r="B160" s="39"/>
      <c r="C160" s="40"/>
      <c r="D160" s="231" t="s">
        <v>135</v>
      </c>
      <c r="E160" s="40"/>
      <c r="F160" s="232" t="s">
        <v>184</v>
      </c>
      <c r="G160" s="40"/>
      <c r="H160" s="40"/>
      <c r="I160" s="233"/>
      <c r="J160" s="40"/>
      <c r="K160" s="40"/>
      <c r="L160" s="44"/>
      <c r="M160" s="234"/>
      <c r="N160" s="235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135</v>
      </c>
      <c r="AU160" s="17" t="s">
        <v>87</v>
      </c>
    </row>
    <row r="161" s="13" customFormat="1">
      <c r="A161" s="13"/>
      <c r="B161" s="236"/>
      <c r="C161" s="237"/>
      <c r="D161" s="231" t="s">
        <v>136</v>
      </c>
      <c r="E161" s="238" t="s">
        <v>1</v>
      </c>
      <c r="F161" s="239" t="s">
        <v>185</v>
      </c>
      <c r="G161" s="237"/>
      <c r="H161" s="238" t="s">
        <v>1</v>
      </c>
      <c r="I161" s="240"/>
      <c r="J161" s="237"/>
      <c r="K161" s="237"/>
      <c r="L161" s="241"/>
      <c r="M161" s="242"/>
      <c r="N161" s="243"/>
      <c r="O161" s="243"/>
      <c r="P161" s="243"/>
      <c r="Q161" s="243"/>
      <c r="R161" s="243"/>
      <c r="S161" s="243"/>
      <c r="T161" s="24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5" t="s">
        <v>136</v>
      </c>
      <c r="AU161" s="245" t="s">
        <v>87</v>
      </c>
      <c r="AV161" s="13" t="s">
        <v>85</v>
      </c>
      <c r="AW161" s="13" t="s">
        <v>33</v>
      </c>
      <c r="AX161" s="13" t="s">
        <v>77</v>
      </c>
      <c r="AY161" s="245" t="s">
        <v>125</v>
      </c>
    </row>
    <row r="162" s="14" customFormat="1">
      <c r="A162" s="14"/>
      <c r="B162" s="246"/>
      <c r="C162" s="247"/>
      <c r="D162" s="231" t="s">
        <v>136</v>
      </c>
      <c r="E162" s="248" t="s">
        <v>1</v>
      </c>
      <c r="F162" s="249" t="s">
        <v>186</v>
      </c>
      <c r="G162" s="247"/>
      <c r="H162" s="250">
        <v>1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6" t="s">
        <v>136</v>
      </c>
      <c r="AU162" s="256" t="s">
        <v>87</v>
      </c>
      <c r="AV162" s="14" t="s">
        <v>87</v>
      </c>
      <c r="AW162" s="14" t="s">
        <v>33</v>
      </c>
      <c r="AX162" s="14" t="s">
        <v>85</v>
      </c>
      <c r="AY162" s="256" t="s">
        <v>125</v>
      </c>
    </row>
    <row r="163" s="13" customFormat="1">
      <c r="A163" s="13"/>
      <c r="B163" s="236"/>
      <c r="C163" s="237"/>
      <c r="D163" s="231" t="s">
        <v>136</v>
      </c>
      <c r="E163" s="238" t="s">
        <v>1</v>
      </c>
      <c r="F163" s="239" t="s">
        <v>187</v>
      </c>
      <c r="G163" s="237"/>
      <c r="H163" s="238" t="s">
        <v>1</v>
      </c>
      <c r="I163" s="240"/>
      <c r="J163" s="237"/>
      <c r="K163" s="237"/>
      <c r="L163" s="241"/>
      <c r="M163" s="242"/>
      <c r="N163" s="243"/>
      <c r="O163" s="243"/>
      <c r="P163" s="243"/>
      <c r="Q163" s="243"/>
      <c r="R163" s="243"/>
      <c r="S163" s="243"/>
      <c r="T163" s="24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5" t="s">
        <v>136</v>
      </c>
      <c r="AU163" s="245" t="s">
        <v>87</v>
      </c>
      <c r="AV163" s="13" t="s">
        <v>85</v>
      </c>
      <c r="AW163" s="13" t="s">
        <v>33</v>
      </c>
      <c r="AX163" s="13" t="s">
        <v>77</v>
      </c>
      <c r="AY163" s="245" t="s">
        <v>125</v>
      </c>
    </row>
    <row r="164" s="2" customFormat="1" ht="16.5" customHeight="1">
      <c r="A164" s="38"/>
      <c r="B164" s="39"/>
      <c r="C164" s="218" t="s">
        <v>188</v>
      </c>
      <c r="D164" s="218" t="s">
        <v>128</v>
      </c>
      <c r="E164" s="219" t="s">
        <v>189</v>
      </c>
      <c r="F164" s="220" t="s">
        <v>190</v>
      </c>
      <c r="G164" s="221" t="s">
        <v>131</v>
      </c>
      <c r="H164" s="222">
        <v>10000</v>
      </c>
      <c r="I164" s="223"/>
      <c r="J164" s="224">
        <f>ROUND(I164*H164,2)</f>
        <v>0</v>
      </c>
      <c r="K164" s="220" t="s">
        <v>1</v>
      </c>
      <c r="L164" s="44"/>
      <c r="M164" s="225" t="s">
        <v>1</v>
      </c>
      <c r="N164" s="226" t="s">
        <v>42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133</v>
      </c>
      <c r="AT164" s="229" t="s">
        <v>128</v>
      </c>
      <c r="AU164" s="229" t="s">
        <v>87</v>
      </c>
      <c r="AY164" s="17" t="s">
        <v>125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85</v>
      </c>
      <c r="BK164" s="230">
        <f>ROUND(I164*H164,2)</f>
        <v>0</v>
      </c>
      <c r="BL164" s="17" t="s">
        <v>133</v>
      </c>
      <c r="BM164" s="229" t="s">
        <v>191</v>
      </c>
    </row>
    <row r="165" s="2" customFormat="1">
      <c r="A165" s="38"/>
      <c r="B165" s="39"/>
      <c r="C165" s="40"/>
      <c r="D165" s="231" t="s">
        <v>135</v>
      </c>
      <c r="E165" s="40"/>
      <c r="F165" s="232" t="s">
        <v>184</v>
      </c>
      <c r="G165" s="40"/>
      <c r="H165" s="40"/>
      <c r="I165" s="233"/>
      <c r="J165" s="40"/>
      <c r="K165" s="40"/>
      <c r="L165" s="44"/>
      <c r="M165" s="234"/>
      <c r="N165" s="235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135</v>
      </c>
      <c r="AU165" s="17" t="s">
        <v>87</v>
      </c>
    </row>
    <row r="166" s="13" customFormat="1">
      <c r="A166" s="13"/>
      <c r="B166" s="236"/>
      <c r="C166" s="237"/>
      <c r="D166" s="231" t="s">
        <v>136</v>
      </c>
      <c r="E166" s="238" t="s">
        <v>1</v>
      </c>
      <c r="F166" s="239" t="s">
        <v>185</v>
      </c>
      <c r="G166" s="237"/>
      <c r="H166" s="238" t="s">
        <v>1</v>
      </c>
      <c r="I166" s="240"/>
      <c r="J166" s="237"/>
      <c r="K166" s="237"/>
      <c r="L166" s="241"/>
      <c r="M166" s="242"/>
      <c r="N166" s="243"/>
      <c r="O166" s="243"/>
      <c r="P166" s="243"/>
      <c r="Q166" s="243"/>
      <c r="R166" s="243"/>
      <c r="S166" s="243"/>
      <c r="T166" s="24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136</v>
      </c>
      <c r="AU166" s="245" t="s">
        <v>87</v>
      </c>
      <c r="AV166" s="13" t="s">
        <v>85</v>
      </c>
      <c r="AW166" s="13" t="s">
        <v>33</v>
      </c>
      <c r="AX166" s="13" t="s">
        <v>77</v>
      </c>
      <c r="AY166" s="245" t="s">
        <v>125</v>
      </c>
    </row>
    <row r="167" s="14" customFormat="1">
      <c r="A167" s="14"/>
      <c r="B167" s="246"/>
      <c r="C167" s="247"/>
      <c r="D167" s="231" t="s">
        <v>136</v>
      </c>
      <c r="E167" s="248" t="s">
        <v>1</v>
      </c>
      <c r="F167" s="249" t="s">
        <v>192</v>
      </c>
      <c r="G167" s="247"/>
      <c r="H167" s="250">
        <v>10000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6" t="s">
        <v>136</v>
      </c>
      <c r="AU167" s="256" t="s">
        <v>87</v>
      </c>
      <c r="AV167" s="14" t="s">
        <v>87</v>
      </c>
      <c r="AW167" s="14" t="s">
        <v>33</v>
      </c>
      <c r="AX167" s="14" t="s">
        <v>85</v>
      </c>
      <c r="AY167" s="256" t="s">
        <v>125</v>
      </c>
    </row>
    <row r="168" s="13" customFormat="1">
      <c r="A168" s="13"/>
      <c r="B168" s="236"/>
      <c r="C168" s="237"/>
      <c r="D168" s="231" t="s">
        <v>136</v>
      </c>
      <c r="E168" s="238" t="s">
        <v>1</v>
      </c>
      <c r="F168" s="239" t="s">
        <v>193</v>
      </c>
      <c r="G168" s="237"/>
      <c r="H168" s="238" t="s">
        <v>1</v>
      </c>
      <c r="I168" s="240"/>
      <c r="J168" s="237"/>
      <c r="K168" s="237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136</v>
      </c>
      <c r="AU168" s="245" t="s">
        <v>87</v>
      </c>
      <c r="AV168" s="13" t="s">
        <v>85</v>
      </c>
      <c r="AW168" s="13" t="s">
        <v>33</v>
      </c>
      <c r="AX168" s="13" t="s">
        <v>77</v>
      </c>
      <c r="AY168" s="245" t="s">
        <v>125</v>
      </c>
    </row>
    <row r="169" s="2" customFormat="1" ht="16.5" customHeight="1">
      <c r="A169" s="38"/>
      <c r="B169" s="39"/>
      <c r="C169" s="218" t="s">
        <v>194</v>
      </c>
      <c r="D169" s="218" t="s">
        <v>128</v>
      </c>
      <c r="E169" s="219" t="s">
        <v>195</v>
      </c>
      <c r="F169" s="220" t="s">
        <v>196</v>
      </c>
      <c r="G169" s="221" t="s">
        <v>131</v>
      </c>
      <c r="H169" s="222">
        <v>1</v>
      </c>
      <c r="I169" s="223"/>
      <c r="J169" s="224">
        <f>ROUND(I169*H169,2)</f>
        <v>0</v>
      </c>
      <c r="K169" s="220" t="s">
        <v>1</v>
      </c>
      <c r="L169" s="44"/>
      <c r="M169" s="225" t="s">
        <v>1</v>
      </c>
      <c r="N169" s="226" t="s">
        <v>42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133</v>
      </c>
      <c r="AT169" s="229" t="s">
        <v>128</v>
      </c>
      <c r="AU169" s="229" t="s">
        <v>87</v>
      </c>
      <c r="AY169" s="17" t="s">
        <v>125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85</v>
      </c>
      <c r="BK169" s="230">
        <f>ROUND(I169*H169,2)</f>
        <v>0</v>
      </c>
      <c r="BL169" s="17" t="s">
        <v>133</v>
      </c>
      <c r="BM169" s="229" t="s">
        <v>197</v>
      </c>
    </row>
    <row r="170" s="2" customFormat="1">
      <c r="A170" s="38"/>
      <c r="B170" s="39"/>
      <c r="C170" s="40"/>
      <c r="D170" s="231" t="s">
        <v>135</v>
      </c>
      <c r="E170" s="40"/>
      <c r="F170" s="232" t="s">
        <v>198</v>
      </c>
      <c r="G170" s="40"/>
      <c r="H170" s="40"/>
      <c r="I170" s="233"/>
      <c r="J170" s="40"/>
      <c r="K170" s="40"/>
      <c r="L170" s="44"/>
      <c r="M170" s="234"/>
      <c r="N170" s="235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135</v>
      </c>
      <c r="AU170" s="17" t="s">
        <v>87</v>
      </c>
    </row>
    <row r="171" s="13" customFormat="1">
      <c r="A171" s="13"/>
      <c r="B171" s="236"/>
      <c r="C171" s="237"/>
      <c r="D171" s="231" t="s">
        <v>136</v>
      </c>
      <c r="E171" s="238" t="s">
        <v>1</v>
      </c>
      <c r="F171" s="239" t="s">
        <v>199</v>
      </c>
      <c r="G171" s="237"/>
      <c r="H171" s="238" t="s">
        <v>1</v>
      </c>
      <c r="I171" s="240"/>
      <c r="J171" s="237"/>
      <c r="K171" s="237"/>
      <c r="L171" s="241"/>
      <c r="M171" s="242"/>
      <c r="N171" s="243"/>
      <c r="O171" s="243"/>
      <c r="P171" s="243"/>
      <c r="Q171" s="243"/>
      <c r="R171" s="243"/>
      <c r="S171" s="243"/>
      <c r="T171" s="24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5" t="s">
        <v>136</v>
      </c>
      <c r="AU171" s="245" t="s">
        <v>87</v>
      </c>
      <c r="AV171" s="13" t="s">
        <v>85</v>
      </c>
      <c r="AW171" s="13" t="s">
        <v>33</v>
      </c>
      <c r="AX171" s="13" t="s">
        <v>77</v>
      </c>
      <c r="AY171" s="245" t="s">
        <v>125</v>
      </c>
    </row>
    <row r="172" s="14" customFormat="1">
      <c r="A172" s="14"/>
      <c r="B172" s="246"/>
      <c r="C172" s="247"/>
      <c r="D172" s="231" t="s">
        <v>136</v>
      </c>
      <c r="E172" s="248" t="s">
        <v>1</v>
      </c>
      <c r="F172" s="249" t="s">
        <v>200</v>
      </c>
      <c r="G172" s="247"/>
      <c r="H172" s="250">
        <v>1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6" t="s">
        <v>136</v>
      </c>
      <c r="AU172" s="256" t="s">
        <v>87</v>
      </c>
      <c r="AV172" s="14" t="s">
        <v>87</v>
      </c>
      <c r="AW172" s="14" t="s">
        <v>33</v>
      </c>
      <c r="AX172" s="14" t="s">
        <v>85</v>
      </c>
      <c r="AY172" s="256" t="s">
        <v>125</v>
      </c>
    </row>
    <row r="173" s="2" customFormat="1" ht="16.5" customHeight="1">
      <c r="A173" s="38"/>
      <c r="B173" s="39"/>
      <c r="C173" s="218" t="s">
        <v>201</v>
      </c>
      <c r="D173" s="218" t="s">
        <v>128</v>
      </c>
      <c r="E173" s="219" t="s">
        <v>202</v>
      </c>
      <c r="F173" s="220" t="s">
        <v>203</v>
      </c>
      <c r="G173" s="221" t="s">
        <v>131</v>
      </c>
      <c r="H173" s="222">
        <v>10000</v>
      </c>
      <c r="I173" s="223"/>
      <c r="J173" s="224">
        <f>ROUND(I173*H173,2)</f>
        <v>0</v>
      </c>
      <c r="K173" s="220" t="s">
        <v>1</v>
      </c>
      <c r="L173" s="44"/>
      <c r="M173" s="225" t="s">
        <v>1</v>
      </c>
      <c r="N173" s="226" t="s">
        <v>42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133</v>
      </c>
      <c r="AT173" s="229" t="s">
        <v>128</v>
      </c>
      <c r="AU173" s="229" t="s">
        <v>87</v>
      </c>
      <c r="AY173" s="17" t="s">
        <v>125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85</v>
      </c>
      <c r="BK173" s="230">
        <f>ROUND(I173*H173,2)</f>
        <v>0</v>
      </c>
      <c r="BL173" s="17" t="s">
        <v>133</v>
      </c>
      <c r="BM173" s="229" t="s">
        <v>204</v>
      </c>
    </row>
    <row r="174" s="2" customFormat="1">
      <c r="A174" s="38"/>
      <c r="B174" s="39"/>
      <c r="C174" s="40"/>
      <c r="D174" s="231" t="s">
        <v>135</v>
      </c>
      <c r="E174" s="40"/>
      <c r="F174" s="232" t="s">
        <v>198</v>
      </c>
      <c r="G174" s="40"/>
      <c r="H174" s="40"/>
      <c r="I174" s="233"/>
      <c r="J174" s="40"/>
      <c r="K174" s="40"/>
      <c r="L174" s="44"/>
      <c r="M174" s="234"/>
      <c r="N174" s="235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135</v>
      </c>
      <c r="AU174" s="17" t="s">
        <v>87</v>
      </c>
    </row>
    <row r="175" s="13" customFormat="1">
      <c r="A175" s="13"/>
      <c r="B175" s="236"/>
      <c r="C175" s="237"/>
      <c r="D175" s="231" t="s">
        <v>136</v>
      </c>
      <c r="E175" s="238" t="s">
        <v>1</v>
      </c>
      <c r="F175" s="239" t="s">
        <v>199</v>
      </c>
      <c r="G175" s="237"/>
      <c r="H175" s="238" t="s">
        <v>1</v>
      </c>
      <c r="I175" s="240"/>
      <c r="J175" s="237"/>
      <c r="K175" s="237"/>
      <c r="L175" s="241"/>
      <c r="M175" s="242"/>
      <c r="N175" s="243"/>
      <c r="O175" s="243"/>
      <c r="P175" s="243"/>
      <c r="Q175" s="243"/>
      <c r="R175" s="243"/>
      <c r="S175" s="243"/>
      <c r="T175" s="24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5" t="s">
        <v>136</v>
      </c>
      <c r="AU175" s="245" t="s">
        <v>87</v>
      </c>
      <c r="AV175" s="13" t="s">
        <v>85</v>
      </c>
      <c r="AW175" s="13" t="s">
        <v>33</v>
      </c>
      <c r="AX175" s="13" t="s">
        <v>77</v>
      </c>
      <c r="AY175" s="245" t="s">
        <v>125</v>
      </c>
    </row>
    <row r="176" s="14" customFormat="1">
      <c r="A176" s="14"/>
      <c r="B176" s="246"/>
      <c r="C176" s="247"/>
      <c r="D176" s="231" t="s">
        <v>136</v>
      </c>
      <c r="E176" s="248" t="s">
        <v>1</v>
      </c>
      <c r="F176" s="249" t="s">
        <v>205</v>
      </c>
      <c r="G176" s="247"/>
      <c r="H176" s="250">
        <v>10000</v>
      </c>
      <c r="I176" s="251"/>
      <c r="J176" s="247"/>
      <c r="K176" s="247"/>
      <c r="L176" s="252"/>
      <c r="M176" s="253"/>
      <c r="N176" s="254"/>
      <c r="O176" s="254"/>
      <c r="P176" s="254"/>
      <c r="Q176" s="254"/>
      <c r="R176" s="254"/>
      <c r="S176" s="254"/>
      <c r="T176" s="25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6" t="s">
        <v>136</v>
      </c>
      <c r="AU176" s="256" t="s">
        <v>87</v>
      </c>
      <c r="AV176" s="14" t="s">
        <v>87</v>
      </c>
      <c r="AW176" s="14" t="s">
        <v>33</v>
      </c>
      <c r="AX176" s="14" t="s">
        <v>85</v>
      </c>
      <c r="AY176" s="256" t="s">
        <v>125</v>
      </c>
    </row>
    <row r="177" s="13" customFormat="1">
      <c r="A177" s="13"/>
      <c r="B177" s="236"/>
      <c r="C177" s="237"/>
      <c r="D177" s="231" t="s">
        <v>136</v>
      </c>
      <c r="E177" s="238" t="s">
        <v>1</v>
      </c>
      <c r="F177" s="239" t="s">
        <v>193</v>
      </c>
      <c r="G177" s="237"/>
      <c r="H177" s="238" t="s">
        <v>1</v>
      </c>
      <c r="I177" s="240"/>
      <c r="J177" s="237"/>
      <c r="K177" s="237"/>
      <c r="L177" s="241"/>
      <c r="M177" s="242"/>
      <c r="N177" s="243"/>
      <c r="O177" s="243"/>
      <c r="P177" s="243"/>
      <c r="Q177" s="243"/>
      <c r="R177" s="243"/>
      <c r="S177" s="243"/>
      <c r="T177" s="24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5" t="s">
        <v>136</v>
      </c>
      <c r="AU177" s="245" t="s">
        <v>87</v>
      </c>
      <c r="AV177" s="13" t="s">
        <v>85</v>
      </c>
      <c r="AW177" s="13" t="s">
        <v>33</v>
      </c>
      <c r="AX177" s="13" t="s">
        <v>77</v>
      </c>
      <c r="AY177" s="245" t="s">
        <v>125</v>
      </c>
    </row>
    <row r="178" s="12" customFormat="1" ht="22.8" customHeight="1">
      <c r="A178" s="12"/>
      <c r="B178" s="202"/>
      <c r="C178" s="203"/>
      <c r="D178" s="204" t="s">
        <v>76</v>
      </c>
      <c r="E178" s="216" t="s">
        <v>206</v>
      </c>
      <c r="F178" s="216" t="s">
        <v>207</v>
      </c>
      <c r="G178" s="203"/>
      <c r="H178" s="203"/>
      <c r="I178" s="206"/>
      <c r="J178" s="217">
        <f>BK178</f>
        <v>0</v>
      </c>
      <c r="K178" s="203"/>
      <c r="L178" s="208"/>
      <c r="M178" s="209"/>
      <c r="N178" s="210"/>
      <c r="O178" s="210"/>
      <c r="P178" s="211">
        <f>SUM(P179:P181)</f>
        <v>0</v>
      </c>
      <c r="Q178" s="210"/>
      <c r="R178" s="211">
        <f>SUM(R179:R181)</f>
        <v>0</v>
      </c>
      <c r="S178" s="210"/>
      <c r="T178" s="212">
        <f>SUM(T179:T181)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3" t="s">
        <v>124</v>
      </c>
      <c r="AT178" s="214" t="s">
        <v>76</v>
      </c>
      <c r="AU178" s="214" t="s">
        <v>85</v>
      </c>
      <c r="AY178" s="213" t="s">
        <v>125</v>
      </c>
      <c r="BK178" s="215">
        <f>SUM(BK179:BK181)</f>
        <v>0</v>
      </c>
    </row>
    <row r="179" s="2" customFormat="1" ht="16.5" customHeight="1">
      <c r="A179" s="38"/>
      <c r="B179" s="39"/>
      <c r="C179" s="218" t="s">
        <v>208</v>
      </c>
      <c r="D179" s="218" t="s">
        <v>128</v>
      </c>
      <c r="E179" s="219" t="s">
        <v>209</v>
      </c>
      <c r="F179" s="220" t="s">
        <v>210</v>
      </c>
      <c r="G179" s="221" t="s">
        <v>131</v>
      </c>
      <c r="H179" s="222">
        <v>1</v>
      </c>
      <c r="I179" s="223"/>
      <c r="J179" s="224">
        <f>ROUND(I179*H179,2)</f>
        <v>0</v>
      </c>
      <c r="K179" s="220" t="s">
        <v>132</v>
      </c>
      <c r="L179" s="44"/>
      <c r="M179" s="225" t="s">
        <v>1</v>
      </c>
      <c r="N179" s="226" t="s">
        <v>42</v>
      </c>
      <c r="O179" s="91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133</v>
      </c>
      <c r="AT179" s="229" t="s">
        <v>128</v>
      </c>
      <c r="AU179" s="229" t="s">
        <v>87</v>
      </c>
      <c r="AY179" s="17" t="s">
        <v>125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85</v>
      </c>
      <c r="BK179" s="230">
        <f>ROUND(I179*H179,2)</f>
        <v>0</v>
      </c>
      <c r="BL179" s="17" t="s">
        <v>133</v>
      </c>
      <c r="BM179" s="229" t="s">
        <v>211</v>
      </c>
    </row>
    <row r="180" s="2" customFormat="1">
      <c r="A180" s="38"/>
      <c r="B180" s="39"/>
      <c r="C180" s="40"/>
      <c r="D180" s="231" t="s">
        <v>135</v>
      </c>
      <c r="E180" s="40"/>
      <c r="F180" s="232" t="s">
        <v>210</v>
      </c>
      <c r="G180" s="40"/>
      <c r="H180" s="40"/>
      <c r="I180" s="233"/>
      <c r="J180" s="40"/>
      <c r="K180" s="40"/>
      <c r="L180" s="44"/>
      <c r="M180" s="234"/>
      <c r="N180" s="235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135</v>
      </c>
      <c r="AU180" s="17" t="s">
        <v>87</v>
      </c>
    </row>
    <row r="181" s="14" customFormat="1">
      <c r="A181" s="14"/>
      <c r="B181" s="246"/>
      <c r="C181" s="247"/>
      <c r="D181" s="231" t="s">
        <v>136</v>
      </c>
      <c r="E181" s="248" t="s">
        <v>1</v>
      </c>
      <c r="F181" s="249" t="s">
        <v>212</v>
      </c>
      <c r="G181" s="247"/>
      <c r="H181" s="250">
        <v>1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6" t="s">
        <v>136</v>
      </c>
      <c r="AU181" s="256" t="s">
        <v>87</v>
      </c>
      <c r="AV181" s="14" t="s">
        <v>87</v>
      </c>
      <c r="AW181" s="14" t="s">
        <v>33</v>
      </c>
      <c r="AX181" s="14" t="s">
        <v>85</v>
      </c>
      <c r="AY181" s="256" t="s">
        <v>125</v>
      </c>
    </row>
    <row r="182" s="12" customFormat="1" ht="22.8" customHeight="1">
      <c r="A182" s="12"/>
      <c r="B182" s="202"/>
      <c r="C182" s="203"/>
      <c r="D182" s="204" t="s">
        <v>76</v>
      </c>
      <c r="E182" s="216" t="s">
        <v>213</v>
      </c>
      <c r="F182" s="216" t="s">
        <v>214</v>
      </c>
      <c r="G182" s="203"/>
      <c r="H182" s="203"/>
      <c r="I182" s="206"/>
      <c r="J182" s="217">
        <f>BK182</f>
        <v>0</v>
      </c>
      <c r="K182" s="203"/>
      <c r="L182" s="208"/>
      <c r="M182" s="209"/>
      <c r="N182" s="210"/>
      <c r="O182" s="210"/>
      <c r="P182" s="211">
        <f>SUM(P183:P185)</f>
        <v>0</v>
      </c>
      <c r="Q182" s="210"/>
      <c r="R182" s="211">
        <f>SUM(R183:R185)</f>
        <v>0</v>
      </c>
      <c r="S182" s="210"/>
      <c r="T182" s="212">
        <f>SUM(T183:T185)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3" t="s">
        <v>124</v>
      </c>
      <c r="AT182" s="214" t="s">
        <v>76</v>
      </c>
      <c r="AU182" s="214" t="s">
        <v>85</v>
      </c>
      <c r="AY182" s="213" t="s">
        <v>125</v>
      </c>
      <c r="BK182" s="215">
        <f>SUM(BK183:BK185)</f>
        <v>0</v>
      </c>
    </row>
    <row r="183" s="2" customFormat="1" ht="16.5" customHeight="1">
      <c r="A183" s="38"/>
      <c r="B183" s="39"/>
      <c r="C183" s="218" t="s">
        <v>215</v>
      </c>
      <c r="D183" s="218" t="s">
        <v>128</v>
      </c>
      <c r="E183" s="219" t="s">
        <v>216</v>
      </c>
      <c r="F183" s="220" t="s">
        <v>217</v>
      </c>
      <c r="G183" s="221" t="s">
        <v>131</v>
      </c>
      <c r="H183" s="222">
        <v>1</v>
      </c>
      <c r="I183" s="223"/>
      <c r="J183" s="224">
        <f>ROUND(I183*H183,2)</f>
        <v>0</v>
      </c>
      <c r="K183" s="220" t="s">
        <v>1</v>
      </c>
      <c r="L183" s="44"/>
      <c r="M183" s="225" t="s">
        <v>1</v>
      </c>
      <c r="N183" s="226" t="s">
        <v>42</v>
      </c>
      <c r="O183" s="91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133</v>
      </c>
      <c r="AT183" s="229" t="s">
        <v>128</v>
      </c>
      <c r="AU183" s="229" t="s">
        <v>87</v>
      </c>
      <c r="AY183" s="17" t="s">
        <v>125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85</v>
      </c>
      <c r="BK183" s="230">
        <f>ROUND(I183*H183,2)</f>
        <v>0</v>
      </c>
      <c r="BL183" s="17" t="s">
        <v>133</v>
      </c>
      <c r="BM183" s="229" t="s">
        <v>218</v>
      </c>
    </row>
    <row r="184" s="2" customFormat="1">
      <c r="A184" s="38"/>
      <c r="B184" s="39"/>
      <c r="C184" s="40"/>
      <c r="D184" s="231" t="s">
        <v>135</v>
      </c>
      <c r="E184" s="40"/>
      <c r="F184" s="232" t="s">
        <v>217</v>
      </c>
      <c r="G184" s="40"/>
      <c r="H184" s="40"/>
      <c r="I184" s="233"/>
      <c r="J184" s="40"/>
      <c r="K184" s="40"/>
      <c r="L184" s="44"/>
      <c r="M184" s="234"/>
      <c r="N184" s="235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135</v>
      </c>
      <c r="AU184" s="17" t="s">
        <v>87</v>
      </c>
    </row>
    <row r="185" s="14" customFormat="1">
      <c r="A185" s="14"/>
      <c r="B185" s="246"/>
      <c r="C185" s="247"/>
      <c r="D185" s="231" t="s">
        <v>136</v>
      </c>
      <c r="E185" s="248" t="s">
        <v>1</v>
      </c>
      <c r="F185" s="249" t="s">
        <v>171</v>
      </c>
      <c r="G185" s="247"/>
      <c r="H185" s="250">
        <v>1</v>
      </c>
      <c r="I185" s="251"/>
      <c r="J185" s="247"/>
      <c r="K185" s="247"/>
      <c r="L185" s="252"/>
      <c r="M185" s="257"/>
      <c r="N185" s="258"/>
      <c r="O185" s="258"/>
      <c r="P185" s="258"/>
      <c r="Q185" s="258"/>
      <c r="R185" s="258"/>
      <c r="S185" s="258"/>
      <c r="T185" s="25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6" t="s">
        <v>136</v>
      </c>
      <c r="AU185" s="256" t="s">
        <v>87</v>
      </c>
      <c r="AV185" s="14" t="s">
        <v>87</v>
      </c>
      <c r="AW185" s="14" t="s">
        <v>33</v>
      </c>
      <c r="AX185" s="14" t="s">
        <v>85</v>
      </c>
      <c r="AY185" s="256" t="s">
        <v>125</v>
      </c>
    </row>
    <row r="186" s="2" customFormat="1" ht="6.96" customHeight="1">
      <c r="A186" s="38"/>
      <c r="B186" s="66"/>
      <c r="C186" s="67"/>
      <c r="D186" s="67"/>
      <c r="E186" s="67"/>
      <c r="F186" s="67"/>
      <c r="G186" s="67"/>
      <c r="H186" s="67"/>
      <c r="I186" s="67"/>
      <c r="J186" s="67"/>
      <c r="K186" s="67"/>
      <c r="L186" s="44"/>
      <c r="M186" s="38"/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</row>
  </sheetData>
  <sheetProtection sheet="1" autoFilter="0" formatColumns="0" formatRows="0" objects="1" scenarios="1" spinCount="100000" saltValue="A3MThcj5DikrfhaasPQwAU7ssyH6vkBLRiZh8rDg6VU0DIVtNvofWLlrAnHDVCUKBp+w3vry0Fh8I6iEcHbZSg==" hashValue="2sq4HwwMAaItjgbqj3k7Y3Xa1GC94u02NishW9eevGHVLInVA10dfx0KI6P+Jq2k2vxdVCUXGhaGsxO0XX5QYA==" algorithmName="SHA-512" password="CC35"/>
  <autoFilter ref="C121:K185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95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Stezka podél silnice II/154 na hrázi rybníka Svět v Třeboni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219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91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21. 12. 2021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32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ROUND((SUM(BE125:BE591)),  2)</f>
        <v>0</v>
      </c>
      <c r="G33" s="38"/>
      <c r="H33" s="38"/>
      <c r="I33" s="155">
        <v>0.20999999999999999</v>
      </c>
      <c r="J33" s="154">
        <f>ROUND(((SUM(BE125:BE591))*I33),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ROUND((SUM(BF125:BF591)),  2)</f>
        <v>0</v>
      </c>
      <c r="G34" s="38"/>
      <c r="H34" s="38"/>
      <c r="I34" s="155">
        <v>0.14999999999999999</v>
      </c>
      <c r="J34" s="154">
        <f>ROUND(((SUM(BF125:BF591))*I34),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ROUND((SUM(BG125:BG591)),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ROUND((SUM(BH125:BH591)),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ROUND((SUM(BI125:BI591)),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Stezka podél silnice II/154 na hrázi rybníka Svět v Třeboni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101 - Stezka pro chodce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Třeboň</v>
      </c>
      <c r="G89" s="40"/>
      <c r="H89" s="40"/>
      <c r="I89" s="32" t="s">
        <v>22</v>
      </c>
      <c r="J89" s="79" t="str">
        <f>IF(J12="","",J12)</f>
        <v>21. 12. 2021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Třeboň</v>
      </c>
      <c r="G91" s="40"/>
      <c r="H91" s="40"/>
      <c r="I91" s="32" t="s">
        <v>30</v>
      </c>
      <c r="J91" s="36" t="str">
        <f>E21</f>
        <v>WAY project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99</v>
      </c>
      <c r="D94" s="176"/>
      <c r="E94" s="176"/>
      <c r="F94" s="176"/>
      <c r="G94" s="176"/>
      <c r="H94" s="176"/>
      <c r="I94" s="176"/>
      <c r="J94" s="177" t="s">
        <v>100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101</v>
      </c>
      <c r="D96" s="40"/>
      <c r="E96" s="40"/>
      <c r="F96" s="40"/>
      <c r="G96" s="40"/>
      <c r="H96" s="40"/>
      <c r="I96" s="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102</v>
      </c>
    </row>
    <row r="97" s="9" customFormat="1" ht="24.96" customHeight="1">
      <c r="A97" s="9"/>
      <c r="B97" s="179"/>
      <c r="C97" s="180"/>
      <c r="D97" s="181" t="s">
        <v>220</v>
      </c>
      <c r="E97" s="182"/>
      <c r="F97" s="182"/>
      <c r="G97" s="182"/>
      <c r="H97" s="182"/>
      <c r="I97" s="182"/>
      <c r="J97" s="183">
        <f>J126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221</v>
      </c>
      <c r="E98" s="188"/>
      <c r="F98" s="188"/>
      <c r="G98" s="188"/>
      <c r="H98" s="188"/>
      <c r="I98" s="188"/>
      <c r="J98" s="189">
        <f>J127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222</v>
      </c>
      <c r="E99" s="188"/>
      <c r="F99" s="188"/>
      <c r="G99" s="188"/>
      <c r="H99" s="188"/>
      <c r="I99" s="188"/>
      <c r="J99" s="189">
        <f>J377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223</v>
      </c>
      <c r="E100" s="188"/>
      <c r="F100" s="188"/>
      <c r="G100" s="188"/>
      <c r="H100" s="188"/>
      <c r="I100" s="188"/>
      <c r="J100" s="189">
        <f>J385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224</v>
      </c>
      <c r="E101" s="188"/>
      <c r="F101" s="188"/>
      <c r="G101" s="188"/>
      <c r="H101" s="188"/>
      <c r="I101" s="188"/>
      <c r="J101" s="189">
        <f>J436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225</v>
      </c>
      <c r="E102" s="188"/>
      <c r="F102" s="188"/>
      <c r="G102" s="188"/>
      <c r="H102" s="188"/>
      <c r="I102" s="188"/>
      <c r="J102" s="189">
        <f>J518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226</v>
      </c>
      <c r="E103" s="188"/>
      <c r="F103" s="188"/>
      <c r="G103" s="188"/>
      <c r="H103" s="188"/>
      <c r="I103" s="188"/>
      <c r="J103" s="189">
        <f>J578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9"/>
      <c r="C104" s="180"/>
      <c r="D104" s="181" t="s">
        <v>227</v>
      </c>
      <c r="E104" s="182"/>
      <c r="F104" s="182"/>
      <c r="G104" s="182"/>
      <c r="H104" s="182"/>
      <c r="I104" s="182"/>
      <c r="J104" s="183">
        <f>J585</f>
        <v>0</v>
      </c>
      <c r="K104" s="180"/>
      <c r="L104" s="18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5"/>
      <c r="C105" s="186"/>
      <c r="D105" s="187" t="s">
        <v>228</v>
      </c>
      <c r="E105" s="188"/>
      <c r="F105" s="188"/>
      <c r="G105" s="188"/>
      <c r="H105" s="188"/>
      <c r="I105" s="188"/>
      <c r="J105" s="189">
        <f>J586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109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74" t="str">
        <f>E7</f>
        <v>Stezka podél silnice II/154 na hrázi rybníka Svět v Třeboni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96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 xml:space="preserve">101 - Stezka pro chodce 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>Třeboň</v>
      </c>
      <c r="G119" s="40"/>
      <c r="H119" s="40"/>
      <c r="I119" s="32" t="s">
        <v>22</v>
      </c>
      <c r="J119" s="79" t="str">
        <f>IF(J12="","",J12)</f>
        <v>21. 12. 2021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E15</f>
        <v>Město Třeboň</v>
      </c>
      <c r="G121" s="40"/>
      <c r="H121" s="40"/>
      <c r="I121" s="32" t="s">
        <v>30</v>
      </c>
      <c r="J121" s="36" t="str">
        <f>E21</f>
        <v>WAY project s.r.o.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28</v>
      </c>
      <c r="D122" s="40"/>
      <c r="E122" s="40"/>
      <c r="F122" s="27" t="str">
        <f>IF(E18="","",E18)</f>
        <v>Vyplň údaj</v>
      </c>
      <c r="G122" s="40"/>
      <c r="H122" s="40"/>
      <c r="I122" s="32" t="s">
        <v>34</v>
      </c>
      <c r="J122" s="36" t="str">
        <f>E24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1"/>
      <c r="B124" s="192"/>
      <c r="C124" s="193" t="s">
        <v>110</v>
      </c>
      <c r="D124" s="194" t="s">
        <v>62</v>
      </c>
      <c r="E124" s="194" t="s">
        <v>58</v>
      </c>
      <c r="F124" s="194" t="s">
        <v>59</v>
      </c>
      <c r="G124" s="194" t="s">
        <v>111</v>
      </c>
      <c r="H124" s="194" t="s">
        <v>112</v>
      </c>
      <c r="I124" s="194" t="s">
        <v>113</v>
      </c>
      <c r="J124" s="194" t="s">
        <v>100</v>
      </c>
      <c r="K124" s="195" t="s">
        <v>114</v>
      </c>
      <c r="L124" s="196"/>
      <c r="M124" s="100" t="s">
        <v>1</v>
      </c>
      <c r="N124" s="101" t="s">
        <v>41</v>
      </c>
      <c r="O124" s="101" t="s">
        <v>115</v>
      </c>
      <c r="P124" s="101" t="s">
        <v>116</v>
      </c>
      <c r="Q124" s="101" t="s">
        <v>117</v>
      </c>
      <c r="R124" s="101" t="s">
        <v>118</v>
      </c>
      <c r="S124" s="101" t="s">
        <v>119</v>
      </c>
      <c r="T124" s="102" t="s">
        <v>120</v>
      </c>
      <c r="U124" s="191"/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1"/>
    </row>
    <row r="125" s="2" customFormat="1" ht="22.8" customHeight="1">
      <c r="A125" s="38"/>
      <c r="B125" s="39"/>
      <c r="C125" s="107" t="s">
        <v>121</v>
      </c>
      <c r="D125" s="40"/>
      <c r="E125" s="40"/>
      <c r="F125" s="40"/>
      <c r="G125" s="40"/>
      <c r="H125" s="40"/>
      <c r="I125" s="40"/>
      <c r="J125" s="197">
        <f>BK125</f>
        <v>0</v>
      </c>
      <c r="K125" s="40"/>
      <c r="L125" s="44"/>
      <c r="M125" s="103"/>
      <c r="N125" s="198"/>
      <c r="O125" s="104"/>
      <c r="P125" s="199">
        <f>P126+P585</f>
        <v>0</v>
      </c>
      <c r="Q125" s="104"/>
      <c r="R125" s="199">
        <f>R126+R585</f>
        <v>525.84431400000005</v>
      </c>
      <c r="S125" s="104"/>
      <c r="T125" s="200">
        <f>T126+T585</f>
        <v>438.18041999999997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76</v>
      </c>
      <c r="AU125" s="17" t="s">
        <v>102</v>
      </c>
      <c r="BK125" s="201">
        <f>BK126+BK585</f>
        <v>0</v>
      </c>
    </row>
    <row r="126" s="12" customFormat="1" ht="25.92" customHeight="1">
      <c r="A126" s="12"/>
      <c r="B126" s="202"/>
      <c r="C126" s="203"/>
      <c r="D126" s="204" t="s">
        <v>76</v>
      </c>
      <c r="E126" s="205" t="s">
        <v>229</v>
      </c>
      <c r="F126" s="205" t="s">
        <v>230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P127+P377+P385+P436+P518+P578</f>
        <v>0</v>
      </c>
      <c r="Q126" s="210"/>
      <c r="R126" s="211">
        <f>R127+R377+R385+R436+R518+R578</f>
        <v>525.8434436</v>
      </c>
      <c r="S126" s="210"/>
      <c r="T126" s="212">
        <f>T127+T377+T385+T436+T518+T578</f>
        <v>438.18041999999997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85</v>
      </c>
      <c r="AT126" s="214" t="s">
        <v>76</v>
      </c>
      <c r="AU126" s="214" t="s">
        <v>77</v>
      </c>
      <c r="AY126" s="213" t="s">
        <v>125</v>
      </c>
      <c r="BK126" s="215">
        <f>BK127+BK377+BK385+BK436+BK518+BK578</f>
        <v>0</v>
      </c>
    </row>
    <row r="127" s="12" customFormat="1" ht="22.8" customHeight="1">
      <c r="A127" s="12"/>
      <c r="B127" s="202"/>
      <c r="C127" s="203"/>
      <c r="D127" s="204" t="s">
        <v>76</v>
      </c>
      <c r="E127" s="216" t="s">
        <v>85</v>
      </c>
      <c r="F127" s="216" t="s">
        <v>231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SUM(P128:P376)</f>
        <v>0</v>
      </c>
      <c r="Q127" s="210"/>
      <c r="R127" s="211">
        <f>SUM(R128:R376)</f>
        <v>354.96946800000001</v>
      </c>
      <c r="S127" s="210"/>
      <c r="T127" s="212">
        <f>SUM(T128:T376)</f>
        <v>437.92041999999998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85</v>
      </c>
      <c r="AT127" s="214" t="s">
        <v>76</v>
      </c>
      <c r="AU127" s="214" t="s">
        <v>85</v>
      </c>
      <c r="AY127" s="213" t="s">
        <v>125</v>
      </c>
      <c r="BK127" s="215">
        <f>SUM(BK128:BK376)</f>
        <v>0</v>
      </c>
    </row>
    <row r="128" s="2" customFormat="1" ht="24.15" customHeight="1">
      <c r="A128" s="38"/>
      <c r="B128" s="39"/>
      <c r="C128" s="218" t="s">
        <v>85</v>
      </c>
      <c r="D128" s="218" t="s">
        <v>128</v>
      </c>
      <c r="E128" s="219" t="s">
        <v>232</v>
      </c>
      <c r="F128" s="220" t="s">
        <v>233</v>
      </c>
      <c r="G128" s="221" t="s">
        <v>234</v>
      </c>
      <c r="H128" s="222">
        <v>240</v>
      </c>
      <c r="I128" s="223"/>
      <c r="J128" s="224">
        <f>ROUND(I128*H128,2)</f>
        <v>0</v>
      </c>
      <c r="K128" s="220" t="s">
        <v>132</v>
      </c>
      <c r="L128" s="44"/>
      <c r="M128" s="225" t="s">
        <v>1</v>
      </c>
      <c r="N128" s="226" t="s">
        <v>42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149</v>
      </c>
      <c r="AT128" s="229" t="s">
        <v>128</v>
      </c>
      <c r="AU128" s="229" t="s">
        <v>87</v>
      </c>
      <c r="AY128" s="17" t="s">
        <v>125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85</v>
      </c>
      <c r="BK128" s="230">
        <f>ROUND(I128*H128,2)</f>
        <v>0</v>
      </c>
      <c r="BL128" s="17" t="s">
        <v>149</v>
      </c>
      <c r="BM128" s="229" t="s">
        <v>235</v>
      </c>
    </row>
    <row r="129" s="2" customFormat="1">
      <c r="A129" s="38"/>
      <c r="B129" s="39"/>
      <c r="C129" s="40"/>
      <c r="D129" s="231" t="s">
        <v>135</v>
      </c>
      <c r="E129" s="40"/>
      <c r="F129" s="232" t="s">
        <v>236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135</v>
      </c>
      <c r="AU129" s="17" t="s">
        <v>87</v>
      </c>
    </row>
    <row r="130" s="14" customFormat="1">
      <c r="A130" s="14"/>
      <c r="B130" s="246"/>
      <c r="C130" s="247"/>
      <c r="D130" s="231" t="s">
        <v>136</v>
      </c>
      <c r="E130" s="248" t="s">
        <v>1</v>
      </c>
      <c r="F130" s="249" t="s">
        <v>237</v>
      </c>
      <c r="G130" s="247"/>
      <c r="H130" s="250">
        <v>240</v>
      </c>
      <c r="I130" s="251"/>
      <c r="J130" s="247"/>
      <c r="K130" s="247"/>
      <c r="L130" s="252"/>
      <c r="M130" s="253"/>
      <c r="N130" s="254"/>
      <c r="O130" s="254"/>
      <c r="P130" s="254"/>
      <c r="Q130" s="254"/>
      <c r="R130" s="254"/>
      <c r="S130" s="254"/>
      <c r="T130" s="25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6" t="s">
        <v>136</v>
      </c>
      <c r="AU130" s="256" t="s">
        <v>87</v>
      </c>
      <c r="AV130" s="14" t="s">
        <v>87</v>
      </c>
      <c r="AW130" s="14" t="s">
        <v>33</v>
      </c>
      <c r="AX130" s="14" t="s">
        <v>85</v>
      </c>
      <c r="AY130" s="256" t="s">
        <v>125</v>
      </c>
    </row>
    <row r="131" s="2" customFormat="1" ht="16.5" customHeight="1">
      <c r="A131" s="38"/>
      <c r="B131" s="39"/>
      <c r="C131" s="218" t="s">
        <v>87</v>
      </c>
      <c r="D131" s="218" t="s">
        <v>128</v>
      </c>
      <c r="E131" s="219" t="s">
        <v>238</v>
      </c>
      <c r="F131" s="220" t="s">
        <v>239</v>
      </c>
      <c r="G131" s="221" t="s">
        <v>240</v>
      </c>
      <c r="H131" s="222">
        <v>1</v>
      </c>
      <c r="I131" s="223"/>
      <c r="J131" s="224">
        <f>ROUND(I131*H131,2)</f>
        <v>0</v>
      </c>
      <c r="K131" s="220" t="s">
        <v>132</v>
      </c>
      <c r="L131" s="44"/>
      <c r="M131" s="225" t="s">
        <v>1</v>
      </c>
      <c r="N131" s="226" t="s">
        <v>42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149</v>
      </c>
      <c r="AT131" s="229" t="s">
        <v>128</v>
      </c>
      <c r="AU131" s="229" t="s">
        <v>87</v>
      </c>
      <c r="AY131" s="17" t="s">
        <v>125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85</v>
      </c>
      <c r="BK131" s="230">
        <f>ROUND(I131*H131,2)</f>
        <v>0</v>
      </c>
      <c r="BL131" s="17" t="s">
        <v>149</v>
      </c>
      <c r="BM131" s="229" t="s">
        <v>241</v>
      </c>
    </row>
    <row r="132" s="2" customFormat="1">
      <c r="A132" s="38"/>
      <c r="B132" s="39"/>
      <c r="C132" s="40"/>
      <c r="D132" s="231" t="s">
        <v>135</v>
      </c>
      <c r="E132" s="40"/>
      <c r="F132" s="232" t="s">
        <v>242</v>
      </c>
      <c r="G132" s="40"/>
      <c r="H132" s="40"/>
      <c r="I132" s="233"/>
      <c r="J132" s="40"/>
      <c r="K132" s="40"/>
      <c r="L132" s="44"/>
      <c r="M132" s="234"/>
      <c r="N132" s="235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135</v>
      </c>
      <c r="AU132" s="17" t="s">
        <v>87</v>
      </c>
    </row>
    <row r="133" s="14" customFormat="1">
      <c r="A133" s="14"/>
      <c r="B133" s="246"/>
      <c r="C133" s="247"/>
      <c r="D133" s="231" t="s">
        <v>136</v>
      </c>
      <c r="E133" s="248" t="s">
        <v>1</v>
      </c>
      <c r="F133" s="249" t="s">
        <v>243</v>
      </c>
      <c r="G133" s="247"/>
      <c r="H133" s="250">
        <v>1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6" t="s">
        <v>136</v>
      </c>
      <c r="AU133" s="256" t="s">
        <v>87</v>
      </c>
      <c r="AV133" s="14" t="s">
        <v>87</v>
      </c>
      <c r="AW133" s="14" t="s">
        <v>33</v>
      </c>
      <c r="AX133" s="14" t="s">
        <v>85</v>
      </c>
      <c r="AY133" s="256" t="s">
        <v>125</v>
      </c>
    </row>
    <row r="134" s="2" customFormat="1" ht="16.5" customHeight="1">
      <c r="A134" s="38"/>
      <c r="B134" s="39"/>
      <c r="C134" s="218" t="s">
        <v>143</v>
      </c>
      <c r="D134" s="218" t="s">
        <v>128</v>
      </c>
      <c r="E134" s="219" t="s">
        <v>244</v>
      </c>
      <c r="F134" s="220" t="s">
        <v>245</v>
      </c>
      <c r="G134" s="221" t="s">
        <v>240</v>
      </c>
      <c r="H134" s="222">
        <v>2</v>
      </c>
      <c r="I134" s="223"/>
      <c r="J134" s="224">
        <f>ROUND(I134*H134,2)</f>
        <v>0</v>
      </c>
      <c r="K134" s="220" t="s">
        <v>132</v>
      </c>
      <c r="L134" s="44"/>
      <c r="M134" s="225" t="s">
        <v>1</v>
      </c>
      <c r="N134" s="226" t="s">
        <v>42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149</v>
      </c>
      <c r="AT134" s="229" t="s">
        <v>128</v>
      </c>
      <c r="AU134" s="229" t="s">
        <v>87</v>
      </c>
      <c r="AY134" s="17" t="s">
        <v>125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85</v>
      </c>
      <c r="BK134" s="230">
        <f>ROUND(I134*H134,2)</f>
        <v>0</v>
      </c>
      <c r="BL134" s="17" t="s">
        <v>149</v>
      </c>
      <c r="BM134" s="229" t="s">
        <v>246</v>
      </c>
    </row>
    <row r="135" s="2" customFormat="1">
      <c r="A135" s="38"/>
      <c r="B135" s="39"/>
      <c r="C135" s="40"/>
      <c r="D135" s="231" t="s">
        <v>135</v>
      </c>
      <c r="E135" s="40"/>
      <c r="F135" s="232" t="s">
        <v>247</v>
      </c>
      <c r="G135" s="40"/>
      <c r="H135" s="40"/>
      <c r="I135" s="233"/>
      <c r="J135" s="40"/>
      <c r="K135" s="40"/>
      <c r="L135" s="44"/>
      <c r="M135" s="234"/>
      <c r="N135" s="23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135</v>
      </c>
      <c r="AU135" s="17" t="s">
        <v>87</v>
      </c>
    </row>
    <row r="136" s="14" customFormat="1">
      <c r="A136" s="14"/>
      <c r="B136" s="246"/>
      <c r="C136" s="247"/>
      <c r="D136" s="231" t="s">
        <v>136</v>
      </c>
      <c r="E136" s="248" t="s">
        <v>1</v>
      </c>
      <c r="F136" s="249" t="s">
        <v>248</v>
      </c>
      <c r="G136" s="247"/>
      <c r="H136" s="250">
        <v>2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6" t="s">
        <v>136</v>
      </c>
      <c r="AU136" s="256" t="s">
        <v>87</v>
      </c>
      <c r="AV136" s="14" t="s">
        <v>87</v>
      </c>
      <c r="AW136" s="14" t="s">
        <v>33</v>
      </c>
      <c r="AX136" s="14" t="s">
        <v>85</v>
      </c>
      <c r="AY136" s="256" t="s">
        <v>125</v>
      </c>
    </row>
    <row r="137" s="2" customFormat="1" ht="16.5" customHeight="1">
      <c r="A137" s="38"/>
      <c r="B137" s="39"/>
      <c r="C137" s="218" t="s">
        <v>149</v>
      </c>
      <c r="D137" s="218" t="s">
        <v>128</v>
      </c>
      <c r="E137" s="219" t="s">
        <v>249</v>
      </c>
      <c r="F137" s="220" t="s">
        <v>250</v>
      </c>
      <c r="G137" s="221" t="s">
        <v>240</v>
      </c>
      <c r="H137" s="222">
        <v>4</v>
      </c>
      <c r="I137" s="223"/>
      <c r="J137" s="224">
        <f>ROUND(I137*H137,2)</f>
        <v>0</v>
      </c>
      <c r="K137" s="220" t="s">
        <v>132</v>
      </c>
      <c r="L137" s="44"/>
      <c r="M137" s="225" t="s">
        <v>1</v>
      </c>
      <c r="N137" s="226" t="s">
        <v>42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149</v>
      </c>
      <c r="AT137" s="229" t="s">
        <v>128</v>
      </c>
      <c r="AU137" s="229" t="s">
        <v>87</v>
      </c>
      <c r="AY137" s="17" t="s">
        <v>125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85</v>
      </c>
      <c r="BK137" s="230">
        <f>ROUND(I137*H137,2)</f>
        <v>0</v>
      </c>
      <c r="BL137" s="17" t="s">
        <v>149</v>
      </c>
      <c r="BM137" s="229" t="s">
        <v>251</v>
      </c>
    </row>
    <row r="138" s="2" customFormat="1">
      <c r="A138" s="38"/>
      <c r="B138" s="39"/>
      <c r="C138" s="40"/>
      <c r="D138" s="231" t="s">
        <v>135</v>
      </c>
      <c r="E138" s="40"/>
      <c r="F138" s="232" t="s">
        <v>252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135</v>
      </c>
      <c r="AU138" s="17" t="s">
        <v>87</v>
      </c>
    </row>
    <row r="139" s="14" customFormat="1">
      <c r="A139" s="14"/>
      <c r="B139" s="246"/>
      <c r="C139" s="247"/>
      <c r="D139" s="231" t="s">
        <v>136</v>
      </c>
      <c r="E139" s="248" t="s">
        <v>1</v>
      </c>
      <c r="F139" s="249" t="s">
        <v>253</v>
      </c>
      <c r="G139" s="247"/>
      <c r="H139" s="250">
        <v>4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6" t="s">
        <v>136</v>
      </c>
      <c r="AU139" s="256" t="s">
        <v>87</v>
      </c>
      <c r="AV139" s="14" t="s">
        <v>87</v>
      </c>
      <c r="AW139" s="14" t="s">
        <v>33</v>
      </c>
      <c r="AX139" s="14" t="s">
        <v>85</v>
      </c>
      <c r="AY139" s="256" t="s">
        <v>125</v>
      </c>
    </row>
    <row r="140" s="2" customFormat="1" ht="16.5" customHeight="1">
      <c r="A140" s="38"/>
      <c r="B140" s="39"/>
      <c r="C140" s="218" t="s">
        <v>124</v>
      </c>
      <c r="D140" s="218" t="s">
        <v>128</v>
      </c>
      <c r="E140" s="219" t="s">
        <v>254</v>
      </c>
      <c r="F140" s="220" t="s">
        <v>255</v>
      </c>
      <c r="G140" s="221" t="s">
        <v>240</v>
      </c>
      <c r="H140" s="222">
        <v>1</v>
      </c>
      <c r="I140" s="223"/>
      <c r="J140" s="224">
        <f>ROUND(I140*H140,2)</f>
        <v>0</v>
      </c>
      <c r="K140" s="220" t="s">
        <v>132</v>
      </c>
      <c r="L140" s="44"/>
      <c r="M140" s="225" t="s">
        <v>1</v>
      </c>
      <c r="N140" s="226" t="s">
        <v>42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149</v>
      </c>
      <c r="AT140" s="229" t="s">
        <v>128</v>
      </c>
      <c r="AU140" s="229" t="s">
        <v>87</v>
      </c>
      <c r="AY140" s="17" t="s">
        <v>125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85</v>
      </c>
      <c r="BK140" s="230">
        <f>ROUND(I140*H140,2)</f>
        <v>0</v>
      </c>
      <c r="BL140" s="17" t="s">
        <v>149</v>
      </c>
      <c r="BM140" s="229" t="s">
        <v>256</v>
      </c>
    </row>
    <row r="141" s="2" customFormat="1">
      <c r="A141" s="38"/>
      <c r="B141" s="39"/>
      <c r="C141" s="40"/>
      <c r="D141" s="231" t="s">
        <v>135</v>
      </c>
      <c r="E141" s="40"/>
      <c r="F141" s="232" t="s">
        <v>257</v>
      </c>
      <c r="G141" s="40"/>
      <c r="H141" s="40"/>
      <c r="I141" s="233"/>
      <c r="J141" s="40"/>
      <c r="K141" s="40"/>
      <c r="L141" s="44"/>
      <c r="M141" s="234"/>
      <c r="N141" s="235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135</v>
      </c>
      <c r="AU141" s="17" t="s">
        <v>87</v>
      </c>
    </row>
    <row r="142" s="14" customFormat="1">
      <c r="A142" s="14"/>
      <c r="B142" s="246"/>
      <c r="C142" s="247"/>
      <c r="D142" s="231" t="s">
        <v>136</v>
      </c>
      <c r="E142" s="248" t="s">
        <v>1</v>
      </c>
      <c r="F142" s="249" t="s">
        <v>258</v>
      </c>
      <c r="G142" s="247"/>
      <c r="H142" s="250">
        <v>1</v>
      </c>
      <c r="I142" s="251"/>
      <c r="J142" s="247"/>
      <c r="K142" s="247"/>
      <c r="L142" s="252"/>
      <c r="M142" s="253"/>
      <c r="N142" s="254"/>
      <c r="O142" s="254"/>
      <c r="P142" s="254"/>
      <c r="Q142" s="254"/>
      <c r="R142" s="254"/>
      <c r="S142" s="254"/>
      <c r="T142" s="25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6" t="s">
        <v>136</v>
      </c>
      <c r="AU142" s="256" t="s">
        <v>87</v>
      </c>
      <c r="AV142" s="14" t="s">
        <v>87</v>
      </c>
      <c r="AW142" s="14" t="s">
        <v>33</v>
      </c>
      <c r="AX142" s="14" t="s">
        <v>85</v>
      </c>
      <c r="AY142" s="256" t="s">
        <v>125</v>
      </c>
    </row>
    <row r="143" s="2" customFormat="1" ht="16.5" customHeight="1">
      <c r="A143" s="38"/>
      <c r="B143" s="39"/>
      <c r="C143" s="218" t="s">
        <v>158</v>
      </c>
      <c r="D143" s="218" t="s">
        <v>128</v>
      </c>
      <c r="E143" s="219" t="s">
        <v>259</v>
      </c>
      <c r="F143" s="220" t="s">
        <v>260</v>
      </c>
      <c r="G143" s="221" t="s">
        <v>240</v>
      </c>
      <c r="H143" s="222">
        <v>2</v>
      </c>
      <c r="I143" s="223"/>
      <c r="J143" s="224">
        <f>ROUND(I143*H143,2)</f>
        <v>0</v>
      </c>
      <c r="K143" s="220" t="s">
        <v>132</v>
      </c>
      <c r="L143" s="44"/>
      <c r="M143" s="225" t="s">
        <v>1</v>
      </c>
      <c r="N143" s="226" t="s">
        <v>42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149</v>
      </c>
      <c r="AT143" s="229" t="s">
        <v>128</v>
      </c>
      <c r="AU143" s="229" t="s">
        <v>87</v>
      </c>
      <c r="AY143" s="17" t="s">
        <v>125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85</v>
      </c>
      <c r="BK143" s="230">
        <f>ROUND(I143*H143,2)</f>
        <v>0</v>
      </c>
      <c r="BL143" s="17" t="s">
        <v>149</v>
      </c>
      <c r="BM143" s="229" t="s">
        <v>261</v>
      </c>
    </row>
    <row r="144" s="2" customFormat="1">
      <c r="A144" s="38"/>
      <c r="B144" s="39"/>
      <c r="C144" s="40"/>
      <c r="D144" s="231" t="s">
        <v>135</v>
      </c>
      <c r="E144" s="40"/>
      <c r="F144" s="232" t="s">
        <v>262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135</v>
      </c>
      <c r="AU144" s="17" t="s">
        <v>87</v>
      </c>
    </row>
    <row r="145" s="14" customFormat="1">
      <c r="A145" s="14"/>
      <c r="B145" s="246"/>
      <c r="C145" s="247"/>
      <c r="D145" s="231" t="s">
        <v>136</v>
      </c>
      <c r="E145" s="248" t="s">
        <v>1</v>
      </c>
      <c r="F145" s="249" t="s">
        <v>263</v>
      </c>
      <c r="G145" s="247"/>
      <c r="H145" s="250">
        <v>2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6" t="s">
        <v>136</v>
      </c>
      <c r="AU145" s="256" t="s">
        <v>87</v>
      </c>
      <c r="AV145" s="14" t="s">
        <v>87</v>
      </c>
      <c r="AW145" s="14" t="s">
        <v>33</v>
      </c>
      <c r="AX145" s="14" t="s">
        <v>85</v>
      </c>
      <c r="AY145" s="256" t="s">
        <v>125</v>
      </c>
    </row>
    <row r="146" s="2" customFormat="1" ht="16.5" customHeight="1">
      <c r="A146" s="38"/>
      <c r="B146" s="39"/>
      <c r="C146" s="218" t="s">
        <v>166</v>
      </c>
      <c r="D146" s="218" t="s">
        <v>128</v>
      </c>
      <c r="E146" s="219" t="s">
        <v>264</v>
      </c>
      <c r="F146" s="220" t="s">
        <v>265</v>
      </c>
      <c r="G146" s="221" t="s">
        <v>240</v>
      </c>
      <c r="H146" s="222">
        <v>4</v>
      </c>
      <c r="I146" s="223"/>
      <c r="J146" s="224">
        <f>ROUND(I146*H146,2)</f>
        <v>0</v>
      </c>
      <c r="K146" s="220" t="s">
        <v>132</v>
      </c>
      <c r="L146" s="44"/>
      <c r="M146" s="225" t="s">
        <v>1</v>
      </c>
      <c r="N146" s="226" t="s">
        <v>42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149</v>
      </c>
      <c r="AT146" s="229" t="s">
        <v>128</v>
      </c>
      <c r="AU146" s="229" t="s">
        <v>87</v>
      </c>
      <c r="AY146" s="17" t="s">
        <v>125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85</v>
      </c>
      <c r="BK146" s="230">
        <f>ROUND(I146*H146,2)</f>
        <v>0</v>
      </c>
      <c r="BL146" s="17" t="s">
        <v>149</v>
      </c>
      <c r="BM146" s="229" t="s">
        <v>266</v>
      </c>
    </row>
    <row r="147" s="2" customFormat="1">
      <c r="A147" s="38"/>
      <c r="B147" s="39"/>
      <c r="C147" s="40"/>
      <c r="D147" s="231" t="s">
        <v>135</v>
      </c>
      <c r="E147" s="40"/>
      <c r="F147" s="232" t="s">
        <v>267</v>
      </c>
      <c r="G147" s="40"/>
      <c r="H147" s="40"/>
      <c r="I147" s="233"/>
      <c r="J147" s="40"/>
      <c r="K147" s="40"/>
      <c r="L147" s="44"/>
      <c r="M147" s="234"/>
      <c r="N147" s="235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135</v>
      </c>
      <c r="AU147" s="17" t="s">
        <v>87</v>
      </c>
    </row>
    <row r="148" s="14" customFormat="1">
      <c r="A148" s="14"/>
      <c r="B148" s="246"/>
      <c r="C148" s="247"/>
      <c r="D148" s="231" t="s">
        <v>136</v>
      </c>
      <c r="E148" s="248" t="s">
        <v>1</v>
      </c>
      <c r="F148" s="249" t="s">
        <v>268</v>
      </c>
      <c r="G148" s="247"/>
      <c r="H148" s="250">
        <v>4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6" t="s">
        <v>136</v>
      </c>
      <c r="AU148" s="256" t="s">
        <v>87</v>
      </c>
      <c r="AV148" s="14" t="s">
        <v>87</v>
      </c>
      <c r="AW148" s="14" t="s">
        <v>33</v>
      </c>
      <c r="AX148" s="14" t="s">
        <v>85</v>
      </c>
      <c r="AY148" s="256" t="s">
        <v>125</v>
      </c>
    </row>
    <row r="149" s="2" customFormat="1" ht="16.5" customHeight="1">
      <c r="A149" s="38"/>
      <c r="B149" s="39"/>
      <c r="C149" s="218" t="s">
        <v>172</v>
      </c>
      <c r="D149" s="218" t="s">
        <v>128</v>
      </c>
      <c r="E149" s="219" t="s">
        <v>269</v>
      </c>
      <c r="F149" s="220" t="s">
        <v>270</v>
      </c>
      <c r="G149" s="221" t="s">
        <v>234</v>
      </c>
      <c r="H149" s="222">
        <v>240</v>
      </c>
      <c r="I149" s="223"/>
      <c r="J149" s="224">
        <f>ROUND(I149*H149,2)</f>
        <v>0</v>
      </c>
      <c r="K149" s="220" t="s">
        <v>132</v>
      </c>
      <c r="L149" s="44"/>
      <c r="M149" s="225" t="s">
        <v>1</v>
      </c>
      <c r="N149" s="226" t="s">
        <v>42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149</v>
      </c>
      <c r="AT149" s="229" t="s">
        <v>128</v>
      </c>
      <c r="AU149" s="229" t="s">
        <v>87</v>
      </c>
      <c r="AY149" s="17" t="s">
        <v>125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85</v>
      </c>
      <c r="BK149" s="230">
        <f>ROUND(I149*H149,2)</f>
        <v>0</v>
      </c>
      <c r="BL149" s="17" t="s">
        <v>149</v>
      </c>
      <c r="BM149" s="229" t="s">
        <v>271</v>
      </c>
    </row>
    <row r="150" s="2" customFormat="1">
      <c r="A150" s="38"/>
      <c r="B150" s="39"/>
      <c r="C150" s="40"/>
      <c r="D150" s="231" t="s">
        <v>135</v>
      </c>
      <c r="E150" s="40"/>
      <c r="F150" s="232" t="s">
        <v>272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135</v>
      </c>
      <c r="AU150" s="17" t="s">
        <v>87</v>
      </c>
    </row>
    <row r="151" s="14" customFormat="1">
      <c r="A151" s="14"/>
      <c r="B151" s="246"/>
      <c r="C151" s="247"/>
      <c r="D151" s="231" t="s">
        <v>136</v>
      </c>
      <c r="E151" s="248" t="s">
        <v>1</v>
      </c>
      <c r="F151" s="249" t="s">
        <v>273</v>
      </c>
      <c r="G151" s="247"/>
      <c r="H151" s="250">
        <v>240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6" t="s">
        <v>136</v>
      </c>
      <c r="AU151" s="256" t="s">
        <v>87</v>
      </c>
      <c r="AV151" s="14" t="s">
        <v>87</v>
      </c>
      <c r="AW151" s="14" t="s">
        <v>33</v>
      </c>
      <c r="AX151" s="14" t="s">
        <v>85</v>
      </c>
      <c r="AY151" s="256" t="s">
        <v>125</v>
      </c>
    </row>
    <row r="152" s="2" customFormat="1" ht="16.5" customHeight="1">
      <c r="A152" s="38"/>
      <c r="B152" s="39"/>
      <c r="C152" s="218" t="s">
        <v>180</v>
      </c>
      <c r="D152" s="218" t="s">
        <v>128</v>
      </c>
      <c r="E152" s="219" t="s">
        <v>274</v>
      </c>
      <c r="F152" s="220" t="s">
        <v>275</v>
      </c>
      <c r="G152" s="221" t="s">
        <v>240</v>
      </c>
      <c r="H152" s="222">
        <v>1</v>
      </c>
      <c r="I152" s="223"/>
      <c r="J152" s="224">
        <f>ROUND(I152*H152,2)</f>
        <v>0</v>
      </c>
      <c r="K152" s="220" t="s">
        <v>132</v>
      </c>
      <c r="L152" s="44"/>
      <c r="M152" s="225" t="s">
        <v>1</v>
      </c>
      <c r="N152" s="226" t="s">
        <v>42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149</v>
      </c>
      <c r="AT152" s="229" t="s">
        <v>128</v>
      </c>
      <c r="AU152" s="229" t="s">
        <v>87</v>
      </c>
      <c r="AY152" s="17" t="s">
        <v>125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85</v>
      </c>
      <c r="BK152" s="230">
        <f>ROUND(I152*H152,2)</f>
        <v>0</v>
      </c>
      <c r="BL152" s="17" t="s">
        <v>149</v>
      </c>
      <c r="BM152" s="229" t="s">
        <v>276</v>
      </c>
    </row>
    <row r="153" s="2" customFormat="1">
      <c r="A153" s="38"/>
      <c r="B153" s="39"/>
      <c r="C153" s="40"/>
      <c r="D153" s="231" t="s">
        <v>135</v>
      </c>
      <c r="E153" s="40"/>
      <c r="F153" s="232" t="s">
        <v>277</v>
      </c>
      <c r="G153" s="40"/>
      <c r="H153" s="40"/>
      <c r="I153" s="233"/>
      <c r="J153" s="40"/>
      <c r="K153" s="40"/>
      <c r="L153" s="44"/>
      <c r="M153" s="234"/>
      <c r="N153" s="23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135</v>
      </c>
      <c r="AU153" s="17" t="s">
        <v>87</v>
      </c>
    </row>
    <row r="154" s="14" customFormat="1">
      <c r="A154" s="14"/>
      <c r="B154" s="246"/>
      <c r="C154" s="247"/>
      <c r="D154" s="231" t="s">
        <v>136</v>
      </c>
      <c r="E154" s="248" t="s">
        <v>1</v>
      </c>
      <c r="F154" s="249" t="s">
        <v>278</v>
      </c>
      <c r="G154" s="247"/>
      <c r="H154" s="250">
        <v>1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6" t="s">
        <v>136</v>
      </c>
      <c r="AU154" s="256" t="s">
        <v>87</v>
      </c>
      <c r="AV154" s="14" t="s">
        <v>87</v>
      </c>
      <c r="AW154" s="14" t="s">
        <v>33</v>
      </c>
      <c r="AX154" s="14" t="s">
        <v>85</v>
      </c>
      <c r="AY154" s="256" t="s">
        <v>125</v>
      </c>
    </row>
    <row r="155" s="13" customFormat="1">
      <c r="A155" s="13"/>
      <c r="B155" s="236"/>
      <c r="C155" s="237"/>
      <c r="D155" s="231" t="s">
        <v>136</v>
      </c>
      <c r="E155" s="238" t="s">
        <v>1</v>
      </c>
      <c r="F155" s="239" t="s">
        <v>279</v>
      </c>
      <c r="G155" s="237"/>
      <c r="H155" s="238" t="s">
        <v>1</v>
      </c>
      <c r="I155" s="240"/>
      <c r="J155" s="237"/>
      <c r="K155" s="237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136</v>
      </c>
      <c r="AU155" s="245" t="s">
        <v>87</v>
      </c>
      <c r="AV155" s="13" t="s">
        <v>85</v>
      </c>
      <c r="AW155" s="13" t="s">
        <v>33</v>
      </c>
      <c r="AX155" s="13" t="s">
        <v>77</v>
      </c>
      <c r="AY155" s="245" t="s">
        <v>125</v>
      </c>
    </row>
    <row r="156" s="2" customFormat="1" ht="16.5" customHeight="1">
      <c r="A156" s="38"/>
      <c r="B156" s="39"/>
      <c r="C156" s="218" t="s">
        <v>188</v>
      </c>
      <c r="D156" s="218" t="s">
        <v>128</v>
      </c>
      <c r="E156" s="219" t="s">
        <v>280</v>
      </c>
      <c r="F156" s="220" t="s">
        <v>281</v>
      </c>
      <c r="G156" s="221" t="s">
        <v>240</v>
      </c>
      <c r="H156" s="222">
        <v>2</v>
      </c>
      <c r="I156" s="223"/>
      <c r="J156" s="224">
        <f>ROUND(I156*H156,2)</f>
        <v>0</v>
      </c>
      <c r="K156" s="220" t="s">
        <v>132</v>
      </c>
      <c r="L156" s="44"/>
      <c r="M156" s="225" t="s">
        <v>1</v>
      </c>
      <c r="N156" s="226" t="s">
        <v>42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149</v>
      </c>
      <c r="AT156" s="229" t="s">
        <v>128</v>
      </c>
      <c r="AU156" s="229" t="s">
        <v>87</v>
      </c>
      <c r="AY156" s="17" t="s">
        <v>125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85</v>
      </c>
      <c r="BK156" s="230">
        <f>ROUND(I156*H156,2)</f>
        <v>0</v>
      </c>
      <c r="BL156" s="17" t="s">
        <v>149</v>
      </c>
      <c r="BM156" s="229" t="s">
        <v>282</v>
      </c>
    </row>
    <row r="157" s="2" customFormat="1">
      <c r="A157" s="38"/>
      <c r="B157" s="39"/>
      <c r="C157" s="40"/>
      <c r="D157" s="231" t="s">
        <v>135</v>
      </c>
      <c r="E157" s="40"/>
      <c r="F157" s="232" t="s">
        <v>283</v>
      </c>
      <c r="G157" s="40"/>
      <c r="H157" s="40"/>
      <c r="I157" s="233"/>
      <c r="J157" s="40"/>
      <c r="K157" s="40"/>
      <c r="L157" s="44"/>
      <c r="M157" s="234"/>
      <c r="N157" s="23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135</v>
      </c>
      <c r="AU157" s="17" t="s">
        <v>87</v>
      </c>
    </row>
    <row r="158" s="14" customFormat="1">
      <c r="A158" s="14"/>
      <c r="B158" s="246"/>
      <c r="C158" s="247"/>
      <c r="D158" s="231" t="s">
        <v>136</v>
      </c>
      <c r="E158" s="248" t="s">
        <v>1</v>
      </c>
      <c r="F158" s="249" t="s">
        <v>284</v>
      </c>
      <c r="G158" s="247"/>
      <c r="H158" s="250">
        <v>2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6" t="s">
        <v>136</v>
      </c>
      <c r="AU158" s="256" t="s">
        <v>87</v>
      </c>
      <c r="AV158" s="14" t="s">
        <v>87</v>
      </c>
      <c r="AW158" s="14" t="s">
        <v>33</v>
      </c>
      <c r="AX158" s="14" t="s">
        <v>85</v>
      </c>
      <c r="AY158" s="256" t="s">
        <v>125</v>
      </c>
    </row>
    <row r="159" s="13" customFormat="1">
      <c r="A159" s="13"/>
      <c r="B159" s="236"/>
      <c r="C159" s="237"/>
      <c r="D159" s="231" t="s">
        <v>136</v>
      </c>
      <c r="E159" s="238" t="s">
        <v>1</v>
      </c>
      <c r="F159" s="239" t="s">
        <v>279</v>
      </c>
      <c r="G159" s="237"/>
      <c r="H159" s="238" t="s">
        <v>1</v>
      </c>
      <c r="I159" s="240"/>
      <c r="J159" s="237"/>
      <c r="K159" s="237"/>
      <c r="L159" s="241"/>
      <c r="M159" s="242"/>
      <c r="N159" s="243"/>
      <c r="O159" s="243"/>
      <c r="P159" s="243"/>
      <c r="Q159" s="243"/>
      <c r="R159" s="243"/>
      <c r="S159" s="243"/>
      <c r="T159" s="24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5" t="s">
        <v>136</v>
      </c>
      <c r="AU159" s="245" t="s">
        <v>87</v>
      </c>
      <c r="AV159" s="13" t="s">
        <v>85</v>
      </c>
      <c r="AW159" s="13" t="s">
        <v>33</v>
      </c>
      <c r="AX159" s="13" t="s">
        <v>77</v>
      </c>
      <c r="AY159" s="245" t="s">
        <v>125</v>
      </c>
    </row>
    <row r="160" s="2" customFormat="1" ht="16.5" customHeight="1">
      <c r="A160" s="38"/>
      <c r="B160" s="39"/>
      <c r="C160" s="218" t="s">
        <v>194</v>
      </c>
      <c r="D160" s="218" t="s">
        <v>128</v>
      </c>
      <c r="E160" s="219" t="s">
        <v>285</v>
      </c>
      <c r="F160" s="220" t="s">
        <v>286</v>
      </c>
      <c r="G160" s="221" t="s">
        <v>240</v>
      </c>
      <c r="H160" s="222">
        <v>7</v>
      </c>
      <c r="I160" s="223"/>
      <c r="J160" s="224">
        <f>ROUND(I160*H160,2)</f>
        <v>0</v>
      </c>
      <c r="K160" s="220" t="s">
        <v>132</v>
      </c>
      <c r="L160" s="44"/>
      <c r="M160" s="225" t="s">
        <v>1</v>
      </c>
      <c r="N160" s="226" t="s">
        <v>42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149</v>
      </c>
      <c r="AT160" s="229" t="s">
        <v>128</v>
      </c>
      <c r="AU160" s="229" t="s">
        <v>87</v>
      </c>
      <c r="AY160" s="17" t="s">
        <v>125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85</v>
      </c>
      <c r="BK160" s="230">
        <f>ROUND(I160*H160,2)</f>
        <v>0</v>
      </c>
      <c r="BL160" s="17" t="s">
        <v>149</v>
      </c>
      <c r="BM160" s="229" t="s">
        <v>287</v>
      </c>
    </row>
    <row r="161" s="2" customFormat="1">
      <c r="A161" s="38"/>
      <c r="B161" s="39"/>
      <c r="C161" s="40"/>
      <c r="D161" s="231" t="s">
        <v>135</v>
      </c>
      <c r="E161" s="40"/>
      <c r="F161" s="232" t="s">
        <v>288</v>
      </c>
      <c r="G161" s="40"/>
      <c r="H161" s="40"/>
      <c r="I161" s="233"/>
      <c r="J161" s="40"/>
      <c r="K161" s="40"/>
      <c r="L161" s="44"/>
      <c r="M161" s="234"/>
      <c r="N161" s="23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135</v>
      </c>
      <c r="AU161" s="17" t="s">
        <v>87</v>
      </c>
    </row>
    <row r="162" s="14" customFormat="1">
      <c r="A162" s="14"/>
      <c r="B162" s="246"/>
      <c r="C162" s="247"/>
      <c r="D162" s="231" t="s">
        <v>136</v>
      </c>
      <c r="E162" s="248" t="s">
        <v>1</v>
      </c>
      <c r="F162" s="249" t="s">
        <v>289</v>
      </c>
      <c r="G162" s="247"/>
      <c r="H162" s="250">
        <v>4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6" t="s">
        <v>136</v>
      </c>
      <c r="AU162" s="256" t="s">
        <v>87</v>
      </c>
      <c r="AV162" s="14" t="s">
        <v>87</v>
      </c>
      <c r="AW162" s="14" t="s">
        <v>33</v>
      </c>
      <c r="AX162" s="14" t="s">
        <v>77</v>
      </c>
      <c r="AY162" s="256" t="s">
        <v>125</v>
      </c>
    </row>
    <row r="163" s="14" customFormat="1">
      <c r="A163" s="14"/>
      <c r="B163" s="246"/>
      <c r="C163" s="247"/>
      <c r="D163" s="231" t="s">
        <v>136</v>
      </c>
      <c r="E163" s="248" t="s">
        <v>1</v>
      </c>
      <c r="F163" s="249" t="s">
        <v>290</v>
      </c>
      <c r="G163" s="247"/>
      <c r="H163" s="250">
        <v>3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6" t="s">
        <v>136</v>
      </c>
      <c r="AU163" s="256" t="s">
        <v>87</v>
      </c>
      <c r="AV163" s="14" t="s">
        <v>87</v>
      </c>
      <c r="AW163" s="14" t="s">
        <v>33</v>
      </c>
      <c r="AX163" s="14" t="s">
        <v>77</v>
      </c>
      <c r="AY163" s="256" t="s">
        <v>125</v>
      </c>
    </row>
    <row r="164" s="13" customFormat="1">
      <c r="A164" s="13"/>
      <c r="B164" s="236"/>
      <c r="C164" s="237"/>
      <c r="D164" s="231" t="s">
        <v>136</v>
      </c>
      <c r="E164" s="238" t="s">
        <v>1</v>
      </c>
      <c r="F164" s="239" t="s">
        <v>279</v>
      </c>
      <c r="G164" s="237"/>
      <c r="H164" s="238" t="s">
        <v>1</v>
      </c>
      <c r="I164" s="240"/>
      <c r="J164" s="237"/>
      <c r="K164" s="237"/>
      <c r="L164" s="241"/>
      <c r="M164" s="242"/>
      <c r="N164" s="243"/>
      <c r="O164" s="243"/>
      <c r="P164" s="243"/>
      <c r="Q164" s="243"/>
      <c r="R164" s="243"/>
      <c r="S164" s="243"/>
      <c r="T164" s="24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5" t="s">
        <v>136</v>
      </c>
      <c r="AU164" s="245" t="s">
        <v>87</v>
      </c>
      <c r="AV164" s="13" t="s">
        <v>85</v>
      </c>
      <c r="AW164" s="13" t="s">
        <v>33</v>
      </c>
      <c r="AX164" s="13" t="s">
        <v>77</v>
      </c>
      <c r="AY164" s="245" t="s">
        <v>125</v>
      </c>
    </row>
    <row r="165" s="15" customFormat="1">
      <c r="A165" s="15"/>
      <c r="B165" s="260"/>
      <c r="C165" s="261"/>
      <c r="D165" s="231" t="s">
        <v>136</v>
      </c>
      <c r="E165" s="262" t="s">
        <v>1</v>
      </c>
      <c r="F165" s="263" t="s">
        <v>291</v>
      </c>
      <c r="G165" s="261"/>
      <c r="H165" s="264">
        <v>7</v>
      </c>
      <c r="I165" s="265"/>
      <c r="J165" s="261"/>
      <c r="K165" s="261"/>
      <c r="L165" s="266"/>
      <c r="M165" s="267"/>
      <c r="N165" s="268"/>
      <c r="O165" s="268"/>
      <c r="P165" s="268"/>
      <c r="Q165" s="268"/>
      <c r="R165" s="268"/>
      <c r="S165" s="268"/>
      <c r="T165" s="269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70" t="s">
        <v>136</v>
      </c>
      <c r="AU165" s="270" t="s">
        <v>87</v>
      </c>
      <c r="AV165" s="15" t="s">
        <v>149</v>
      </c>
      <c r="AW165" s="15" t="s">
        <v>33</v>
      </c>
      <c r="AX165" s="15" t="s">
        <v>85</v>
      </c>
      <c r="AY165" s="270" t="s">
        <v>125</v>
      </c>
    </row>
    <row r="166" s="2" customFormat="1" ht="16.5" customHeight="1">
      <c r="A166" s="38"/>
      <c r="B166" s="39"/>
      <c r="C166" s="218" t="s">
        <v>201</v>
      </c>
      <c r="D166" s="218" t="s">
        <v>128</v>
      </c>
      <c r="E166" s="219" t="s">
        <v>292</v>
      </c>
      <c r="F166" s="220" t="s">
        <v>293</v>
      </c>
      <c r="G166" s="221" t="s">
        <v>240</v>
      </c>
      <c r="H166" s="222">
        <v>1</v>
      </c>
      <c r="I166" s="223"/>
      <c r="J166" s="224">
        <f>ROUND(I166*H166,2)</f>
        <v>0</v>
      </c>
      <c r="K166" s="220" t="s">
        <v>132</v>
      </c>
      <c r="L166" s="44"/>
      <c r="M166" s="225" t="s">
        <v>1</v>
      </c>
      <c r="N166" s="226" t="s">
        <v>42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149</v>
      </c>
      <c r="AT166" s="229" t="s">
        <v>128</v>
      </c>
      <c r="AU166" s="229" t="s">
        <v>87</v>
      </c>
      <c r="AY166" s="17" t="s">
        <v>125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85</v>
      </c>
      <c r="BK166" s="230">
        <f>ROUND(I166*H166,2)</f>
        <v>0</v>
      </c>
      <c r="BL166" s="17" t="s">
        <v>149</v>
      </c>
      <c r="BM166" s="229" t="s">
        <v>294</v>
      </c>
    </row>
    <row r="167" s="2" customFormat="1">
      <c r="A167" s="38"/>
      <c r="B167" s="39"/>
      <c r="C167" s="40"/>
      <c r="D167" s="231" t="s">
        <v>135</v>
      </c>
      <c r="E167" s="40"/>
      <c r="F167" s="232" t="s">
        <v>295</v>
      </c>
      <c r="G167" s="40"/>
      <c r="H167" s="40"/>
      <c r="I167" s="233"/>
      <c r="J167" s="40"/>
      <c r="K167" s="40"/>
      <c r="L167" s="44"/>
      <c r="M167" s="234"/>
      <c r="N167" s="235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135</v>
      </c>
      <c r="AU167" s="17" t="s">
        <v>87</v>
      </c>
    </row>
    <row r="168" s="14" customFormat="1">
      <c r="A168" s="14"/>
      <c r="B168" s="246"/>
      <c r="C168" s="247"/>
      <c r="D168" s="231" t="s">
        <v>136</v>
      </c>
      <c r="E168" s="248" t="s">
        <v>1</v>
      </c>
      <c r="F168" s="249" t="s">
        <v>296</v>
      </c>
      <c r="G168" s="247"/>
      <c r="H168" s="250">
        <v>1</v>
      </c>
      <c r="I168" s="251"/>
      <c r="J168" s="247"/>
      <c r="K168" s="247"/>
      <c r="L168" s="252"/>
      <c r="M168" s="253"/>
      <c r="N168" s="254"/>
      <c r="O168" s="254"/>
      <c r="P168" s="254"/>
      <c r="Q168" s="254"/>
      <c r="R168" s="254"/>
      <c r="S168" s="254"/>
      <c r="T168" s="25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6" t="s">
        <v>136</v>
      </c>
      <c r="AU168" s="256" t="s">
        <v>87</v>
      </c>
      <c r="AV168" s="14" t="s">
        <v>87</v>
      </c>
      <c r="AW168" s="14" t="s">
        <v>33</v>
      </c>
      <c r="AX168" s="14" t="s">
        <v>85</v>
      </c>
      <c r="AY168" s="256" t="s">
        <v>125</v>
      </c>
    </row>
    <row r="169" s="13" customFormat="1">
      <c r="A169" s="13"/>
      <c r="B169" s="236"/>
      <c r="C169" s="237"/>
      <c r="D169" s="231" t="s">
        <v>136</v>
      </c>
      <c r="E169" s="238" t="s">
        <v>1</v>
      </c>
      <c r="F169" s="239" t="s">
        <v>279</v>
      </c>
      <c r="G169" s="237"/>
      <c r="H169" s="238" t="s">
        <v>1</v>
      </c>
      <c r="I169" s="240"/>
      <c r="J169" s="237"/>
      <c r="K169" s="237"/>
      <c r="L169" s="241"/>
      <c r="M169" s="242"/>
      <c r="N169" s="243"/>
      <c r="O169" s="243"/>
      <c r="P169" s="243"/>
      <c r="Q169" s="243"/>
      <c r="R169" s="243"/>
      <c r="S169" s="243"/>
      <c r="T169" s="24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5" t="s">
        <v>136</v>
      </c>
      <c r="AU169" s="245" t="s">
        <v>87</v>
      </c>
      <c r="AV169" s="13" t="s">
        <v>85</v>
      </c>
      <c r="AW169" s="13" t="s">
        <v>33</v>
      </c>
      <c r="AX169" s="13" t="s">
        <v>77</v>
      </c>
      <c r="AY169" s="245" t="s">
        <v>125</v>
      </c>
    </row>
    <row r="170" s="2" customFormat="1" ht="16.5" customHeight="1">
      <c r="A170" s="38"/>
      <c r="B170" s="39"/>
      <c r="C170" s="218" t="s">
        <v>208</v>
      </c>
      <c r="D170" s="218" t="s">
        <v>128</v>
      </c>
      <c r="E170" s="219" t="s">
        <v>297</v>
      </c>
      <c r="F170" s="220" t="s">
        <v>298</v>
      </c>
      <c r="G170" s="221" t="s">
        <v>234</v>
      </c>
      <c r="H170" s="222">
        <v>1.6299999999999999</v>
      </c>
      <c r="I170" s="223"/>
      <c r="J170" s="224">
        <f>ROUND(I170*H170,2)</f>
        <v>0</v>
      </c>
      <c r="K170" s="220" t="s">
        <v>132</v>
      </c>
      <c r="L170" s="44"/>
      <c r="M170" s="225" t="s">
        <v>1</v>
      </c>
      <c r="N170" s="226" t="s">
        <v>42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0.23499999999999999</v>
      </c>
      <c r="T170" s="228">
        <f>S170*H170</f>
        <v>0.38304999999999995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149</v>
      </c>
      <c r="AT170" s="229" t="s">
        <v>128</v>
      </c>
      <c r="AU170" s="229" t="s">
        <v>87</v>
      </c>
      <c r="AY170" s="17" t="s">
        <v>125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85</v>
      </c>
      <c r="BK170" s="230">
        <f>ROUND(I170*H170,2)</f>
        <v>0</v>
      </c>
      <c r="BL170" s="17" t="s">
        <v>149</v>
      </c>
      <c r="BM170" s="229" t="s">
        <v>299</v>
      </c>
    </row>
    <row r="171" s="2" customFormat="1">
      <c r="A171" s="38"/>
      <c r="B171" s="39"/>
      <c r="C171" s="40"/>
      <c r="D171" s="231" t="s">
        <v>135</v>
      </c>
      <c r="E171" s="40"/>
      <c r="F171" s="232" t="s">
        <v>300</v>
      </c>
      <c r="G171" s="40"/>
      <c r="H171" s="40"/>
      <c r="I171" s="233"/>
      <c r="J171" s="40"/>
      <c r="K171" s="40"/>
      <c r="L171" s="44"/>
      <c r="M171" s="234"/>
      <c r="N171" s="235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135</v>
      </c>
      <c r="AU171" s="17" t="s">
        <v>87</v>
      </c>
    </row>
    <row r="172" s="14" customFormat="1">
      <c r="A172" s="14"/>
      <c r="B172" s="246"/>
      <c r="C172" s="247"/>
      <c r="D172" s="231" t="s">
        <v>136</v>
      </c>
      <c r="E172" s="248" t="s">
        <v>1</v>
      </c>
      <c r="F172" s="249" t="s">
        <v>301</v>
      </c>
      <c r="G172" s="247"/>
      <c r="H172" s="250">
        <v>0.63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6" t="s">
        <v>136</v>
      </c>
      <c r="AU172" s="256" t="s">
        <v>87</v>
      </c>
      <c r="AV172" s="14" t="s">
        <v>87</v>
      </c>
      <c r="AW172" s="14" t="s">
        <v>33</v>
      </c>
      <c r="AX172" s="14" t="s">
        <v>77</v>
      </c>
      <c r="AY172" s="256" t="s">
        <v>125</v>
      </c>
    </row>
    <row r="173" s="14" customFormat="1">
      <c r="A173" s="14"/>
      <c r="B173" s="246"/>
      <c r="C173" s="247"/>
      <c r="D173" s="231" t="s">
        <v>136</v>
      </c>
      <c r="E173" s="248" t="s">
        <v>1</v>
      </c>
      <c r="F173" s="249" t="s">
        <v>302</v>
      </c>
      <c r="G173" s="247"/>
      <c r="H173" s="250">
        <v>1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6" t="s">
        <v>136</v>
      </c>
      <c r="AU173" s="256" t="s">
        <v>87</v>
      </c>
      <c r="AV173" s="14" t="s">
        <v>87</v>
      </c>
      <c r="AW173" s="14" t="s">
        <v>33</v>
      </c>
      <c r="AX173" s="14" t="s">
        <v>77</v>
      </c>
      <c r="AY173" s="256" t="s">
        <v>125</v>
      </c>
    </row>
    <row r="174" s="15" customFormat="1">
      <c r="A174" s="15"/>
      <c r="B174" s="260"/>
      <c r="C174" s="261"/>
      <c r="D174" s="231" t="s">
        <v>136</v>
      </c>
      <c r="E174" s="262" t="s">
        <v>1</v>
      </c>
      <c r="F174" s="263" t="s">
        <v>291</v>
      </c>
      <c r="G174" s="261"/>
      <c r="H174" s="264">
        <v>1.6299999999999999</v>
      </c>
      <c r="I174" s="265"/>
      <c r="J174" s="261"/>
      <c r="K174" s="261"/>
      <c r="L174" s="266"/>
      <c r="M174" s="267"/>
      <c r="N174" s="268"/>
      <c r="O174" s="268"/>
      <c r="P174" s="268"/>
      <c r="Q174" s="268"/>
      <c r="R174" s="268"/>
      <c r="S174" s="268"/>
      <c r="T174" s="269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0" t="s">
        <v>136</v>
      </c>
      <c r="AU174" s="270" t="s">
        <v>87</v>
      </c>
      <c r="AV174" s="15" t="s">
        <v>149</v>
      </c>
      <c r="AW174" s="15" t="s">
        <v>33</v>
      </c>
      <c r="AX174" s="15" t="s">
        <v>85</v>
      </c>
      <c r="AY174" s="270" t="s">
        <v>125</v>
      </c>
    </row>
    <row r="175" s="2" customFormat="1" ht="16.5" customHeight="1">
      <c r="A175" s="38"/>
      <c r="B175" s="39"/>
      <c r="C175" s="218" t="s">
        <v>215</v>
      </c>
      <c r="D175" s="218" t="s">
        <v>128</v>
      </c>
      <c r="E175" s="219" t="s">
        <v>303</v>
      </c>
      <c r="F175" s="220" t="s">
        <v>304</v>
      </c>
      <c r="G175" s="221" t="s">
        <v>234</v>
      </c>
      <c r="H175" s="222">
        <v>6.1699999999999999</v>
      </c>
      <c r="I175" s="223"/>
      <c r="J175" s="224">
        <f>ROUND(I175*H175,2)</f>
        <v>0</v>
      </c>
      <c r="K175" s="220" t="s">
        <v>132</v>
      </c>
      <c r="L175" s="44"/>
      <c r="M175" s="225" t="s">
        <v>1</v>
      </c>
      <c r="N175" s="226" t="s">
        <v>42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0.28100000000000003</v>
      </c>
      <c r="T175" s="228">
        <f>S175*H175</f>
        <v>1.7337700000000003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149</v>
      </c>
      <c r="AT175" s="229" t="s">
        <v>128</v>
      </c>
      <c r="AU175" s="229" t="s">
        <v>87</v>
      </c>
      <c r="AY175" s="17" t="s">
        <v>125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85</v>
      </c>
      <c r="BK175" s="230">
        <f>ROUND(I175*H175,2)</f>
        <v>0</v>
      </c>
      <c r="BL175" s="17" t="s">
        <v>149</v>
      </c>
      <c r="BM175" s="229" t="s">
        <v>305</v>
      </c>
    </row>
    <row r="176" s="2" customFormat="1">
      <c r="A176" s="38"/>
      <c r="B176" s="39"/>
      <c r="C176" s="40"/>
      <c r="D176" s="231" t="s">
        <v>135</v>
      </c>
      <c r="E176" s="40"/>
      <c r="F176" s="232" t="s">
        <v>306</v>
      </c>
      <c r="G176" s="40"/>
      <c r="H176" s="40"/>
      <c r="I176" s="233"/>
      <c r="J176" s="40"/>
      <c r="K176" s="40"/>
      <c r="L176" s="44"/>
      <c r="M176" s="234"/>
      <c r="N176" s="235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135</v>
      </c>
      <c r="AU176" s="17" t="s">
        <v>87</v>
      </c>
    </row>
    <row r="177" s="14" customFormat="1">
      <c r="A177" s="14"/>
      <c r="B177" s="246"/>
      <c r="C177" s="247"/>
      <c r="D177" s="231" t="s">
        <v>136</v>
      </c>
      <c r="E177" s="248" t="s">
        <v>1</v>
      </c>
      <c r="F177" s="249" t="s">
        <v>307</v>
      </c>
      <c r="G177" s="247"/>
      <c r="H177" s="250">
        <v>7.7999999999999998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6" t="s">
        <v>136</v>
      </c>
      <c r="AU177" s="256" t="s">
        <v>87</v>
      </c>
      <c r="AV177" s="14" t="s">
        <v>87</v>
      </c>
      <c r="AW177" s="14" t="s">
        <v>33</v>
      </c>
      <c r="AX177" s="14" t="s">
        <v>77</v>
      </c>
      <c r="AY177" s="256" t="s">
        <v>125</v>
      </c>
    </row>
    <row r="178" s="14" customFormat="1">
      <c r="A178" s="14"/>
      <c r="B178" s="246"/>
      <c r="C178" s="247"/>
      <c r="D178" s="231" t="s">
        <v>136</v>
      </c>
      <c r="E178" s="248" t="s">
        <v>1</v>
      </c>
      <c r="F178" s="249" t="s">
        <v>308</v>
      </c>
      <c r="G178" s="247"/>
      <c r="H178" s="250">
        <v>-1</v>
      </c>
      <c r="I178" s="251"/>
      <c r="J178" s="247"/>
      <c r="K178" s="247"/>
      <c r="L178" s="252"/>
      <c r="M178" s="253"/>
      <c r="N178" s="254"/>
      <c r="O178" s="254"/>
      <c r="P178" s="254"/>
      <c r="Q178" s="254"/>
      <c r="R178" s="254"/>
      <c r="S178" s="254"/>
      <c r="T178" s="25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6" t="s">
        <v>136</v>
      </c>
      <c r="AU178" s="256" t="s">
        <v>87</v>
      </c>
      <c r="AV178" s="14" t="s">
        <v>87</v>
      </c>
      <c r="AW178" s="14" t="s">
        <v>33</v>
      </c>
      <c r="AX178" s="14" t="s">
        <v>77</v>
      </c>
      <c r="AY178" s="256" t="s">
        <v>125</v>
      </c>
    </row>
    <row r="179" s="14" customFormat="1">
      <c r="A179" s="14"/>
      <c r="B179" s="246"/>
      <c r="C179" s="247"/>
      <c r="D179" s="231" t="s">
        <v>136</v>
      </c>
      <c r="E179" s="248" t="s">
        <v>1</v>
      </c>
      <c r="F179" s="249" t="s">
        <v>309</v>
      </c>
      <c r="G179" s="247"/>
      <c r="H179" s="250">
        <v>-0.63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6" t="s">
        <v>136</v>
      </c>
      <c r="AU179" s="256" t="s">
        <v>87</v>
      </c>
      <c r="AV179" s="14" t="s">
        <v>87</v>
      </c>
      <c r="AW179" s="14" t="s">
        <v>33</v>
      </c>
      <c r="AX179" s="14" t="s">
        <v>77</v>
      </c>
      <c r="AY179" s="256" t="s">
        <v>125</v>
      </c>
    </row>
    <row r="180" s="15" customFormat="1">
      <c r="A180" s="15"/>
      <c r="B180" s="260"/>
      <c r="C180" s="261"/>
      <c r="D180" s="231" t="s">
        <v>136</v>
      </c>
      <c r="E180" s="262" t="s">
        <v>1</v>
      </c>
      <c r="F180" s="263" t="s">
        <v>291</v>
      </c>
      <c r="G180" s="261"/>
      <c r="H180" s="264">
        <v>6.1699999999999999</v>
      </c>
      <c r="I180" s="265"/>
      <c r="J180" s="261"/>
      <c r="K180" s="261"/>
      <c r="L180" s="266"/>
      <c r="M180" s="267"/>
      <c r="N180" s="268"/>
      <c r="O180" s="268"/>
      <c r="P180" s="268"/>
      <c r="Q180" s="268"/>
      <c r="R180" s="268"/>
      <c r="S180" s="268"/>
      <c r="T180" s="269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70" t="s">
        <v>136</v>
      </c>
      <c r="AU180" s="270" t="s">
        <v>87</v>
      </c>
      <c r="AV180" s="15" t="s">
        <v>149</v>
      </c>
      <c r="AW180" s="15" t="s">
        <v>33</v>
      </c>
      <c r="AX180" s="15" t="s">
        <v>85</v>
      </c>
      <c r="AY180" s="270" t="s">
        <v>125</v>
      </c>
    </row>
    <row r="181" s="2" customFormat="1" ht="16.5" customHeight="1">
      <c r="A181" s="38"/>
      <c r="B181" s="39"/>
      <c r="C181" s="218" t="s">
        <v>8</v>
      </c>
      <c r="D181" s="218" t="s">
        <v>128</v>
      </c>
      <c r="E181" s="219" t="s">
        <v>310</v>
      </c>
      <c r="F181" s="220" t="s">
        <v>311</v>
      </c>
      <c r="G181" s="221" t="s">
        <v>234</v>
      </c>
      <c r="H181" s="222">
        <v>50.5</v>
      </c>
      <c r="I181" s="223"/>
      <c r="J181" s="224">
        <f>ROUND(I181*H181,2)</f>
        <v>0</v>
      </c>
      <c r="K181" s="220" t="s">
        <v>132</v>
      </c>
      <c r="L181" s="44"/>
      <c r="M181" s="225" t="s">
        <v>1</v>
      </c>
      <c r="N181" s="226" t="s">
        <v>42</v>
      </c>
      <c r="O181" s="91"/>
      <c r="P181" s="227">
        <f>O181*H181</f>
        <v>0</v>
      </c>
      <c r="Q181" s="227">
        <v>0</v>
      </c>
      <c r="R181" s="227">
        <f>Q181*H181</f>
        <v>0</v>
      </c>
      <c r="S181" s="227">
        <v>0.17000000000000001</v>
      </c>
      <c r="T181" s="228">
        <f>S181*H181</f>
        <v>8.5850000000000009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149</v>
      </c>
      <c r="AT181" s="229" t="s">
        <v>128</v>
      </c>
      <c r="AU181" s="229" t="s">
        <v>87</v>
      </c>
      <c r="AY181" s="17" t="s">
        <v>125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85</v>
      </c>
      <c r="BK181" s="230">
        <f>ROUND(I181*H181,2)</f>
        <v>0</v>
      </c>
      <c r="BL181" s="17" t="s">
        <v>149</v>
      </c>
      <c r="BM181" s="229" t="s">
        <v>312</v>
      </c>
    </row>
    <row r="182" s="2" customFormat="1">
      <c r="A182" s="38"/>
      <c r="B182" s="39"/>
      <c r="C182" s="40"/>
      <c r="D182" s="231" t="s">
        <v>135</v>
      </c>
      <c r="E182" s="40"/>
      <c r="F182" s="232" t="s">
        <v>313</v>
      </c>
      <c r="G182" s="40"/>
      <c r="H182" s="40"/>
      <c r="I182" s="233"/>
      <c r="J182" s="40"/>
      <c r="K182" s="40"/>
      <c r="L182" s="44"/>
      <c r="M182" s="234"/>
      <c r="N182" s="235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135</v>
      </c>
      <c r="AU182" s="17" t="s">
        <v>87</v>
      </c>
    </row>
    <row r="183" s="14" customFormat="1">
      <c r="A183" s="14"/>
      <c r="B183" s="246"/>
      <c r="C183" s="247"/>
      <c r="D183" s="231" t="s">
        <v>136</v>
      </c>
      <c r="E183" s="248" t="s">
        <v>1</v>
      </c>
      <c r="F183" s="249" t="s">
        <v>314</v>
      </c>
      <c r="G183" s="247"/>
      <c r="H183" s="250">
        <v>7.7999999999999998</v>
      </c>
      <c r="I183" s="251"/>
      <c r="J183" s="247"/>
      <c r="K183" s="247"/>
      <c r="L183" s="252"/>
      <c r="M183" s="253"/>
      <c r="N183" s="254"/>
      <c r="O183" s="254"/>
      <c r="P183" s="254"/>
      <c r="Q183" s="254"/>
      <c r="R183" s="254"/>
      <c r="S183" s="254"/>
      <c r="T183" s="25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6" t="s">
        <v>136</v>
      </c>
      <c r="AU183" s="256" t="s">
        <v>87</v>
      </c>
      <c r="AV183" s="14" t="s">
        <v>87</v>
      </c>
      <c r="AW183" s="14" t="s">
        <v>33</v>
      </c>
      <c r="AX183" s="14" t="s">
        <v>77</v>
      </c>
      <c r="AY183" s="256" t="s">
        <v>125</v>
      </c>
    </row>
    <row r="184" s="14" customFormat="1">
      <c r="A184" s="14"/>
      <c r="B184" s="246"/>
      <c r="C184" s="247"/>
      <c r="D184" s="231" t="s">
        <v>136</v>
      </c>
      <c r="E184" s="248" t="s">
        <v>1</v>
      </c>
      <c r="F184" s="249" t="s">
        <v>315</v>
      </c>
      <c r="G184" s="247"/>
      <c r="H184" s="250">
        <v>34.100000000000001</v>
      </c>
      <c r="I184" s="251"/>
      <c r="J184" s="247"/>
      <c r="K184" s="247"/>
      <c r="L184" s="252"/>
      <c r="M184" s="253"/>
      <c r="N184" s="254"/>
      <c r="O184" s="254"/>
      <c r="P184" s="254"/>
      <c r="Q184" s="254"/>
      <c r="R184" s="254"/>
      <c r="S184" s="254"/>
      <c r="T184" s="25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6" t="s">
        <v>136</v>
      </c>
      <c r="AU184" s="256" t="s">
        <v>87</v>
      </c>
      <c r="AV184" s="14" t="s">
        <v>87</v>
      </c>
      <c r="AW184" s="14" t="s">
        <v>33</v>
      </c>
      <c r="AX184" s="14" t="s">
        <v>77</v>
      </c>
      <c r="AY184" s="256" t="s">
        <v>125</v>
      </c>
    </row>
    <row r="185" s="14" customFormat="1">
      <c r="A185" s="14"/>
      <c r="B185" s="246"/>
      <c r="C185" s="247"/>
      <c r="D185" s="231" t="s">
        <v>136</v>
      </c>
      <c r="E185" s="248" t="s">
        <v>1</v>
      </c>
      <c r="F185" s="249" t="s">
        <v>316</v>
      </c>
      <c r="G185" s="247"/>
      <c r="H185" s="250">
        <v>8.5999999999999996</v>
      </c>
      <c r="I185" s="251"/>
      <c r="J185" s="247"/>
      <c r="K185" s="247"/>
      <c r="L185" s="252"/>
      <c r="M185" s="253"/>
      <c r="N185" s="254"/>
      <c r="O185" s="254"/>
      <c r="P185" s="254"/>
      <c r="Q185" s="254"/>
      <c r="R185" s="254"/>
      <c r="S185" s="254"/>
      <c r="T185" s="25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6" t="s">
        <v>136</v>
      </c>
      <c r="AU185" s="256" t="s">
        <v>87</v>
      </c>
      <c r="AV185" s="14" t="s">
        <v>87</v>
      </c>
      <c r="AW185" s="14" t="s">
        <v>33</v>
      </c>
      <c r="AX185" s="14" t="s">
        <v>77</v>
      </c>
      <c r="AY185" s="256" t="s">
        <v>125</v>
      </c>
    </row>
    <row r="186" s="15" customFormat="1">
      <c r="A186" s="15"/>
      <c r="B186" s="260"/>
      <c r="C186" s="261"/>
      <c r="D186" s="231" t="s">
        <v>136</v>
      </c>
      <c r="E186" s="262" t="s">
        <v>1</v>
      </c>
      <c r="F186" s="263" t="s">
        <v>291</v>
      </c>
      <c r="G186" s="261"/>
      <c r="H186" s="264">
        <v>50.5</v>
      </c>
      <c r="I186" s="265"/>
      <c r="J186" s="261"/>
      <c r="K186" s="261"/>
      <c r="L186" s="266"/>
      <c r="M186" s="267"/>
      <c r="N186" s="268"/>
      <c r="O186" s="268"/>
      <c r="P186" s="268"/>
      <c r="Q186" s="268"/>
      <c r="R186" s="268"/>
      <c r="S186" s="268"/>
      <c r="T186" s="269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0" t="s">
        <v>136</v>
      </c>
      <c r="AU186" s="270" t="s">
        <v>87</v>
      </c>
      <c r="AV186" s="15" t="s">
        <v>149</v>
      </c>
      <c r="AW186" s="15" t="s">
        <v>33</v>
      </c>
      <c r="AX186" s="15" t="s">
        <v>85</v>
      </c>
      <c r="AY186" s="270" t="s">
        <v>125</v>
      </c>
    </row>
    <row r="187" s="2" customFormat="1" ht="16.5" customHeight="1">
      <c r="A187" s="38"/>
      <c r="B187" s="39"/>
      <c r="C187" s="218" t="s">
        <v>317</v>
      </c>
      <c r="D187" s="218" t="s">
        <v>128</v>
      </c>
      <c r="E187" s="219" t="s">
        <v>318</v>
      </c>
      <c r="F187" s="220" t="s">
        <v>319</v>
      </c>
      <c r="G187" s="221" t="s">
        <v>234</v>
      </c>
      <c r="H187" s="222">
        <v>847.5</v>
      </c>
      <c r="I187" s="223"/>
      <c r="J187" s="224">
        <f>ROUND(I187*H187,2)</f>
        <v>0</v>
      </c>
      <c r="K187" s="220" t="s">
        <v>132</v>
      </c>
      <c r="L187" s="44"/>
      <c r="M187" s="225" t="s">
        <v>1</v>
      </c>
      <c r="N187" s="226" t="s">
        <v>42</v>
      </c>
      <c r="O187" s="91"/>
      <c r="P187" s="227">
        <f>O187*H187</f>
        <v>0</v>
      </c>
      <c r="Q187" s="227">
        <v>0</v>
      </c>
      <c r="R187" s="227">
        <f>Q187*H187</f>
        <v>0</v>
      </c>
      <c r="S187" s="227">
        <v>0.29999999999999999</v>
      </c>
      <c r="T187" s="228">
        <f>S187*H187</f>
        <v>254.25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149</v>
      </c>
      <c r="AT187" s="229" t="s">
        <v>128</v>
      </c>
      <c r="AU187" s="229" t="s">
        <v>87</v>
      </c>
      <c r="AY187" s="17" t="s">
        <v>125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85</v>
      </c>
      <c r="BK187" s="230">
        <f>ROUND(I187*H187,2)</f>
        <v>0</v>
      </c>
      <c r="BL187" s="17" t="s">
        <v>149</v>
      </c>
      <c r="BM187" s="229" t="s">
        <v>320</v>
      </c>
    </row>
    <row r="188" s="2" customFormat="1">
      <c r="A188" s="38"/>
      <c r="B188" s="39"/>
      <c r="C188" s="40"/>
      <c r="D188" s="231" t="s">
        <v>135</v>
      </c>
      <c r="E188" s="40"/>
      <c r="F188" s="232" t="s">
        <v>321</v>
      </c>
      <c r="G188" s="40"/>
      <c r="H188" s="40"/>
      <c r="I188" s="233"/>
      <c r="J188" s="40"/>
      <c r="K188" s="40"/>
      <c r="L188" s="44"/>
      <c r="M188" s="234"/>
      <c r="N188" s="235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135</v>
      </c>
      <c r="AU188" s="17" t="s">
        <v>87</v>
      </c>
    </row>
    <row r="189" s="14" customFormat="1">
      <c r="A189" s="14"/>
      <c r="B189" s="246"/>
      <c r="C189" s="247"/>
      <c r="D189" s="231" t="s">
        <v>136</v>
      </c>
      <c r="E189" s="248" t="s">
        <v>1</v>
      </c>
      <c r="F189" s="249" t="s">
        <v>322</v>
      </c>
      <c r="G189" s="247"/>
      <c r="H189" s="250">
        <v>847.5</v>
      </c>
      <c r="I189" s="251"/>
      <c r="J189" s="247"/>
      <c r="K189" s="247"/>
      <c r="L189" s="252"/>
      <c r="M189" s="253"/>
      <c r="N189" s="254"/>
      <c r="O189" s="254"/>
      <c r="P189" s="254"/>
      <c r="Q189" s="254"/>
      <c r="R189" s="254"/>
      <c r="S189" s="254"/>
      <c r="T189" s="25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6" t="s">
        <v>136</v>
      </c>
      <c r="AU189" s="256" t="s">
        <v>87</v>
      </c>
      <c r="AV189" s="14" t="s">
        <v>87</v>
      </c>
      <c r="AW189" s="14" t="s">
        <v>33</v>
      </c>
      <c r="AX189" s="14" t="s">
        <v>85</v>
      </c>
      <c r="AY189" s="256" t="s">
        <v>125</v>
      </c>
    </row>
    <row r="190" s="2" customFormat="1" ht="16.5" customHeight="1">
      <c r="A190" s="38"/>
      <c r="B190" s="39"/>
      <c r="C190" s="218" t="s">
        <v>323</v>
      </c>
      <c r="D190" s="218" t="s">
        <v>128</v>
      </c>
      <c r="E190" s="219" t="s">
        <v>324</v>
      </c>
      <c r="F190" s="220" t="s">
        <v>325</v>
      </c>
      <c r="G190" s="221" t="s">
        <v>234</v>
      </c>
      <c r="H190" s="222">
        <v>847.5</v>
      </c>
      <c r="I190" s="223"/>
      <c r="J190" s="224">
        <f>ROUND(I190*H190,2)</f>
        <v>0</v>
      </c>
      <c r="K190" s="220" t="s">
        <v>132</v>
      </c>
      <c r="L190" s="44"/>
      <c r="M190" s="225" t="s">
        <v>1</v>
      </c>
      <c r="N190" s="226" t="s">
        <v>42</v>
      </c>
      <c r="O190" s="91"/>
      <c r="P190" s="227">
        <f>O190*H190</f>
        <v>0</v>
      </c>
      <c r="Q190" s="227">
        <v>0</v>
      </c>
      <c r="R190" s="227">
        <f>Q190*H190</f>
        <v>0</v>
      </c>
      <c r="S190" s="227">
        <v>0.098000000000000004</v>
      </c>
      <c r="T190" s="228">
        <f>S190*H190</f>
        <v>83.055000000000007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149</v>
      </c>
      <c r="AT190" s="229" t="s">
        <v>128</v>
      </c>
      <c r="AU190" s="229" t="s">
        <v>87</v>
      </c>
      <c r="AY190" s="17" t="s">
        <v>125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85</v>
      </c>
      <c r="BK190" s="230">
        <f>ROUND(I190*H190,2)</f>
        <v>0</v>
      </c>
      <c r="BL190" s="17" t="s">
        <v>149</v>
      </c>
      <c r="BM190" s="229" t="s">
        <v>326</v>
      </c>
    </row>
    <row r="191" s="2" customFormat="1">
      <c r="A191" s="38"/>
      <c r="B191" s="39"/>
      <c r="C191" s="40"/>
      <c r="D191" s="231" t="s">
        <v>135</v>
      </c>
      <c r="E191" s="40"/>
      <c r="F191" s="232" t="s">
        <v>327</v>
      </c>
      <c r="G191" s="40"/>
      <c r="H191" s="40"/>
      <c r="I191" s="233"/>
      <c r="J191" s="40"/>
      <c r="K191" s="40"/>
      <c r="L191" s="44"/>
      <c r="M191" s="234"/>
      <c r="N191" s="235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135</v>
      </c>
      <c r="AU191" s="17" t="s">
        <v>87</v>
      </c>
    </row>
    <row r="192" s="14" customFormat="1">
      <c r="A192" s="14"/>
      <c r="B192" s="246"/>
      <c r="C192" s="247"/>
      <c r="D192" s="231" t="s">
        <v>136</v>
      </c>
      <c r="E192" s="248" t="s">
        <v>1</v>
      </c>
      <c r="F192" s="249" t="s">
        <v>328</v>
      </c>
      <c r="G192" s="247"/>
      <c r="H192" s="250">
        <v>847.5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6" t="s">
        <v>136</v>
      </c>
      <c r="AU192" s="256" t="s">
        <v>87</v>
      </c>
      <c r="AV192" s="14" t="s">
        <v>87</v>
      </c>
      <c r="AW192" s="14" t="s">
        <v>33</v>
      </c>
      <c r="AX192" s="14" t="s">
        <v>85</v>
      </c>
      <c r="AY192" s="256" t="s">
        <v>125</v>
      </c>
    </row>
    <row r="193" s="2" customFormat="1" ht="16.5" customHeight="1">
      <c r="A193" s="38"/>
      <c r="B193" s="39"/>
      <c r="C193" s="218" t="s">
        <v>329</v>
      </c>
      <c r="D193" s="218" t="s">
        <v>128</v>
      </c>
      <c r="E193" s="219" t="s">
        <v>330</v>
      </c>
      <c r="F193" s="220" t="s">
        <v>331</v>
      </c>
      <c r="G193" s="221" t="s">
        <v>234</v>
      </c>
      <c r="H193" s="222">
        <v>14.300000000000001</v>
      </c>
      <c r="I193" s="223"/>
      <c r="J193" s="224">
        <f>ROUND(I193*H193,2)</f>
        <v>0</v>
      </c>
      <c r="K193" s="220" t="s">
        <v>132</v>
      </c>
      <c r="L193" s="44"/>
      <c r="M193" s="225" t="s">
        <v>1</v>
      </c>
      <c r="N193" s="226" t="s">
        <v>42</v>
      </c>
      <c r="O193" s="91"/>
      <c r="P193" s="227">
        <f>O193*H193</f>
        <v>0</v>
      </c>
      <c r="Q193" s="227">
        <v>3.0000000000000001E-05</v>
      </c>
      <c r="R193" s="227">
        <f>Q193*H193</f>
        <v>0.00042900000000000002</v>
      </c>
      <c r="S193" s="227">
        <v>0.091999999999999998</v>
      </c>
      <c r="T193" s="228">
        <f>S193*H193</f>
        <v>1.3156000000000001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149</v>
      </c>
      <c r="AT193" s="229" t="s">
        <v>128</v>
      </c>
      <c r="AU193" s="229" t="s">
        <v>87</v>
      </c>
      <c r="AY193" s="17" t="s">
        <v>125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85</v>
      </c>
      <c r="BK193" s="230">
        <f>ROUND(I193*H193,2)</f>
        <v>0</v>
      </c>
      <c r="BL193" s="17" t="s">
        <v>149</v>
      </c>
      <c r="BM193" s="229" t="s">
        <v>332</v>
      </c>
    </row>
    <row r="194" s="2" customFormat="1">
      <c r="A194" s="38"/>
      <c r="B194" s="39"/>
      <c r="C194" s="40"/>
      <c r="D194" s="231" t="s">
        <v>135</v>
      </c>
      <c r="E194" s="40"/>
      <c r="F194" s="232" t="s">
        <v>333</v>
      </c>
      <c r="G194" s="40"/>
      <c r="H194" s="40"/>
      <c r="I194" s="233"/>
      <c r="J194" s="40"/>
      <c r="K194" s="40"/>
      <c r="L194" s="44"/>
      <c r="M194" s="234"/>
      <c r="N194" s="235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135</v>
      </c>
      <c r="AU194" s="17" t="s">
        <v>87</v>
      </c>
    </row>
    <row r="195" s="14" customFormat="1">
      <c r="A195" s="14"/>
      <c r="B195" s="246"/>
      <c r="C195" s="247"/>
      <c r="D195" s="231" t="s">
        <v>136</v>
      </c>
      <c r="E195" s="248" t="s">
        <v>1</v>
      </c>
      <c r="F195" s="249" t="s">
        <v>334</v>
      </c>
      <c r="G195" s="247"/>
      <c r="H195" s="250">
        <v>14.300000000000001</v>
      </c>
      <c r="I195" s="251"/>
      <c r="J195" s="247"/>
      <c r="K195" s="247"/>
      <c r="L195" s="252"/>
      <c r="M195" s="253"/>
      <c r="N195" s="254"/>
      <c r="O195" s="254"/>
      <c r="P195" s="254"/>
      <c r="Q195" s="254"/>
      <c r="R195" s="254"/>
      <c r="S195" s="254"/>
      <c r="T195" s="25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6" t="s">
        <v>136</v>
      </c>
      <c r="AU195" s="256" t="s">
        <v>87</v>
      </c>
      <c r="AV195" s="14" t="s">
        <v>87</v>
      </c>
      <c r="AW195" s="14" t="s">
        <v>33</v>
      </c>
      <c r="AX195" s="14" t="s">
        <v>85</v>
      </c>
      <c r="AY195" s="256" t="s">
        <v>125</v>
      </c>
    </row>
    <row r="196" s="2" customFormat="1" ht="16.5" customHeight="1">
      <c r="A196" s="38"/>
      <c r="B196" s="39"/>
      <c r="C196" s="218" t="s">
        <v>335</v>
      </c>
      <c r="D196" s="218" t="s">
        <v>128</v>
      </c>
      <c r="E196" s="219" t="s">
        <v>336</v>
      </c>
      <c r="F196" s="220" t="s">
        <v>337</v>
      </c>
      <c r="G196" s="221" t="s">
        <v>234</v>
      </c>
      <c r="H196" s="222">
        <v>42.700000000000003</v>
      </c>
      <c r="I196" s="223"/>
      <c r="J196" s="224">
        <f>ROUND(I196*H196,2)</f>
        <v>0</v>
      </c>
      <c r="K196" s="220" t="s">
        <v>132</v>
      </c>
      <c r="L196" s="44"/>
      <c r="M196" s="225" t="s">
        <v>1</v>
      </c>
      <c r="N196" s="226" t="s">
        <v>42</v>
      </c>
      <c r="O196" s="91"/>
      <c r="P196" s="227">
        <f>O196*H196</f>
        <v>0</v>
      </c>
      <c r="Q196" s="227">
        <v>8.0000000000000007E-05</v>
      </c>
      <c r="R196" s="227">
        <f>Q196*H196</f>
        <v>0.0034160000000000006</v>
      </c>
      <c r="S196" s="227">
        <v>0.23000000000000001</v>
      </c>
      <c r="T196" s="228">
        <f>S196*H196</f>
        <v>9.8210000000000015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149</v>
      </c>
      <c r="AT196" s="229" t="s">
        <v>128</v>
      </c>
      <c r="AU196" s="229" t="s">
        <v>87</v>
      </c>
      <c r="AY196" s="17" t="s">
        <v>125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85</v>
      </c>
      <c r="BK196" s="230">
        <f>ROUND(I196*H196,2)</f>
        <v>0</v>
      </c>
      <c r="BL196" s="17" t="s">
        <v>149</v>
      </c>
      <c r="BM196" s="229" t="s">
        <v>338</v>
      </c>
    </row>
    <row r="197" s="2" customFormat="1">
      <c r="A197" s="38"/>
      <c r="B197" s="39"/>
      <c r="C197" s="40"/>
      <c r="D197" s="231" t="s">
        <v>135</v>
      </c>
      <c r="E197" s="40"/>
      <c r="F197" s="232" t="s">
        <v>339</v>
      </c>
      <c r="G197" s="40"/>
      <c r="H197" s="40"/>
      <c r="I197" s="233"/>
      <c r="J197" s="40"/>
      <c r="K197" s="40"/>
      <c r="L197" s="44"/>
      <c r="M197" s="234"/>
      <c r="N197" s="235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135</v>
      </c>
      <c r="AU197" s="17" t="s">
        <v>87</v>
      </c>
    </row>
    <row r="198" s="14" customFormat="1">
      <c r="A198" s="14"/>
      <c r="B198" s="246"/>
      <c r="C198" s="247"/>
      <c r="D198" s="231" t="s">
        <v>136</v>
      </c>
      <c r="E198" s="248" t="s">
        <v>1</v>
      </c>
      <c r="F198" s="249" t="s">
        <v>340</v>
      </c>
      <c r="G198" s="247"/>
      <c r="H198" s="250">
        <v>34.100000000000001</v>
      </c>
      <c r="I198" s="251"/>
      <c r="J198" s="247"/>
      <c r="K198" s="247"/>
      <c r="L198" s="252"/>
      <c r="M198" s="253"/>
      <c r="N198" s="254"/>
      <c r="O198" s="254"/>
      <c r="P198" s="254"/>
      <c r="Q198" s="254"/>
      <c r="R198" s="254"/>
      <c r="S198" s="254"/>
      <c r="T198" s="25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6" t="s">
        <v>136</v>
      </c>
      <c r="AU198" s="256" t="s">
        <v>87</v>
      </c>
      <c r="AV198" s="14" t="s">
        <v>87</v>
      </c>
      <c r="AW198" s="14" t="s">
        <v>33</v>
      </c>
      <c r="AX198" s="14" t="s">
        <v>77</v>
      </c>
      <c r="AY198" s="256" t="s">
        <v>125</v>
      </c>
    </row>
    <row r="199" s="14" customFormat="1">
      <c r="A199" s="14"/>
      <c r="B199" s="246"/>
      <c r="C199" s="247"/>
      <c r="D199" s="231" t="s">
        <v>136</v>
      </c>
      <c r="E199" s="248" t="s">
        <v>1</v>
      </c>
      <c r="F199" s="249" t="s">
        <v>341</v>
      </c>
      <c r="G199" s="247"/>
      <c r="H199" s="250">
        <v>8.5999999999999996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6" t="s">
        <v>136</v>
      </c>
      <c r="AU199" s="256" t="s">
        <v>87</v>
      </c>
      <c r="AV199" s="14" t="s">
        <v>87</v>
      </c>
      <c r="AW199" s="14" t="s">
        <v>33</v>
      </c>
      <c r="AX199" s="14" t="s">
        <v>77</v>
      </c>
      <c r="AY199" s="256" t="s">
        <v>125</v>
      </c>
    </row>
    <row r="200" s="15" customFormat="1">
      <c r="A200" s="15"/>
      <c r="B200" s="260"/>
      <c r="C200" s="261"/>
      <c r="D200" s="231" t="s">
        <v>136</v>
      </c>
      <c r="E200" s="262" t="s">
        <v>1</v>
      </c>
      <c r="F200" s="263" t="s">
        <v>291</v>
      </c>
      <c r="G200" s="261"/>
      <c r="H200" s="264">
        <v>42.700000000000003</v>
      </c>
      <c r="I200" s="265"/>
      <c r="J200" s="261"/>
      <c r="K200" s="261"/>
      <c r="L200" s="266"/>
      <c r="M200" s="267"/>
      <c r="N200" s="268"/>
      <c r="O200" s="268"/>
      <c r="P200" s="268"/>
      <c r="Q200" s="268"/>
      <c r="R200" s="268"/>
      <c r="S200" s="268"/>
      <c r="T200" s="269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70" t="s">
        <v>136</v>
      </c>
      <c r="AU200" s="270" t="s">
        <v>87</v>
      </c>
      <c r="AV200" s="15" t="s">
        <v>149</v>
      </c>
      <c r="AW200" s="15" t="s">
        <v>33</v>
      </c>
      <c r="AX200" s="15" t="s">
        <v>85</v>
      </c>
      <c r="AY200" s="270" t="s">
        <v>125</v>
      </c>
    </row>
    <row r="201" s="2" customFormat="1" ht="16.5" customHeight="1">
      <c r="A201" s="38"/>
      <c r="B201" s="39"/>
      <c r="C201" s="218" t="s">
        <v>342</v>
      </c>
      <c r="D201" s="218" t="s">
        <v>128</v>
      </c>
      <c r="E201" s="219" t="s">
        <v>343</v>
      </c>
      <c r="F201" s="220" t="s">
        <v>344</v>
      </c>
      <c r="G201" s="221" t="s">
        <v>345</v>
      </c>
      <c r="H201" s="222">
        <v>357.39999999999998</v>
      </c>
      <c r="I201" s="223"/>
      <c r="J201" s="224">
        <f>ROUND(I201*H201,2)</f>
        <v>0</v>
      </c>
      <c r="K201" s="220" t="s">
        <v>132</v>
      </c>
      <c r="L201" s="44"/>
      <c r="M201" s="225" t="s">
        <v>1</v>
      </c>
      <c r="N201" s="226" t="s">
        <v>42</v>
      </c>
      <c r="O201" s="91"/>
      <c r="P201" s="227">
        <f>O201*H201</f>
        <v>0</v>
      </c>
      <c r="Q201" s="227">
        <v>0</v>
      </c>
      <c r="R201" s="227">
        <f>Q201*H201</f>
        <v>0</v>
      </c>
      <c r="S201" s="227">
        <v>0.20499999999999999</v>
      </c>
      <c r="T201" s="228">
        <f>S201*H201</f>
        <v>73.266999999999996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149</v>
      </c>
      <c r="AT201" s="229" t="s">
        <v>128</v>
      </c>
      <c r="AU201" s="229" t="s">
        <v>87</v>
      </c>
      <c r="AY201" s="17" t="s">
        <v>125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85</v>
      </c>
      <c r="BK201" s="230">
        <f>ROUND(I201*H201,2)</f>
        <v>0</v>
      </c>
      <c r="BL201" s="17" t="s">
        <v>149</v>
      </c>
      <c r="BM201" s="229" t="s">
        <v>346</v>
      </c>
    </row>
    <row r="202" s="2" customFormat="1">
      <c r="A202" s="38"/>
      <c r="B202" s="39"/>
      <c r="C202" s="40"/>
      <c r="D202" s="231" t="s">
        <v>135</v>
      </c>
      <c r="E202" s="40"/>
      <c r="F202" s="232" t="s">
        <v>347</v>
      </c>
      <c r="G202" s="40"/>
      <c r="H202" s="40"/>
      <c r="I202" s="233"/>
      <c r="J202" s="40"/>
      <c r="K202" s="40"/>
      <c r="L202" s="44"/>
      <c r="M202" s="234"/>
      <c r="N202" s="235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135</v>
      </c>
      <c r="AU202" s="17" t="s">
        <v>87</v>
      </c>
    </row>
    <row r="203" s="14" customFormat="1">
      <c r="A203" s="14"/>
      <c r="B203" s="246"/>
      <c r="C203" s="247"/>
      <c r="D203" s="231" t="s">
        <v>136</v>
      </c>
      <c r="E203" s="248" t="s">
        <v>1</v>
      </c>
      <c r="F203" s="249" t="s">
        <v>348</v>
      </c>
      <c r="G203" s="247"/>
      <c r="H203" s="250">
        <v>353.60000000000002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6" t="s">
        <v>136</v>
      </c>
      <c r="AU203" s="256" t="s">
        <v>87</v>
      </c>
      <c r="AV203" s="14" t="s">
        <v>87</v>
      </c>
      <c r="AW203" s="14" t="s">
        <v>33</v>
      </c>
      <c r="AX203" s="14" t="s">
        <v>77</v>
      </c>
      <c r="AY203" s="256" t="s">
        <v>125</v>
      </c>
    </row>
    <row r="204" s="14" customFormat="1">
      <c r="A204" s="14"/>
      <c r="B204" s="246"/>
      <c r="C204" s="247"/>
      <c r="D204" s="231" t="s">
        <v>136</v>
      </c>
      <c r="E204" s="248" t="s">
        <v>1</v>
      </c>
      <c r="F204" s="249" t="s">
        <v>349</v>
      </c>
      <c r="G204" s="247"/>
      <c r="H204" s="250">
        <v>3.7999999999999998</v>
      </c>
      <c r="I204" s="251"/>
      <c r="J204" s="247"/>
      <c r="K204" s="247"/>
      <c r="L204" s="252"/>
      <c r="M204" s="253"/>
      <c r="N204" s="254"/>
      <c r="O204" s="254"/>
      <c r="P204" s="254"/>
      <c r="Q204" s="254"/>
      <c r="R204" s="254"/>
      <c r="S204" s="254"/>
      <c r="T204" s="25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6" t="s">
        <v>136</v>
      </c>
      <c r="AU204" s="256" t="s">
        <v>87</v>
      </c>
      <c r="AV204" s="14" t="s">
        <v>87</v>
      </c>
      <c r="AW204" s="14" t="s">
        <v>33</v>
      </c>
      <c r="AX204" s="14" t="s">
        <v>77</v>
      </c>
      <c r="AY204" s="256" t="s">
        <v>125</v>
      </c>
    </row>
    <row r="205" s="15" customFormat="1">
      <c r="A205" s="15"/>
      <c r="B205" s="260"/>
      <c r="C205" s="261"/>
      <c r="D205" s="231" t="s">
        <v>136</v>
      </c>
      <c r="E205" s="262" t="s">
        <v>1</v>
      </c>
      <c r="F205" s="263" t="s">
        <v>291</v>
      </c>
      <c r="G205" s="261"/>
      <c r="H205" s="264">
        <v>357.39999999999998</v>
      </c>
      <c r="I205" s="265"/>
      <c r="J205" s="261"/>
      <c r="K205" s="261"/>
      <c r="L205" s="266"/>
      <c r="M205" s="267"/>
      <c r="N205" s="268"/>
      <c r="O205" s="268"/>
      <c r="P205" s="268"/>
      <c r="Q205" s="268"/>
      <c r="R205" s="268"/>
      <c r="S205" s="268"/>
      <c r="T205" s="269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70" t="s">
        <v>136</v>
      </c>
      <c r="AU205" s="270" t="s">
        <v>87</v>
      </c>
      <c r="AV205" s="15" t="s">
        <v>149</v>
      </c>
      <c r="AW205" s="15" t="s">
        <v>33</v>
      </c>
      <c r="AX205" s="15" t="s">
        <v>85</v>
      </c>
      <c r="AY205" s="270" t="s">
        <v>125</v>
      </c>
    </row>
    <row r="206" s="2" customFormat="1" ht="16.5" customHeight="1">
      <c r="A206" s="38"/>
      <c r="B206" s="39"/>
      <c r="C206" s="218" t="s">
        <v>7</v>
      </c>
      <c r="D206" s="218" t="s">
        <v>128</v>
      </c>
      <c r="E206" s="219" t="s">
        <v>350</v>
      </c>
      <c r="F206" s="220" t="s">
        <v>351</v>
      </c>
      <c r="G206" s="221" t="s">
        <v>345</v>
      </c>
      <c r="H206" s="222">
        <v>19</v>
      </c>
      <c r="I206" s="223"/>
      <c r="J206" s="224">
        <f>ROUND(I206*H206,2)</f>
        <v>0</v>
      </c>
      <c r="K206" s="220" t="s">
        <v>132</v>
      </c>
      <c r="L206" s="44"/>
      <c r="M206" s="225" t="s">
        <v>1</v>
      </c>
      <c r="N206" s="226" t="s">
        <v>42</v>
      </c>
      <c r="O206" s="91"/>
      <c r="P206" s="227">
        <f>O206*H206</f>
        <v>0</v>
      </c>
      <c r="Q206" s="227">
        <v>0</v>
      </c>
      <c r="R206" s="227">
        <f>Q206*H206</f>
        <v>0</v>
      </c>
      <c r="S206" s="227">
        <v>0.28999999999999998</v>
      </c>
      <c r="T206" s="228">
        <f>S206*H206</f>
        <v>5.5099999999999998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149</v>
      </c>
      <c r="AT206" s="229" t="s">
        <v>128</v>
      </c>
      <c r="AU206" s="229" t="s">
        <v>87</v>
      </c>
      <c r="AY206" s="17" t="s">
        <v>125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85</v>
      </c>
      <c r="BK206" s="230">
        <f>ROUND(I206*H206,2)</f>
        <v>0</v>
      </c>
      <c r="BL206" s="17" t="s">
        <v>149</v>
      </c>
      <c r="BM206" s="229" t="s">
        <v>352</v>
      </c>
    </row>
    <row r="207" s="2" customFormat="1">
      <c r="A207" s="38"/>
      <c r="B207" s="39"/>
      <c r="C207" s="40"/>
      <c r="D207" s="231" t="s">
        <v>135</v>
      </c>
      <c r="E207" s="40"/>
      <c r="F207" s="232" t="s">
        <v>353</v>
      </c>
      <c r="G207" s="40"/>
      <c r="H207" s="40"/>
      <c r="I207" s="233"/>
      <c r="J207" s="40"/>
      <c r="K207" s="40"/>
      <c r="L207" s="44"/>
      <c r="M207" s="234"/>
      <c r="N207" s="235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135</v>
      </c>
      <c r="AU207" s="17" t="s">
        <v>87</v>
      </c>
    </row>
    <row r="208" s="14" customFormat="1">
      <c r="A208" s="14"/>
      <c r="B208" s="246"/>
      <c r="C208" s="247"/>
      <c r="D208" s="231" t="s">
        <v>136</v>
      </c>
      <c r="E208" s="248" t="s">
        <v>1</v>
      </c>
      <c r="F208" s="249" t="s">
        <v>354</v>
      </c>
      <c r="G208" s="247"/>
      <c r="H208" s="250">
        <v>19</v>
      </c>
      <c r="I208" s="251"/>
      <c r="J208" s="247"/>
      <c r="K208" s="247"/>
      <c r="L208" s="252"/>
      <c r="M208" s="253"/>
      <c r="N208" s="254"/>
      <c r="O208" s="254"/>
      <c r="P208" s="254"/>
      <c r="Q208" s="254"/>
      <c r="R208" s="254"/>
      <c r="S208" s="254"/>
      <c r="T208" s="25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6" t="s">
        <v>136</v>
      </c>
      <c r="AU208" s="256" t="s">
        <v>87</v>
      </c>
      <c r="AV208" s="14" t="s">
        <v>87</v>
      </c>
      <c r="AW208" s="14" t="s">
        <v>33</v>
      </c>
      <c r="AX208" s="14" t="s">
        <v>85</v>
      </c>
      <c r="AY208" s="256" t="s">
        <v>125</v>
      </c>
    </row>
    <row r="209" s="2" customFormat="1" ht="16.5" customHeight="1">
      <c r="A209" s="38"/>
      <c r="B209" s="39"/>
      <c r="C209" s="218" t="s">
        <v>355</v>
      </c>
      <c r="D209" s="218" t="s">
        <v>128</v>
      </c>
      <c r="E209" s="219" t="s">
        <v>356</v>
      </c>
      <c r="F209" s="220" t="s">
        <v>357</v>
      </c>
      <c r="G209" s="221" t="s">
        <v>234</v>
      </c>
      <c r="H209" s="222">
        <v>704.10000000000002</v>
      </c>
      <c r="I209" s="223"/>
      <c r="J209" s="224">
        <f>ROUND(I209*H209,2)</f>
        <v>0</v>
      </c>
      <c r="K209" s="220" t="s">
        <v>132</v>
      </c>
      <c r="L209" s="44"/>
      <c r="M209" s="225" t="s">
        <v>1</v>
      </c>
      <c r="N209" s="226" t="s">
        <v>42</v>
      </c>
      <c r="O209" s="91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149</v>
      </c>
      <c r="AT209" s="229" t="s">
        <v>128</v>
      </c>
      <c r="AU209" s="229" t="s">
        <v>87</v>
      </c>
      <c r="AY209" s="17" t="s">
        <v>125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85</v>
      </c>
      <c r="BK209" s="230">
        <f>ROUND(I209*H209,2)</f>
        <v>0</v>
      </c>
      <c r="BL209" s="17" t="s">
        <v>149</v>
      </c>
      <c r="BM209" s="229" t="s">
        <v>358</v>
      </c>
    </row>
    <row r="210" s="2" customFormat="1">
      <c r="A210" s="38"/>
      <c r="B210" s="39"/>
      <c r="C210" s="40"/>
      <c r="D210" s="231" t="s">
        <v>135</v>
      </c>
      <c r="E210" s="40"/>
      <c r="F210" s="232" t="s">
        <v>359</v>
      </c>
      <c r="G210" s="40"/>
      <c r="H210" s="40"/>
      <c r="I210" s="233"/>
      <c r="J210" s="40"/>
      <c r="K210" s="40"/>
      <c r="L210" s="44"/>
      <c r="M210" s="234"/>
      <c r="N210" s="235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135</v>
      </c>
      <c r="AU210" s="17" t="s">
        <v>87</v>
      </c>
    </row>
    <row r="211" s="14" customFormat="1">
      <c r="A211" s="14"/>
      <c r="B211" s="246"/>
      <c r="C211" s="247"/>
      <c r="D211" s="231" t="s">
        <v>136</v>
      </c>
      <c r="E211" s="248" t="s">
        <v>1</v>
      </c>
      <c r="F211" s="249" t="s">
        <v>360</v>
      </c>
      <c r="G211" s="247"/>
      <c r="H211" s="250">
        <v>704.10000000000002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6" t="s">
        <v>136</v>
      </c>
      <c r="AU211" s="256" t="s">
        <v>87</v>
      </c>
      <c r="AV211" s="14" t="s">
        <v>87</v>
      </c>
      <c r="AW211" s="14" t="s">
        <v>33</v>
      </c>
      <c r="AX211" s="14" t="s">
        <v>85</v>
      </c>
      <c r="AY211" s="256" t="s">
        <v>125</v>
      </c>
    </row>
    <row r="212" s="2" customFormat="1" ht="16.5" customHeight="1">
      <c r="A212" s="38"/>
      <c r="B212" s="39"/>
      <c r="C212" s="218" t="s">
        <v>361</v>
      </c>
      <c r="D212" s="218" t="s">
        <v>128</v>
      </c>
      <c r="E212" s="219" t="s">
        <v>362</v>
      </c>
      <c r="F212" s="220" t="s">
        <v>363</v>
      </c>
      <c r="G212" s="221" t="s">
        <v>364</v>
      </c>
      <c r="H212" s="222">
        <v>215.88999999999999</v>
      </c>
      <c r="I212" s="223"/>
      <c r="J212" s="224">
        <f>ROUND(I212*H212,2)</f>
        <v>0</v>
      </c>
      <c r="K212" s="220" t="s">
        <v>132</v>
      </c>
      <c r="L212" s="44"/>
      <c r="M212" s="225" t="s">
        <v>1</v>
      </c>
      <c r="N212" s="226" t="s">
        <v>42</v>
      </c>
      <c r="O212" s="91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149</v>
      </c>
      <c r="AT212" s="229" t="s">
        <v>128</v>
      </c>
      <c r="AU212" s="229" t="s">
        <v>87</v>
      </c>
      <c r="AY212" s="17" t="s">
        <v>125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85</v>
      </c>
      <c r="BK212" s="230">
        <f>ROUND(I212*H212,2)</f>
        <v>0</v>
      </c>
      <c r="BL212" s="17" t="s">
        <v>149</v>
      </c>
      <c r="BM212" s="229" t="s">
        <v>365</v>
      </c>
    </row>
    <row r="213" s="2" customFormat="1">
      <c r="A213" s="38"/>
      <c r="B213" s="39"/>
      <c r="C213" s="40"/>
      <c r="D213" s="231" t="s">
        <v>135</v>
      </c>
      <c r="E213" s="40"/>
      <c r="F213" s="232" t="s">
        <v>366</v>
      </c>
      <c r="G213" s="40"/>
      <c r="H213" s="40"/>
      <c r="I213" s="233"/>
      <c r="J213" s="40"/>
      <c r="K213" s="40"/>
      <c r="L213" s="44"/>
      <c r="M213" s="234"/>
      <c r="N213" s="235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135</v>
      </c>
      <c r="AU213" s="17" t="s">
        <v>87</v>
      </c>
    </row>
    <row r="214" s="14" customFormat="1">
      <c r="A214" s="14"/>
      <c r="B214" s="246"/>
      <c r="C214" s="247"/>
      <c r="D214" s="231" t="s">
        <v>136</v>
      </c>
      <c r="E214" s="248" t="s">
        <v>1</v>
      </c>
      <c r="F214" s="249" t="s">
        <v>367</v>
      </c>
      <c r="G214" s="247"/>
      <c r="H214" s="250">
        <v>215.88999999999999</v>
      </c>
      <c r="I214" s="251"/>
      <c r="J214" s="247"/>
      <c r="K214" s="247"/>
      <c r="L214" s="252"/>
      <c r="M214" s="253"/>
      <c r="N214" s="254"/>
      <c r="O214" s="254"/>
      <c r="P214" s="254"/>
      <c r="Q214" s="254"/>
      <c r="R214" s="254"/>
      <c r="S214" s="254"/>
      <c r="T214" s="25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6" t="s">
        <v>136</v>
      </c>
      <c r="AU214" s="256" t="s">
        <v>87</v>
      </c>
      <c r="AV214" s="14" t="s">
        <v>87</v>
      </c>
      <c r="AW214" s="14" t="s">
        <v>33</v>
      </c>
      <c r="AX214" s="14" t="s">
        <v>85</v>
      </c>
      <c r="AY214" s="256" t="s">
        <v>125</v>
      </c>
    </row>
    <row r="215" s="2" customFormat="1" ht="21.75" customHeight="1">
      <c r="A215" s="38"/>
      <c r="B215" s="39"/>
      <c r="C215" s="218" t="s">
        <v>368</v>
      </c>
      <c r="D215" s="218" t="s">
        <v>128</v>
      </c>
      <c r="E215" s="219" t="s">
        <v>369</v>
      </c>
      <c r="F215" s="220" t="s">
        <v>370</v>
      </c>
      <c r="G215" s="221" t="s">
        <v>364</v>
      </c>
      <c r="H215" s="222">
        <v>84.819999999999993</v>
      </c>
      <c r="I215" s="223"/>
      <c r="J215" s="224">
        <f>ROUND(I215*H215,2)</f>
        <v>0</v>
      </c>
      <c r="K215" s="220" t="s">
        <v>132</v>
      </c>
      <c r="L215" s="44"/>
      <c r="M215" s="225" t="s">
        <v>1</v>
      </c>
      <c r="N215" s="226" t="s">
        <v>42</v>
      </c>
      <c r="O215" s="91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149</v>
      </c>
      <c r="AT215" s="229" t="s">
        <v>128</v>
      </c>
      <c r="AU215" s="229" t="s">
        <v>87</v>
      </c>
      <c r="AY215" s="17" t="s">
        <v>125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85</v>
      </c>
      <c r="BK215" s="230">
        <f>ROUND(I215*H215,2)</f>
        <v>0</v>
      </c>
      <c r="BL215" s="17" t="s">
        <v>149</v>
      </c>
      <c r="BM215" s="229" t="s">
        <v>371</v>
      </c>
    </row>
    <row r="216" s="2" customFormat="1">
      <c r="A216" s="38"/>
      <c r="B216" s="39"/>
      <c r="C216" s="40"/>
      <c r="D216" s="231" t="s">
        <v>135</v>
      </c>
      <c r="E216" s="40"/>
      <c r="F216" s="232" t="s">
        <v>372</v>
      </c>
      <c r="G216" s="40"/>
      <c r="H216" s="40"/>
      <c r="I216" s="233"/>
      <c r="J216" s="40"/>
      <c r="K216" s="40"/>
      <c r="L216" s="44"/>
      <c r="M216" s="234"/>
      <c r="N216" s="235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135</v>
      </c>
      <c r="AU216" s="17" t="s">
        <v>87</v>
      </c>
    </row>
    <row r="217" s="13" customFormat="1">
      <c r="A217" s="13"/>
      <c r="B217" s="236"/>
      <c r="C217" s="237"/>
      <c r="D217" s="231" t="s">
        <v>136</v>
      </c>
      <c r="E217" s="238" t="s">
        <v>1</v>
      </c>
      <c r="F217" s="239" t="s">
        <v>373</v>
      </c>
      <c r="G217" s="237"/>
      <c r="H217" s="238" t="s">
        <v>1</v>
      </c>
      <c r="I217" s="240"/>
      <c r="J217" s="237"/>
      <c r="K217" s="237"/>
      <c r="L217" s="241"/>
      <c r="M217" s="242"/>
      <c r="N217" s="243"/>
      <c r="O217" s="243"/>
      <c r="P217" s="243"/>
      <c r="Q217" s="243"/>
      <c r="R217" s="243"/>
      <c r="S217" s="243"/>
      <c r="T217" s="24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5" t="s">
        <v>136</v>
      </c>
      <c r="AU217" s="245" t="s">
        <v>87</v>
      </c>
      <c r="AV217" s="13" t="s">
        <v>85</v>
      </c>
      <c r="AW217" s="13" t="s">
        <v>33</v>
      </c>
      <c r="AX217" s="13" t="s">
        <v>77</v>
      </c>
      <c r="AY217" s="245" t="s">
        <v>125</v>
      </c>
    </row>
    <row r="218" s="14" customFormat="1">
      <c r="A218" s="14"/>
      <c r="B218" s="246"/>
      <c r="C218" s="247"/>
      <c r="D218" s="231" t="s">
        <v>136</v>
      </c>
      <c r="E218" s="248" t="s">
        <v>1</v>
      </c>
      <c r="F218" s="249" t="s">
        <v>374</v>
      </c>
      <c r="G218" s="247"/>
      <c r="H218" s="250">
        <v>84.819999999999993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6" t="s">
        <v>136</v>
      </c>
      <c r="AU218" s="256" t="s">
        <v>87</v>
      </c>
      <c r="AV218" s="14" t="s">
        <v>87</v>
      </c>
      <c r="AW218" s="14" t="s">
        <v>33</v>
      </c>
      <c r="AX218" s="14" t="s">
        <v>77</v>
      </c>
      <c r="AY218" s="256" t="s">
        <v>125</v>
      </c>
    </row>
    <row r="219" s="15" customFormat="1">
      <c r="A219" s="15"/>
      <c r="B219" s="260"/>
      <c r="C219" s="261"/>
      <c r="D219" s="231" t="s">
        <v>136</v>
      </c>
      <c r="E219" s="262" t="s">
        <v>1</v>
      </c>
      <c r="F219" s="263" t="s">
        <v>291</v>
      </c>
      <c r="G219" s="261"/>
      <c r="H219" s="264">
        <v>84.819999999999993</v>
      </c>
      <c r="I219" s="265"/>
      <c r="J219" s="261"/>
      <c r="K219" s="261"/>
      <c r="L219" s="266"/>
      <c r="M219" s="267"/>
      <c r="N219" s="268"/>
      <c r="O219" s="268"/>
      <c r="P219" s="268"/>
      <c r="Q219" s="268"/>
      <c r="R219" s="268"/>
      <c r="S219" s="268"/>
      <c r="T219" s="269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0" t="s">
        <v>136</v>
      </c>
      <c r="AU219" s="270" t="s">
        <v>87</v>
      </c>
      <c r="AV219" s="15" t="s">
        <v>149</v>
      </c>
      <c r="AW219" s="15" t="s">
        <v>33</v>
      </c>
      <c r="AX219" s="15" t="s">
        <v>85</v>
      </c>
      <c r="AY219" s="270" t="s">
        <v>125</v>
      </c>
    </row>
    <row r="220" s="2" customFormat="1" ht="16.5" customHeight="1">
      <c r="A220" s="38"/>
      <c r="B220" s="39"/>
      <c r="C220" s="218" t="s">
        <v>375</v>
      </c>
      <c r="D220" s="218" t="s">
        <v>128</v>
      </c>
      <c r="E220" s="219" t="s">
        <v>376</v>
      </c>
      <c r="F220" s="220" t="s">
        <v>377</v>
      </c>
      <c r="G220" s="221" t="s">
        <v>364</v>
      </c>
      <c r="H220" s="222">
        <v>346.95999999999998</v>
      </c>
      <c r="I220" s="223"/>
      <c r="J220" s="224">
        <f>ROUND(I220*H220,2)</f>
        <v>0</v>
      </c>
      <c r="K220" s="220" t="s">
        <v>132</v>
      </c>
      <c r="L220" s="44"/>
      <c r="M220" s="225" t="s">
        <v>1</v>
      </c>
      <c r="N220" s="226" t="s">
        <v>42</v>
      </c>
      <c r="O220" s="91"/>
      <c r="P220" s="227">
        <f>O220*H220</f>
        <v>0</v>
      </c>
      <c r="Q220" s="227">
        <v>0</v>
      </c>
      <c r="R220" s="227">
        <f>Q220*H220</f>
        <v>0</v>
      </c>
      <c r="S220" s="227">
        <v>0</v>
      </c>
      <c r="T220" s="22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9" t="s">
        <v>149</v>
      </c>
      <c r="AT220" s="229" t="s">
        <v>128</v>
      </c>
      <c r="AU220" s="229" t="s">
        <v>87</v>
      </c>
      <c r="AY220" s="17" t="s">
        <v>125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7" t="s">
        <v>85</v>
      </c>
      <c r="BK220" s="230">
        <f>ROUND(I220*H220,2)</f>
        <v>0</v>
      </c>
      <c r="BL220" s="17" t="s">
        <v>149</v>
      </c>
      <c r="BM220" s="229" t="s">
        <v>378</v>
      </c>
    </row>
    <row r="221" s="2" customFormat="1">
      <c r="A221" s="38"/>
      <c r="B221" s="39"/>
      <c r="C221" s="40"/>
      <c r="D221" s="231" t="s">
        <v>135</v>
      </c>
      <c r="E221" s="40"/>
      <c r="F221" s="232" t="s">
        <v>379</v>
      </c>
      <c r="G221" s="40"/>
      <c r="H221" s="40"/>
      <c r="I221" s="233"/>
      <c r="J221" s="40"/>
      <c r="K221" s="40"/>
      <c r="L221" s="44"/>
      <c r="M221" s="234"/>
      <c r="N221" s="235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135</v>
      </c>
      <c r="AU221" s="17" t="s">
        <v>87</v>
      </c>
    </row>
    <row r="222" s="14" customFormat="1">
      <c r="A222" s="14"/>
      <c r="B222" s="246"/>
      <c r="C222" s="247"/>
      <c r="D222" s="231" t="s">
        <v>136</v>
      </c>
      <c r="E222" s="248" t="s">
        <v>1</v>
      </c>
      <c r="F222" s="249" t="s">
        <v>380</v>
      </c>
      <c r="G222" s="247"/>
      <c r="H222" s="250">
        <v>84.819999999999993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6" t="s">
        <v>136</v>
      </c>
      <c r="AU222" s="256" t="s">
        <v>87</v>
      </c>
      <c r="AV222" s="14" t="s">
        <v>87</v>
      </c>
      <c r="AW222" s="14" t="s">
        <v>33</v>
      </c>
      <c r="AX222" s="14" t="s">
        <v>77</v>
      </c>
      <c r="AY222" s="256" t="s">
        <v>125</v>
      </c>
    </row>
    <row r="223" s="14" customFormat="1">
      <c r="A223" s="14"/>
      <c r="B223" s="246"/>
      <c r="C223" s="247"/>
      <c r="D223" s="231" t="s">
        <v>136</v>
      </c>
      <c r="E223" s="248" t="s">
        <v>1</v>
      </c>
      <c r="F223" s="249" t="s">
        <v>381</v>
      </c>
      <c r="G223" s="247"/>
      <c r="H223" s="250">
        <v>262.13999999999999</v>
      </c>
      <c r="I223" s="251"/>
      <c r="J223" s="247"/>
      <c r="K223" s="247"/>
      <c r="L223" s="252"/>
      <c r="M223" s="253"/>
      <c r="N223" s="254"/>
      <c r="O223" s="254"/>
      <c r="P223" s="254"/>
      <c r="Q223" s="254"/>
      <c r="R223" s="254"/>
      <c r="S223" s="254"/>
      <c r="T223" s="25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6" t="s">
        <v>136</v>
      </c>
      <c r="AU223" s="256" t="s">
        <v>87</v>
      </c>
      <c r="AV223" s="14" t="s">
        <v>87</v>
      </c>
      <c r="AW223" s="14" t="s">
        <v>33</v>
      </c>
      <c r="AX223" s="14" t="s">
        <v>77</v>
      </c>
      <c r="AY223" s="256" t="s">
        <v>125</v>
      </c>
    </row>
    <row r="224" s="13" customFormat="1">
      <c r="A224" s="13"/>
      <c r="B224" s="236"/>
      <c r="C224" s="237"/>
      <c r="D224" s="231" t="s">
        <v>136</v>
      </c>
      <c r="E224" s="238" t="s">
        <v>1</v>
      </c>
      <c r="F224" s="239" t="s">
        <v>382</v>
      </c>
      <c r="G224" s="237"/>
      <c r="H224" s="238" t="s">
        <v>1</v>
      </c>
      <c r="I224" s="240"/>
      <c r="J224" s="237"/>
      <c r="K224" s="237"/>
      <c r="L224" s="241"/>
      <c r="M224" s="242"/>
      <c r="N224" s="243"/>
      <c r="O224" s="243"/>
      <c r="P224" s="243"/>
      <c r="Q224" s="243"/>
      <c r="R224" s="243"/>
      <c r="S224" s="243"/>
      <c r="T224" s="24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5" t="s">
        <v>136</v>
      </c>
      <c r="AU224" s="245" t="s">
        <v>87</v>
      </c>
      <c r="AV224" s="13" t="s">
        <v>85</v>
      </c>
      <c r="AW224" s="13" t="s">
        <v>33</v>
      </c>
      <c r="AX224" s="13" t="s">
        <v>77</v>
      </c>
      <c r="AY224" s="245" t="s">
        <v>125</v>
      </c>
    </row>
    <row r="225" s="15" customFormat="1">
      <c r="A225" s="15"/>
      <c r="B225" s="260"/>
      <c r="C225" s="261"/>
      <c r="D225" s="231" t="s">
        <v>136</v>
      </c>
      <c r="E225" s="262" t="s">
        <v>1</v>
      </c>
      <c r="F225" s="263" t="s">
        <v>291</v>
      </c>
      <c r="G225" s="261"/>
      <c r="H225" s="264">
        <v>346.95999999999998</v>
      </c>
      <c r="I225" s="265"/>
      <c r="J225" s="261"/>
      <c r="K225" s="261"/>
      <c r="L225" s="266"/>
      <c r="M225" s="267"/>
      <c r="N225" s="268"/>
      <c r="O225" s="268"/>
      <c r="P225" s="268"/>
      <c r="Q225" s="268"/>
      <c r="R225" s="268"/>
      <c r="S225" s="268"/>
      <c r="T225" s="269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70" t="s">
        <v>136</v>
      </c>
      <c r="AU225" s="270" t="s">
        <v>87</v>
      </c>
      <c r="AV225" s="15" t="s">
        <v>149</v>
      </c>
      <c r="AW225" s="15" t="s">
        <v>33</v>
      </c>
      <c r="AX225" s="15" t="s">
        <v>85</v>
      </c>
      <c r="AY225" s="270" t="s">
        <v>125</v>
      </c>
    </row>
    <row r="226" s="2" customFormat="1" ht="16.5" customHeight="1">
      <c r="A226" s="38"/>
      <c r="B226" s="39"/>
      <c r="C226" s="218" t="s">
        <v>383</v>
      </c>
      <c r="D226" s="218" t="s">
        <v>128</v>
      </c>
      <c r="E226" s="219" t="s">
        <v>384</v>
      </c>
      <c r="F226" s="220" t="s">
        <v>385</v>
      </c>
      <c r="G226" s="221" t="s">
        <v>240</v>
      </c>
      <c r="H226" s="222">
        <v>1</v>
      </c>
      <c r="I226" s="223"/>
      <c r="J226" s="224">
        <f>ROUND(I226*H226,2)</f>
        <v>0</v>
      </c>
      <c r="K226" s="220" t="s">
        <v>132</v>
      </c>
      <c r="L226" s="44"/>
      <c r="M226" s="225" t="s">
        <v>1</v>
      </c>
      <c r="N226" s="226" t="s">
        <v>42</v>
      </c>
      <c r="O226" s="91"/>
      <c r="P226" s="227">
        <f>O226*H226</f>
        <v>0</v>
      </c>
      <c r="Q226" s="227">
        <v>0</v>
      </c>
      <c r="R226" s="227">
        <f>Q226*H226</f>
        <v>0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149</v>
      </c>
      <c r="AT226" s="229" t="s">
        <v>128</v>
      </c>
      <c r="AU226" s="229" t="s">
        <v>87</v>
      </c>
      <c r="AY226" s="17" t="s">
        <v>125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85</v>
      </c>
      <c r="BK226" s="230">
        <f>ROUND(I226*H226,2)</f>
        <v>0</v>
      </c>
      <c r="BL226" s="17" t="s">
        <v>149</v>
      </c>
      <c r="BM226" s="229" t="s">
        <v>386</v>
      </c>
    </row>
    <row r="227" s="2" customFormat="1">
      <c r="A227" s="38"/>
      <c r="B227" s="39"/>
      <c r="C227" s="40"/>
      <c r="D227" s="231" t="s">
        <v>135</v>
      </c>
      <c r="E227" s="40"/>
      <c r="F227" s="232" t="s">
        <v>387</v>
      </c>
      <c r="G227" s="40"/>
      <c r="H227" s="40"/>
      <c r="I227" s="233"/>
      <c r="J227" s="40"/>
      <c r="K227" s="40"/>
      <c r="L227" s="44"/>
      <c r="M227" s="234"/>
      <c r="N227" s="235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135</v>
      </c>
      <c r="AU227" s="17" t="s">
        <v>87</v>
      </c>
    </row>
    <row r="228" s="13" customFormat="1">
      <c r="A228" s="13"/>
      <c r="B228" s="236"/>
      <c r="C228" s="237"/>
      <c r="D228" s="231" t="s">
        <v>136</v>
      </c>
      <c r="E228" s="238" t="s">
        <v>1</v>
      </c>
      <c r="F228" s="239" t="s">
        <v>388</v>
      </c>
      <c r="G228" s="237"/>
      <c r="H228" s="238" t="s">
        <v>1</v>
      </c>
      <c r="I228" s="240"/>
      <c r="J228" s="237"/>
      <c r="K228" s="237"/>
      <c r="L228" s="241"/>
      <c r="M228" s="242"/>
      <c r="N228" s="243"/>
      <c r="O228" s="243"/>
      <c r="P228" s="243"/>
      <c r="Q228" s="243"/>
      <c r="R228" s="243"/>
      <c r="S228" s="243"/>
      <c r="T228" s="24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5" t="s">
        <v>136</v>
      </c>
      <c r="AU228" s="245" t="s">
        <v>87</v>
      </c>
      <c r="AV228" s="13" t="s">
        <v>85</v>
      </c>
      <c r="AW228" s="13" t="s">
        <v>33</v>
      </c>
      <c r="AX228" s="13" t="s">
        <v>77</v>
      </c>
      <c r="AY228" s="245" t="s">
        <v>125</v>
      </c>
    </row>
    <row r="229" s="14" customFormat="1">
      <c r="A229" s="14"/>
      <c r="B229" s="246"/>
      <c r="C229" s="247"/>
      <c r="D229" s="231" t="s">
        <v>136</v>
      </c>
      <c r="E229" s="248" t="s">
        <v>1</v>
      </c>
      <c r="F229" s="249" t="s">
        <v>389</v>
      </c>
      <c r="G229" s="247"/>
      <c r="H229" s="250">
        <v>1</v>
      </c>
      <c r="I229" s="251"/>
      <c r="J229" s="247"/>
      <c r="K229" s="247"/>
      <c r="L229" s="252"/>
      <c r="M229" s="253"/>
      <c r="N229" s="254"/>
      <c r="O229" s="254"/>
      <c r="P229" s="254"/>
      <c r="Q229" s="254"/>
      <c r="R229" s="254"/>
      <c r="S229" s="254"/>
      <c r="T229" s="255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6" t="s">
        <v>136</v>
      </c>
      <c r="AU229" s="256" t="s">
        <v>87</v>
      </c>
      <c r="AV229" s="14" t="s">
        <v>87</v>
      </c>
      <c r="AW229" s="14" t="s">
        <v>33</v>
      </c>
      <c r="AX229" s="14" t="s">
        <v>85</v>
      </c>
      <c r="AY229" s="256" t="s">
        <v>125</v>
      </c>
    </row>
    <row r="230" s="2" customFormat="1" ht="16.5" customHeight="1">
      <c r="A230" s="38"/>
      <c r="B230" s="39"/>
      <c r="C230" s="218" t="s">
        <v>390</v>
      </c>
      <c r="D230" s="218" t="s">
        <v>128</v>
      </c>
      <c r="E230" s="219" t="s">
        <v>391</v>
      </c>
      <c r="F230" s="220" t="s">
        <v>392</v>
      </c>
      <c r="G230" s="221" t="s">
        <v>240</v>
      </c>
      <c r="H230" s="222">
        <v>2</v>
      </c>
      <c r="I230" s="223"/>
      <c r="J230" s="224">
        <f>ROUND(I230*H230,2)</f>
        <v>0</v>
      </c>
      <c r="K230" s="220" t="s">
        <v>132</v>
      </c>
      <c r="L230" s="44"/>
      <c r="M230" s="225" t="s">
        <v>1</v>
      </c>
      <c r="N230" s="226" t="s">
        <v>42</v>
      </c>
      <c r="O230" s="91"/>
      <c r="P230" s="227">
        <f>O230*H230</f>
        <v>0</v>
      </c>
      <c r="Q230" s="227">
        <v>0</v>
      </c>
      <c r="R230" s="227">
        <f>Q230*H230</f>
        <v>0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149</v>
      </c>
      <c r="AT230" s="229" t="s">
        <v>128</v>
      </c>
      <c r="AU230" s="229" t="s">
        <v>87</v>
      </c>
      <c r="AY230" s="17" t="s">
        <v>125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85</v>
      </c>
      <c r="BK230" s="230">
        <f>ROUND(I230*H230,2)</f>
        <v>0</v>
      </c>
      <c r="BL230" s="17" t="s">
        <v>149</v>
      </c>
      <c r="BM230" s="229" t="s">
        <v>393</v>
      </c>
    </row>
    <row r="231" s="2" customFormat="1">
      <c r="A231" s="38"/>
      <c r="B231" s="39"/>
      <c r="C231" s="40"/>
      <c r="D231" s="231" t="s">
        <v>135</v>
      </c>
      <c r="E231" s="40"/>
      <c r="F231" s="232" t="s">
        <v>394</v>
      </c>
      <c r="G231" s="40"/>
      <c r="H231" s="40"/>
      <c r="I231" s="233"/>
      <c r="J231" s="40"/>
      <c r="K231" s="40"/>
      <c r="L231" s="44"/>
      <c r="M231" s="234"/>
      <c r="N231" s="235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135</v>
      </c>
      <c r="AU231" s="17" t="s">
        <v>87</v>
      </c>
    </row>
    <row r="232" s="13" customFormat="1">
      <c r="A232" s="13"/>
      <c r="B232" s="236"/>
      <c r="C232" s="237"/>
      <c r="D232" s="231" t="s">
        <v>136</v>
      </c>
      <c r="E232" s="238" t="s">
        <v>1</v>
      </c>
      <c r="F232" s="239" t="s">
        <v>388</v>
      </c>
      <c r="G232" s="237"/>
      <c r="H232" s="238" t="s">
        <v>1</v>
      </c>
      <c r="I232" s="240"/>
      <c r="J232" s="237"/>
      <c r="K232" s="237"/>
      <c r="L232" s="241"/>
      <c r="M232" s="242"/>
      <c r="N232" s="243"/>
      <c r="O232" s="243"/>
      <c r="P232" s="243"/>
      <c r="Q232" s="243"/>
      <c r="R232" s="243"/>
      <c r="S232" s="243"/>
      <c r="T232" s="24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5" t="s">
        <v>136</v>
      </c>
      <c r="AU232" s="245" t="s">
        <v>87</v>
      </c>
      <c r="AV232" s="13" t="s">
        <v>85</v>
      </c>
      <c r="AW232" s="13" t="s">
        <v>33</v>
      </c>
      <c r="AX232" s="13" t="s">
        <v>77</v>
      </c>
      <c r="AY232" s="245" t="s">
        <v>125</v>
      </c>
    </row>
    <row r="233" s="14" customFormat="1">
      <c r="A233" s="14"/>
      <c r="B233" s="246"/>
      <c r="C233" s="247"/>
      <c r="D233" s="231" t="s">
        <v>136</v>
      </c>
      <c r="E233" s="248" t="s">
        <v>1</v>
      </c>
      <c r="F233" s="249" t="s">
        <v>395</v>
      </c>
      <c r="G233" s="247"/>
      <c r="H233" s="250">
        <v>2</v>
      </c>
      <c r="I233" s="251"/>
      <c r="J233" s="247"/>
      <c r="K233" s="247"/>
      <c r="L233" s="252"/>
      <c r="M233" s="253"/>
      <c r="N233" s="254"/>
      <c r="O233" s="254"/>
      <c r="P233" s="254"/>
      <c r="Q233" s="254"/>
      <c r="R233" s="254"/>
      <c r="S233" s="254"/>
      <c r="T233" s="255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6" t="s">
        <v>136</v>
      </c>
      <c r="AU233" s="256" t="s">
        <v>87</v>
      </c>
      <c r="AV233" s="14" t="s">
        <v>87</v>
      </c>
      <c r="AW233" s="14" t="s">
        <v>33</v>
      </c>
      <c r="AX233" s="14" t="s">
        <v>85</v>
      </c>
      <c r="AY233" s="256" t="s">
        <v>125</v>
      </c>
    </row>
    <row r="234" s="2" customFormat="1" ht="16.5" customHeight="1">
      <c r="A234" s="38"/>
      <c r="B234" s="39"/>
      <c r="C234" s="218" t="s">
        <v>396</v>
      </c>
      <c r="D234" s="218" t="s">
        <v>128</v>
      </c>
      <c r="E234" s="219" t="s">
        <v>397</v>
      </c>
      <c r="F234" s="220" t="s">
        <v>398</v>
      </c>
      <c r="G234" s="221" t="s">
        <v>240</v>
      </c>
      <c r="H234" s="222">
        <v>4</v>
      </c>
      <c r="I234" s="223"/>
      <c r="J234" s="224">
        <f>ROUND(I234*H234,2)</f>
        <v>0</v>
      </c>
      <c r="K234" s="220" t="s">
        <v>132</v>
      </c>
      <c r="L234" s="44"/>
      <c r="M234" s="225" t="s">
        <v>1</v>
      </c>
      <c r="N234" s="226" t="s">
        <v>42</v>
      </c>
      <c r="O234" s="91"/>
      <c r="P234" s="227">
        <f>O234*H234</f>
        <v>0</v>
      </c>
      <c r="Q234" s="227">
        <v>0</v>
      </c>
      <c r="R234" s="227">
        <f>Q234*H234</f>
        <v>0</v>
      </c>
      <c r="S234" s="227">
        <v>0</v>
      </c>
      <c r="T234" s="228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9" t="s">
        <v>149</v>
      </c>
      <c r="AT234" s="229" t="s">
        <v>128</v>
      </c>
      <c r="AU234" s="229" t="s">
        <v>87</v>
      </c>
      <c r="AY234" s="17" t="s">
        <v>125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17" t="s">
        <v>85</v>
      </c>
      <c r="BK234" s="230">
        <f>ROUND(I234*H234,2)</f>
        <v>0</v>
      </c>
      <c r="BL234" s="17" t="s">
        <v>149</v>
      </c>
      <c r="BM234" s="229" t="s">
        <v>399</v>
      </c>
    </row>
    <row r="235" s="2" customFormat="1">
      <c r="A235" s="38"/>
      <c r="B235" s="39"/>
      <c r="C235" s="40"/>
      <c r="D235" s="231" t="s">
        <v>135</v>
      </c>
      <c r="E235" s="40"/>
      <c r="F235" s="232" t="s">
        <v>400</v>
      </c>
      <c r="G235" s="40"/>
      <c r="H235" s="40"/>
      <c r="I235" s="233"/>
      <c r="J235" s="40"/>
      <c r="K235" s="40"/>
      <c r="L235" s="44"/>
      <c r="M235" s="234"/>
      <c r="N235" s="235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135</v>
      </c>
      <c r="AU235" s="17" t="s">
        <v>87</v>
      </c>
    </row>
    <row r="236" s="13" customFormat="1">
      <c r="A236" s="13"/>
      <c r="B236" s="236"/>
      <c r="C236" s="237"/>
      <c r="D236" s="231" t="s">
        <v>136</v>
      </c>
      <c r="E236" s="238" t="s">
        <v>1</v>
      </c>
      <c r="F236" s="239" t="s">
        <v>388</v>
      </c>
      <c r="G236" s="237"/>
      <c r="H236" s="238" t="s">
        <v>1</v>
      </c>
      <c r="I236" s="240"/>
      <c r="J236" s="237"/>
      <c r="K236" s="237"/>
      <c r="L236" s="241"/>
      <c r="M236" s="242"/>
      <c r="N236" s="243"/>
      <c r="O236" s="243"/>
      <c r="P236" s="243"/>
      <c r="Q236" s="243"/>
      <c r="R236" s="243"/>
      <c r="S236" s="243"/>
      <c r="T236" s="24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5" t="s">
        <v>136</v>
      </c>
      <c r="AU236" s="245" t="s">
        <v>87</v>
      </c>
      <c r="AV236" s="13" t="s">
        <v>85</v>
      </c>
      <c r="AW236" s="13" t="s">
        <v>33</v>
      </c>
      <c r="AX236" s="13" t="s">
        <v>77</v>
      </c>
      <c r="AY236" s="245" t="s">
        <v>125</v>
      </c>
    </row>
    <row r="237" s="14" customFormat="1">
      <c r="A237" s="14"/>
      <c r="B237" s="246"/>
      <c r="C237" s="247"/>
      <c r="D237" s="231" t="s">
        <v>136</v>
      </c>
      <c r="E237" s="248" t="s">
        <v>1</v>
      </c>
      <c r="F237" s="249" t="s">
        <v>289</v>
      </c>
      <c r="G237" s="247"/>
      <c r="H237" s="250">
        <v>4</v>
      </c>
      <c r="I237" s="251"/>
      <c r="J237" s="247"/>
      <c r="K237" s="247"/>
      <c r="L237" s="252"/>
      <c r="M237" s="253"/>
      <c r="N237" s="254"/>
      <c r="O237" s="254"/>
      <c r="P237" s="254"/>
      <c r="Q237" s="254"/>
      <c r="R237" s="254"/>
      <c r="S237" s="254"/>
      <c r="T237" s="25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6" t="s">
        <v>136</v>
      </c>
      <c r="AU237" s="256" t="s">
        <v>87</v>
      </c>
      <c r="AV237" s="14" t="s">
        <v>87</v>
      </c>
      <c r="AW237" s="14" t="s">
        <v>33</v>
      </c>
      <c r="AX237" s="14" t="s">
        <v>85</v>
      </c>
      <c r="AY237" s="256" t="s">
        <v>125</v>
      </c>
    </row>
    <row r="238" s="2" customFormat="1" ht="16.5" customHeight="1">
      <c r="A238" s="38"/>
      <c r="B238" s="39"/>
      <c r="C238" s="218" t="s">
        <v>401</v>
      </c>
      <c r="D238" s="218" t="s">
        <v>128</v>
      </c>
      <c r="E238" s="219" t="s">
        <v>402</v>
      </c>
      <c r="F238" s="220" t="s">
        <v>403</v>
      </c>
      <c r="G238" s="221" t="s">
        <v>240</v>
      </c>
      <c r="H238" s="222">
        <v>1</v>
      </c>
      <c r="I238" s="223"/>
      <c r="J238" s="224">
        <f>ROUND(I238*H238,2)</f>
        <v>0</v>
      </c>
      <c r="K238" s="220" t="s">
        <v>132</v>
      </c>
      <c r="L238" s="44"/>
      <c r="M238" s="225" t="s">
        <v>1</v>
      </c>
      <c r="N238" s="226" t="s">
        <v>42</v>
      </c>
      <c r="O238" s="91"/>
      <c r="P238" s="227">
        <f>O238*H238</f>
        <v>0</v>
      </c>
      <c r="Q238" s="227">
        <v>0</v>
      </c>
      <c r="R238" s="227">
        <f>Q238*H238</f>
        <v>0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149</v>
      </c>
      <c r="AT238" s="229" t="s">
        <v>128</v>
      </c>
      <c r="AU238" s="229" t="s">
        <v>87</v>
      </c>
      <c r="AY238" s="17" t="s">
        <v>125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85</v>
      </c>
      <c r="BK238" s="230">
        <f>ROUND(I238*H238,2)</f>
        <v>0</v>
      </c>
      <c r="BL238" s="17" t="s">
        <v>149</v>
      </c>
      <c r="BM238" s="229" t="s">
        <v>404</v>
      </c>
    </row>
    <row r="239" s="2" customFormat="1">
      <c r="A239" s="38"/>
      <c r="B239" s="39"/>
      <c r="C239" s="40"/>
      <c r="D239" s="231" t="s">
        <v>135</v>
      </c>
      <c r="E239" s="40"/>
      <c r="F239" s="232" t="s">
        <v>405</v>
      </c>
      <c r="G239" s="40"/>
      <c r="H239" s="40"/>
      <c r="I239" s="233"/>
      <c r="J239" s="40"/>
      <c r="K239" s="40"/>
      <c r="L239" s="44"/>
      <c r="M239" s="234"/>
      <c r="N239" s="235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135</v>
      </c>
      <c r="AU239" s="17" t="s">
        <v>87</v>
      </c>
    </row>
    <row r="240" s="13" customFormat="1">
      <c r="A240" s="13"/>
      <c r="B240" s="236"/>
      <c r="C240" s="237"/>
      <c r="D240" s="231" t="s">
        <v>136</v>
      </c>
      <c r="E240" s="238" t="s">
        <v>1</v>
      </c>
      <c r="F240" s="239" t="s">
        <v>406</v>
      </c>
      <c r="G240" s="237"/>
      <c r="H240" s="238" t="s">
        <v>1</v>
      </c>
      <c r="I240" s="240"/>
      <c r="J240" s="237"/>
      <c r="K240" s="237"/>
      <c r="L240" s="241"/>
      <c r="M240" s="242"/>
      <c r="N240" s="243"/>
      <c r="O240" s="243"/>
      <c r="P240" s="243"/>
      <c r="Q240" s="243"/>
      <c r="R240" s="243"/>
      <c r="S240" s="243"/>
      <c r="T240" s="24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5" t="s">
        <v>136</v>
      </c>
      <c r="AU240" s="245" t="s">
        <v>87</v>
      </c>
      <c r="AV240" s="13" t="s">
        <v>85</v>
      </c>
      <c r="AW240" s="13" t="s">
        <v>33</v>
      </c>
      <c r="AX240" s="13" t="s">
        <v>77</v>
      </c>
      <c r="AY240" s="245" t="s">
        <v>125</v>
      </c>
    </row>
    <row r="241" s="14" customFormat="1">
      <c r="A241" s="14"/>
      <c r="B241" s="246"/>
      <c r="C241" s="247"/>
      <c r="D241" s="231" t="s">
        <v>136</v>
      </c>
      <c r="E241" s="248" t="s">
        <v>1</v>
      </c>
      <c r="F241" s="249" t="s">
        <v>389</v>
      </c>
      <c r="G241" s="247"/>
      <c r="H241" s="250">
        <v>1</v>
      </c>
      <c r="I241" s="251"/>
      <c r="J241" s="247"/>
      <c r="K241" s="247"/>
      <c r="L241" s="252"/>
      <c r="M241" s="253"/>
      <c r="N241" s="254"/>
      <c r="O241" s="254"/>
      <c r="P241" s="254"/>
      <c r="Q241" s="254"/>
      <c r="R241" s="254"/>
      <c r="S241" s="254"/>
      <c r="T241" s="255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6" t="s">
        <v>136</v>
      </c>
      <c r="AU241" s="256" t="s">
        <v>87</v>
      </c>
      <c r="AV241" s="14" t="s">
        <v>87</v>
      </c>
      <c r="AW241" s="14" t="s">
        <v>33</v>
      </c>
      <c r="AX241" s="14" t="s">
        <v>85</v>
      </c>
      <c r="AY241" s="256" t="s">
        <v>125</v>
      </c>
    </row>
    <row r="242" s="2" customFormat="1" ht="16.5" customHeight="1">
      <c r="A242" s="38"/>
      <c r="B242" s="39"/>
      <c r="C242" s="218" t="s">
        <v>407</v>
      </c>
      <c r="D242" s="218" t="s">
        <v>128</v>
      </c>
      <c r="E242" s="219" t="s">
        <v>408</v>
      </c>
      <c r="F242" s="220" t="s">
        <v>409</v>
      </c>
      <c r="G242" s="221" t="s">
        <v>240</v>
      </c>
      <c r="H242" s="222">
        <v>2</v>
      </c>
      <c r="I242" s="223"/>
      <c r="J242" s="224">
        <f>ROUND(I242*H242,2)</f>
        <v>0</v>
      </c>
      <c r="K242" s="220" t="s">
        <v>132</v>
      </c>
      <c r="L242" s="44"/>
      <c r="M242" s="225" t="s">
        <v>1</v>
      </c>
      <c r="N242" s="226" t="s">
        <v>42</v>
      </c>
      <c r="O242" s="91"/>
      <c r="P242" s="227">
        <f>O242*H242</f>
        <v>0</v>
      </c>
      <c r="Q242" s="227">
        <v>0</v>
      </c>
      <c r="R242" s="227">
        <f>Q242*H242</f>
        <v>0</v>
      </c>
      <c r="S242" s="227">
        <v>0</v>
      </c>
      <c r="T242" s="228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9" t="s">
        <v>149</v>
      </c>
      <c r="AT242" s="229" t="s">
        <v>128</v>
      </c>
      <c r="AU242" s="229" t="s">
        <v>87</v>
      </c>
      <c r="AY242" s="17" t="s">
        <v>125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7" t="s">
        <v>85</v>
      </c>
      <c r="BK242" s="230">
        <f>ROUND(I242*H242,2)</f>
        <v>0</v>
      </c>
      <c r="BL242" s="17" t="s">
        <v>149</v>
      </c>
      <c r="BM242" s="229" t="s">
        <v>410</v>
      </c>
    </row>
    <row r="243" s="2" customFormat="1">
      <c r="A243" s="38"/>
      <c r="B243" s="39"/>
      <c r="C243" s="40"/>
      <c r="D243" s="231" t="s">
        <v>135</v>
      </c>
      <c r="E243" s="40"/>
      <c r="F243" s="232" t="s">
        <v>411</v>
      </c>
      <c r="G243" s="40"/>
      <c r="H243" s="40"/>
      <c r="I243" s="233"/>
      <c r="J243" s="40"/>
      <c r="K243" s="40"/>
      <c r="L243" s="44"/>
      <c r="M243" s="234"/>
      <c r="N243" s="235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135</v>
      </c>
      <c r="AU243" s="17" t="s">
        <v>87</v>
      </c>
    </row>
    <row r="244" s="13" customFormat="1">
      <c r="A244" s="13"/>
      <c r="B244" s="236"/>
      <c r="C244" s="237"/>
      <c r="D244" s="231" t="s">
        <v>136</v>
      </c>
      <c r="E244" s="238" t="s">
        <v>1</v>
      </c>
      <c r="F244" s="239" t="s">
        <v>406</v>
      </c>
      <c r="G244" s="237"/>
      <c r="H244" s="238" t="s">
        <v>1</v>
      </c>
      <c r="I244" s="240"/>
      <c r="J244" s="237"/>
      <c r="K244" s="237"/>
      <c r="L244" s="241"/>
      <c r="M244" s="242"/>
      <c r="N244" s="243"/>
      <c r="O244" s="243"/>
      <c r="P244" s="243"/>
      <c r="Q244" s="243"/>
      <c r="R244" s="243"/>
      <c r="S244" s="243"/>
      <c r="T244" s="24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5" t="s">
        <v>136</v>
      </c>
      <c r="AU244" s="245" t="s">
        <v>87</v>
      </c>
      <c r="AV244" s="13" t="s">
        <v>85</v>
      </c>
      <c r="AW244" s="13" t="s">
        <v>33</v>
      </c>
      <c r="AX244" s="13" t="s">
        <v>77</v>
      </c>
      <c r="AY244" s="245" t="s">
        <v>125</v>
      </c>
    </row>
    <row r="245" s="14" customFormat="1">
      <c r="A245" s="14"/>
      <c r="B245" s="246"/>
      <c r="C245" s="247"/>
      <c r="D245" s="231" t="s">
        <v>136</v>
      </c>
      <c r="E245" s="248" t="s">
        <v>1</v>
      </c>
      <c r="F245" s="249" t="s">
        <v>395</v>
      </c>
      <c r="G245" s="247"/>
      <c r="H245" s="250">
        <v>2</v>
      </c>
      <c r="I245" s="251"/>
      <c r="J245" s="247"/>
      <c r="K245" s="247"/>
      <c r="L245" s="252"/>
      <c r="M245" s="253"/>
      <c r="N245" s="254"/>
      <c r="O245" s="254"/>
      <c r="P245" s="254"/>
      <c r="Q245" s="254"/>
      <c r="R245" s="254"/>
      <c r="S245" s="254"/>
      <c r="T245" s="255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6" t="s">
        <v>136</v>
      </c>
      <c r="AU245" s="256" t="s">
        <v>87</v>
      </c>
      <c r="AV245" s="14" t="s">
        <v>87</v>
      </c>
      <c r="AW245" s="14" t="s">
        <v>33</v>
      </c>
      <c r="AX245" s="14" t="s">
        <v>85</v>
      </c>
      <c r="AY245" s="256" t="s">
        <v>125</v>
      </c>
    </row>
    <row r="246" s="2" customFormat="1" ht="16.5" customHeight="1">
      <c r="A246" s="38"/>
      <c r="B246" s="39"/>
      <c r="C246" s="218" t="s">
        <v>412</v>
      </c>
      <c r="D246" s="218" t="s">
        <v>128</v>
      </c>
      <c r="E246" s="219" t="s">
        <v>413</v>
      </c>
      <c r="F246" s="220" t="s">
        <v>414</v>
      </c>
      <c r="G246" s="221" t="s">
        <v>240</v>
      </c>
      <c r="H246" s="222">
        <v>7</v>
      </c>
      <c r="I246" s="223"/>
      <c r="J246" s="224">
        <f>ROUND(I246*H246,2)</f>
        <v>0</v>
      </c>
      <c r="K246" s="220" t="s">
        <v>132</v>
      </c>
      <c r="L246" s="44"/>
      <c r="M246" s="225" t="s">
        <v>1</v>
      </c>
      <c r="N246" s="226" t="s">
        <v>42</v>
      </c>
      <c r="O246" s="91"/>
      <c r="P246" s="227">
        <f>O246*H246</f>
        <v>0</v>
      </c>
      <c r="Q246" s="227">
        <v>0</v>
      </c>
      <c r="R246" s="227">
        <f>Q246*H246</f>
        <v>0</v>
      </c>
      <c r="S246" s="227">
        <v>0</v>
      </c>
      <c r="T246" s="228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9" t="s">
        <v>149</v>
      </c>
      <c r="AT246" s="229" t="s">
        <v>128</v>
      </c>
      <c r="AU246" s="229" t="s">
        <v>87</v>
      </c>
      <c r="AY246" s="17" t="s">
        <v>125</v>
      </c>
      <c r="BE246" s="230">
        <f>IF(N246="základní",J246,0)</f>
        <v>0</v>
      </c>
      <c r="BF246" s="230">
        <f>IF(N246="snížená",J246,0)</f>
        <v>0</v>
      </c>
      <c r="BG246" s="230">
        <f>IF(N246="zákl. přenesená",J246,0)</f>
        <v>0</v>
      </c>
      <c r="BH246" s="230">
        <f>IF(N246="sníž. přenesená",J246,0)</f>
        <v>0</v>
      </c>
      <c r="BI246" s="230">
        <f>IF(N246="nulová",J246,0)</f>
        <v>0</v>
      </c>
      <c r="BJ246" s="17" t="s">
        <v>85</v>
      </c>
      <c r="BK246" s="230">
        <f>ROUND(I246*H246,2)</f>
        <v>0</v>
      </c>
      <c r="BL246" s="17" t="s">
        <v>149</v>
      </c>
      <c r="BM246" s="229" t="s">
        <v>415</v>
      </c>
    </row>
    <row r="247" s="2" customFormat="1">
      <c r="A247" s="38"/>
      <c r="B247" s="39"/>
      <c r="C247" s="40"/>
      <c r="D247" s="231" t="s">
        <v>135</v>
      </c>
      <c r="E247" s="40"/>
      <c r="F247" s="232" t="s">
        <v>416</v>
      </c>
      <c r="G247" s="40"/>
      <c r="H247" s="40"/>
      <c r="I247" s="233"/>
      <c r="J247" s="40"/>
      <c r="K247" s="40"/>
      <c r="L247" s="44"/>
      <c r="M247" s="234"/>
      <c r="N247" s="235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135</v>
      </c>
      <c r="AU247" s="17" t="s">
        <v>87</v>
      </c>
    </row>
    <row r="248" s="13" customFormat="1">
      <c r="A248" s="13"/>
      <c r="B248" s="236"/>
      <c r="C248" s="237"/>
      <c r="D248" s="231" t="s">
        <v>136</v>
      </c>
      <c r="E248" s="238" t="s">
        <v>1</v>
      </c>
      <c r="F248" s="239" t="s">
        <v>406</v>
      </c>
      <c r="G248" s="237"/>
      <c r="H248" s="238" t="s">
        <v>1</v>
      </c>
      <c r="I248" s="240"/>
      <c r="J248" s="237"/>
      <c r="K248" s="237"/>
      <c r="L248" s="241"/>
      <c r="M248" s="242"/>
      <c r="N248" s="243"/>
      <c r="O248" s="243"/>
      <c r="P248" s="243"/>
      <c r="Q248" s="243"/>
      <c r="R248" s="243"/>
      <c r="S248" s="243"/>
      <c r="T248" s="24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5" t="s">
        <v>136</v>
      </c>
      <c r="AU248" s="245" t="s">
        <v>87</v>
      </c>
      <c r="AV248" s="13" t="s">
        <v>85</v>
      </c>
      <c r="AW248" s="13" t="s">
        <v>33</v>
      </c>
      <c r="AX248" s="13" t="s">
        <v>77</v>
      </c>
      <c r="AY248" s="245" t="s">
        <v>125</v>
      </c>
    </row>
    <row r="249" s="14" customFormat="1">
      <c r="A249" s="14"/>
      <c r="B249" s="246"/>
      <c r="C249" s="247"/>
      <c r="D249" s="231" t="s">
        <v>136</v>
      </c>
      <c r="E249" s="248" t="s">
        <v>1</v>
      </c>
      <c r="F249" s="249" t="s">
        <v>417</v>
      </c>
      <c r="G249" s="247"/>
      <c r="H249" s="250">
        <v>3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5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6" t="s">
        <v>136</v>
      </c>
      <c r="AU249" s="256" t="s">
        <v>87</v>
      </c>
      <c r="AV249" s="14" t="s">
        <v>87</v>
      </c>
      <c r="AW249" s="14" t="s">
        <v>33</v>
      </c>
      <c r="AX249" s="14" t="s">
        <v>77</v>
      </c>
      <c r="AY249" s="256" t="s">
        <v>125</v>
      </c>
    </row>
    <row r="250" s="14" customFormat="1">
      <c r="A250" s="14"/>
      <c r="B250" s="246"/>
      <c r="C250" s="247"/>
      <c r="D250" s="231" t="s">
        <v>136</v>
      </c>
      <c r="E250" s="248" t="s">
        <v>1</v>
      </c>
      <c r="F250" s="249" t="s">
        <v>289</v>
      </c>
      <c r="G250" s="247"/>
      <c r="H250" s="250">
        <v>4</v>
      </c>
      <c r="I250" s="251"/>
      <c r="J250" s="247"/>
      <c r="K250" s="247"/>
      <c r="L250" s="252"/>
      <c r="M250" s="253"/>
      <c r="N250" s="254"/>
      <c r="O250" s="254"/>
      <c r="P250" s="254"/>
      <c r="Q250" s="254"/>
      <c r="R250" s="254"/>
      <c r="S250" s="254"/>
      <c r="T250" s="25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6" t="s">
        <v>136</v>
      </c>
      <c r="AU250" s="256" t="s">
        <v>87</v>
      </c>
      <c r="AV250" s="14" t="s">
        <v>87</v>
      </c>
      <c r="AW250" s="14" t="s">
        <v>33</v>
      </c>
      <c r="AX250" s="14" t="s">
        <v>77</v>
      </c>
      <c r="AY250" s="256" t="s">
        <v>125</v>
      </c>
    </row>
    <row r="251" s="15" customFormat="1">
      <c r="A251" s="15"/>
      <c r="B251" s="260"/>
      <c r="C251" s="261"/>
      <c r="D251" s="231" t="s">
        <v>136</v>
      </c>
      <c r="E251" s="262" t="s">
        <v>1</v>
      </c>
      <c r="F251" s="263" t="s">
        <v>291</v>
      </c>
      <c r="G251" s="261"/>
      <c r="H251" s="264">
        <v>7</v>
      </c>
      <c r="I251" s="265"/>
      <c r="J251" s="261"/>
      <c r="K251" s="261"/>
      <c r="L251" s="266"/>
      <c r="M251" s="267"/>
      <c r="N251" s="268"/>
      <c r="O251" s="268"/>
      <c r="P251" s="268"/>
      <c r="Q251" s="268"/>
      <c r="R251" s="268"/>
      <c r="S251" s="268"/>
      <c r="T251" s="269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70" t="s">
        <v>136</v>
      </c>
      <c r="AU251" s="270" t="s">
        <v>87</v>
      </c>
      <c r="AV251" s="15" t="s">
        <v>149</v>
      </c>
      <c r="AW251" s="15" t="s">
        <v>33</v>
      </c>
      <c r="AX251" s="15" t="s">
        <v>85</v>
      </c>
      <c r="AY251" s="270" t="s">
        <v>125</v>
      </c>
    </row>
    <row r="252" s="2" customFormat="1" ht="16.5" customHeight="1">
      <c r="A252" s="38"/>
      <c r="B252" s="39"/>
      <c r="C252" s="218" t="s">
        <v>418</v>
      </c>
      <c r="D252" s="218" t="s">
        <v>128</v>
      </c>
      <c r="E252" s="219" t="s">
        <v>419</v>
      </c>
      <c r="F252" s="220" t="s">
        <v>420</v>
      </c>
      <c r="G252" s="221" t="s">
        <v>240</v>
      </c>
      <c r="H252" s="222">
        <v>1</v>
      </c>
      <c r="I252" s="223"/>
      <c r="J252" s="224">
        <f>ROUND(I252*H252,2)</f>
        <v>0</v>
      </c>
      <c r="K252" s="220" t="s">
        <v>132</v>
      </c>
      <c r="L252" s="44"/>
      <c r="M252" s="225" t="s">
        <v>1</v>
      </c>
      <c r="N252" s="226" t="s">
        <v>42</v>
      </c>
      <c r="O252" s="91"/>
      <c r="P252" s="227">
        <f>O252*H252</f>
        <v>0</v>
      </c>
      <c r="Q252" s="227">
        <v>0</v>
      </c>
      <c r="R252" s="227">
        <f>Q252*H252</f>
        <v>0</v>
      </c>
      <c r="S252" s="227">
        <v>0</v>
      </c>
      <c r="T252" s="228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9" t="s">
        <v>149</v>
      </c>
      <c r="AT252" s="229" t="s">
        <v>128</v>
      </c>
      <c r="AU252" s="229" t="s">
        <v>87</v>
      </c>
      <c r="AY252" s="17" t="s">
        <v>125</v>
      </c>
      <c r="BE252" s="230">
        <f>IF(N252="základní",J252,0)</f>
        <v>0</v>
      </c>
      <c r="BF252" s="230">
        <f>IF(N252="snížená",J252,0)</f>
        <v>0</v>
      </c>
      <c r="BG252" s="230">
        <f>IF(N252="zákl. přenesená",J252,0)</f>
        <v>0</v>
      </c>
      <c r="BH252" s="230">
        <f>IF(N252="sníž. přenesená",J252,0)</f>
        <v>0</v>
      </c>
      <c r="BI252" s="230">
        <f>IF(N252="nulová",J252,0)</f>
        <v>0</v>
      </c>
      <c r="BJ252" s="17" t="s">
        <v>85</v>
      </c>
      <c r="BK252" s="230">
        <f>ROUND(I252*H252,2)</f>
        <v>0</v>
      </c>
      <c r="BL252" s="17" t="s">
        <v>149</v>
      </c>
      <c r="BM252" s="229" t="s">
        <v>421</v>
      </c>
    </row>
    <row r="253" s="2" customFormat="1">
      <c r="A253" s="38"/>
      <c r="B253" s="39"/>
      <c r="C253" s="40"/>
      <c r="D253" s="231" t="s">
        <v>135</v>
      </c>
      <c r="E253" s="40"/>
      <c r="F253" s="232" t="s">
        <v>422</v>
      </c>
      <c r="G253" s="40"/>
      <c r="H253" s="40"/>
      <c r="I253" s="233"/>
      <c r="J253" s="40"/>
      <c r="K253" s="40"/>
      <c r="L253" s="44"/>
      <c r="M253" s="234"/>
      <c r="N253" s="235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135</v>
      </c>
      <c r="AU253" s="17" t="s">
        <v>87</v>
      </c>
    </row>
    <row r="254" s="13" customFormat="1">
      <c r="A254" s="13"/>
      <c r="B254" s="236"/>
      <c r="C254" s="237"/>
      <c r="D254" s="231" t="s">
        <v>136</v>
      </c>
      <c r="E254" s="238" t="s">
        <v>1</v>
      </c>
      <c r="F254" s="239" t="s">
        <v>406</v>
      </c>
      <c r="G254" s="237"/>
      <c r="H254" s="238" t="s">
        <v>1</v>
      </c>
      <c r="I254" s="240"/>
      <c r="J254" s="237"/>
      <c r="K254" s="237"/>
      <c r="L254" s="241"/>
      <c r="M254" s="242"/>
      <c r="N254" s="243"/>
      <c r="O254" s="243"/>
      <c r="P254" s="243"/>
      <c r="Q254" s="243"/>
      <c r="R254" s="243"/>
      <c r="S254" s="243"/>
      <c r="T254" s="24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5" t="s">
        <v>136</v>
      </c>
      <c r="AU254" s="245" t="s">
        <v>87</v>
      </c>
      <c r="AV254" s="13" t="s">
        <v>85</v>
      </c>
      <c r="AW254" s="13" t="s">
        <v>33</v>
      </c>
      <c r="AX254" s="13" t="s">
        <v>77</v>
      </c>
      <c r="AY254" s="245" t="s">
        <v>125</v>
      </c>
    </row>
    <row r="255" s="14" customFormat="1">
      <c r="A255" s="14"/>
      <c r="B255" s="246"/>
      <c r="C255" s="247"/>
      <c r="D255" s="231" t="s">
        <v>136</v>
      </c>
      <c r="E255" s="248" t="s">
        <v>1</v>
      </c>
      <c r="F255" s="249" t="s">
        <v>423</v>
      </c>
      <c r="G255" s="247"/>
      <c r="H255" s="250">
        <v>1</v>
      </c>
      <c r="I255" s="251"/>
      <c r="J255" s="247"/>
      <c r="K255" s="247"/>
      <c r="L255" s="252"/>
      <c r="M255" s="253"/>
      <c r="N255" s="254"/>
      <c r="O255" s="254"/>
      <c r="P255" s="254"/>
      <c r="Q255" s="254"/>
      <c r="R255" s="254"/>
      <c r="S255" s="254"/>
      <c r="T255" s="255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6" t="s">
        <v>136</v>
      </c>
      <c r="AU255" s="256" t="s">
        <v>87</v>
      </c>
      <c r="AV255" s="14" t="s">
        <v>87</v>
      </c>
      <c r="AW255" s="14" t="s">
        <v>33</v>
      </c>
      <c r="AX255" s="14" t="s">
        <v>85</v>
      </c>
      <c r="AY255" s="256" t="s">
        <v>125</v>
      </c>
    </row>
    <row r="256" s="2" customFormat="1" ht="21.75" customHeight="1">
      <c r="A256" s="38"/>
      <c r="B256" s="39"/>
      <c r="C256" s="218" t="s">
        <v>424</v>
      </c>
      <c r="D256" s="218" t="s">
        <v>128</v>
      </c>
      <c r="E256" s="219" t="s">
        <v>425</v>
      </c>
      <c r="F256" s="220" t="s">
        <v>426</v>
      </c>
      <c r="G256" s="221" t="s">
        <v>364</v>
      </c>
      <c r="H256" s="222">
        <v>22.300000000000001</v>
      </c>
      <c r="I256" s="223"/>
      <c r="J256" s="224">
        <f>ROUND(I256*H256,2)</f>
        <v>0</v>
      </c>
      <c r="K256" s="220" t="s">
        <v>132</v>
      </c>
      <c r="L256" s="44"/>
      <c r="M256" s="225" t="s">
        <v>1</v>
      </c>
      <c r="N256" s="226" t="s">
        <v>42</v>
      </c>
      <c r="O256" s="91"/>
      <c r="P256" s="227">
        <f>O256*H256</f>
        <v>0</v>
      </c>
      <c r="Q256" s="227">
        <v>0</v>
      </c>
      <c r="R256" s="227">
        <f>Q256*H256</f>
        <v>0</v>
      </c>
      <c r="S256" s="227">
        <v>0</v>
      </c>
      <c r="T256" s="22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9" t="s">
        <v>149</v>
      </c>
      <c r="AT256" s="229" t="s">
        <v>128</v>
      </c>
      <c r="AU256" s="229" t="s">
        <v>87</v>
      </c>
      <c r="AY256" s="17" t="s">
        <v>125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85</v>
      </c>
      <c r="BK256" s="230">
        <f>ROUND(I256*H256,2)</f>
        <v>0</v>
      </c>
      <c r="BL256" s="17" t="s">
        <v>149</v>
      </c>
      <c r="BM256" s="229" t="s">
        <v>427</v>
      </c>
    </row>
    <row r="257" s="2" customFormat="1">
      <c r="A257" s="38"/>
      <c r="B257" s="39"/>
      <c r="C257" s="40"/>
      <c r="D257" s="231" t="s">
        <v>135</v>
      </c>
      <c r="E257" s="40"/>
      <c r="F257" s="232" t="s">
        <v>428</v>
      </c>
      <c r="G257" s="40"/>
      <c r="H257" s="40"/>
      <c r="I257" s="233"/>
      <c r="J257" s="40"/>
      <c r="K257" s="40"/>
      <c r="L257" s="44"/>
      <c r="M257" s="234"/>
      <c r="N257" s="235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135</v>
      </c>
      <c r="AU257" s="17" t="s">
        <v>87</v>
      </c>
    </row>
    <row r="258" s="13" customFormat="1">
      <c r="A258" s="13"/>
      <c r="B258" s="236"/>
      <c r="C258" s="237"/>
      <c r="D258" s="231" t="s">
        <v>136</v>
      </c>
      <c r="E258" s="238" t="s">
        <v>1</v>
      </c>
      <c r="F258" s="239" t="s">
        <v>429</v>
      </c>
      <c r="G258" s="237"/>
      <c r="H258" s="238" t="s">
        <v>1</v>
      </c>
      <c r="I258" s="240"/>
      <c r="J258" s="237"/>
      <c r="K258" s="237"/>
      <c r="L258" s="241"/>
      <c r="M258" s="242"/>
      <c r="N258" s="243"/>
      <c r="O258" s="243"/>
      <c r="P258" s="243"/>
      <c r="Q258" s="243"/>
      <c r="R258" s="243"/>
      <c r="S258" s="243"/>
      <c r="T258" s="24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5" t="s">
        <v>136</v>
      </c>
      <c r="AU258" s="245" t="s">
        <v>87</v>
      </c>
      <c r="AV258" s="13" t="s">
        <v>85</v>
      </c>
      <c r="AW258" s="13" t="s">
        <v>33</v>
      </c>
      <c r="AX258" s="13" t="s">
        <v>77</v>
      </c>
      <c r="AY258" s="245" t="s">
        <v>125</v>
      </c>
    </row>
    <row r="259" s="14" customFormat="1">
      <c r="A259" s="14"/>
      <c r="B259" s="246"/>
      <c r="C259" s="247"/>
      <c r="D259" s="231" t="s">
        <v>136</v>
      </c>
      <c r="E259" s="248" t="s">
        <v>1</v>
      </c>
      <c r="F259" s="249" t="s">
        <v>430</v>
      </c>
      <c r="G259" s="247"/>
      <c r="H259" s="250">
        <v>22.300000000000001</v>
      </c>
      <c r="I259" s="251"/>
      <c r="J259" s="247"/>
      <c r="K259" s="247"/>
      <c r="L259" s="252"/>
      <c r="M259" s="253"/>
      <c r="N259" s="254"/>
      <c r="O259" s="254"/>
      <c r="P259" s="254"/>
      <c r="Q259" s="254"/>
      <c r="R259" s="254"/>
      <c r="S259" s="254"/>
      <c r="T259" s="25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6" t="s">
        <v>136</v>
      </c>
      <c r="AU259" s="256" t="s">
        <v>87</v>
      </c>
      <c r="AV259" s="14" t="s">
        <v>87</v>
      </c>
      <c r="AW259" s="14" t="s">
        <v>33</v>
      </c>
      <c r="AX259" s="14" t="s">
        <v>85</v>
      </c>
      <c r="AY259" s="256" t="s">
        <v>125</v>
      </c>
    </row>
    <row r="260" s="2" customFormat="1" ht="21.75" customHeight="1">
      <c r="A260" s="38"/>
      <c r="B260" s="39"/>
      <c r="C260" s="218" t="s">
        <v>431</v>
      </c>
      <c r="D260" s="218" t="s">
        <v>128</v>
      </c>
      <c r="E260" s="219" t="s">
        <v>432</v>
      </c>
      <c r="F260" s="220" t="s">
        <v>433</v>
      </c>
      <c r="G260" s="221" t="s">
        <v>364</v>
      </c>
      <c r="H260" s="222">
        <v>402.26999999999998</v>
      </c>
      <c r="I260" s="223"/>
      <c r="J260" s="224">
        <f>ROUND(I260*H260,2)</f>
        <v>0</v>
      </c>
      <c r="K260" s="220" t="s">
        <v>132</v>
      </c>
      <c r="L260" s="44"/>
      <c r="M260" s="225" t="s">
        <v>1</v>
      </c>
      <c r="N260" s="226" t="s">
        <v>42</v>
      </c>
      <c r="O260" s="91"/>
      <c r="P260" s="227">
        <f>O260*H260</f>
        <v>0</v>
      </c>
      <c r="Q260" s="227">
        <v>0</v>
      </c>
      <c r="R260" s="227">
        <f>Q260*H260</f>
        <v>0</v>
      </c>
      <c r="S260" s="227">
        <v>0</v>
      </c>
      <c r="T260" s="228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9" t="s">
        <v>149</v>
      </c>
      <c r="AT260" s="229" t="s">
        <v>128</v>
      </c>
      <c r="AU260" s="229" t="s">
        <v>87</v>
      </c>
      <c r="AY260" s="17" t="s">
        <v>125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17" t="s">
        <v>85</v>
      </c>
      <c r="BK260" s="230">
        <f>ROUND(I260*H260,2)</f>
        <v>0</v>
      </c>
      <c r="BL260" s="17" t="s">
        <v>149</v>
      </c>
      <c r="BM260" s="229" t="s">
        <v>434</v>
      </c>
    </row>
    <row r="261" s="2" customFormat="1">
      <c r="A261" s="38"/>
      <c r="B261" s="39"/>
      <c r="C261" s="40"/>
      <c r="D261" s="231" t="s">
        <v>135</v>
      </c>
      <c r="E261" s="40"/>
      <c r="F261" s="232" t="s">
        <v>435</v>
      </c>
      <c r="G261" s="40"/>
      <c r="H261" s="40"/>
      <c r="I261" s="233"/>
      <c r="J261" s="40"/>
      <c r="K261" s="40"/>
      <c r="L261" s="44"/>
      <c r="M261" s="234"/>
      <c r="N261" s="235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135</v>
      </c>
      <c r="AU261" s="17" t="s">
        <v>87</v>
      </c>
    </row>
    <row r="262" s="13" customFormat="1">
      <c r="A262" s="13"/>
      <c r="B262" s="236"/>
      <c r="C262" s="237"/>
      <c r="D262" s="231" t="s">
        <v>136</v>
      </c>
      <c r="E262" s="238" t="s">
        <v>1</v>
      </c>
      <c r="F262" s="239" t="s">
        <v>436</v>
      </c>
      <c r="G262" s="237"/>
      <c r="H262" s="238" t="s">
        <v>1</v>
      </c>
      <c r="I262" s="240"/>
      <c r="J262" s="237"/>
      <c r="K262" s="237"/>
      <c r="L262" s="241"/>
      <c r="M262" s="242"/>
      <c r="N262" s="243"/>
      <c r="O262" s="243"/>
      <c r="P262" s="243"/>
      <c r="Q262" s="243"/>
      <c r="R262" s="243"/>
      <c r="S262" s="243"/>
      <c r="T262" s="24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5" t="s">
        <v>136</v>
      </c>
      <c r="AU262" s="245" t="s">
        <v>87</v>
      </c>
      <c r="AV262" s="13" t="s">
        <v>85</v>
      </c>
      <c r="AW262" s="13" t="s">
        <v>33</v>
      </c>
      <c r="AX262" s="13" t="s">
        <v>77</v>
      </c>
      <c r="AY262" s="245" t="s">
        <v>125</v>
      </c>
    </row>
    <row r="263" s="14" customFormat="1">
      <c r="A263" s="14"/>
      <c r="B263" s="246"/>
      <c r="C263" s="247"/>
      <c r="D263" s="231" t="s">
        <v>136</v>
      </c>
      <c r="E263" s="248" t="s">
        <v>1</v>
      </c>
      <c r="F263" s="249" t="s">
        <v>437</v>
      </c>
      <c r="G263" s="247"/>
      <c r="H263" s="250">
        <v>431.77999999999997</v>
      </c>
      <c r="I263" s="251"/>
      <c r="J263" s="247"/>
      <c r="K263" s="247"/>
      <c r="L263" s="252"/>
      <c r="M263" s="253"/>
      <c r="N263" s="254"/>
      <c r="O263" s="254"/>
      <c r="P263" s="254"/>
      <c r="Q263" s="254"/>
      <c r="R263" s="254"/>
      <c r="S263" s="254"/>
      <c r="T263" s="255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6" t="s">
        <v>136</v>
      </c>
      <c r="AU263" s="256" t="s">
        <v>87</v>
      </c>
      <c r="AV263" s="14" t="s">
        <v>87</v>
      </c>
      <c r="AW263" s="14" t="s">
        <v>33</v>
      </c>
      <c r="AX263" s="14" t="s">
        <v>77</v>
      </c>
      <c r="AY263" s="256" t="s">
        <v>125</v>
      </c>
    </row>
    <row r="264" s="14" customFormat="1">
      <c r="A264" s="14"/>
      <c r="B264" s="246"/>
      <c r="C264" s="247"/>
      <c r="D264" s="231" t="s">
        <v>136</v>
      </c>
      <c r="E264" s="248" t="s">
        <v>1</v>
      </c>
      <c r="F264" s="249" t="s">
        <v>438</v>
      </c>
      <c r="G264" s="247"/>
      <c r="H264" s="250">
        <v>-12.01</v>
      </c>
      <c r="I264" s="251"/>
      <c r="J264" s="247"/>
      <c r="K264" s="247"/>
      <c r="L264" s="252"/>
      <c r="M264" s="253"/>
      <c r="N264" s="254"/>
      <c r="O264" s="254"/>
      <c r="P264" s="254"/>
      <c r="Q264" s="254"/>
      <c r="R264" s="254"/>
      <c r="S264" s="254"/>
      <c r="T264" s="255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6" t="s">
        <v>136</v>
      </c>
      <c r="AU264" s="256" t="s">
        <v>87</v>
      </c>
      <c r="AV264" s="14" t="s">
        <v>87</v>
      </c>
      <c r="AW264" s="14" t="s">
        <v>33</v>
      </c>
      <c r="AX264" s="14" t="s">
        <v>77</v>
      </c>
      <c r="AY264" s="256" t="s">
        <v>125</v>
      </c>
    </row>
    <row r="265" s="14" customFormat="1">
      <c r="A265" s="14"/>
      <c r="B265" s="246"/>
      <c r="C265" s="247"/>
      <c r="D265" s="231" t="s">
        <v>136</v>
      </c>
      <c r="E265" s="248" t="s">
        <v>1</v>
      </c>
      <c r="F265" s="249" t="s">
        <v>439</v>
      </c>
      <c r="G265" s="247"/>
      <c r="H265" s="250">
        <v>-17.5</v>
      </c>
      <c r="I265" s="251"/>
      <c r="J265" s="247"/>
      <c r="K265" s="247"/>
      <c r="L265" s="252"/>
      <c r="M265" s="253"/>
      <c r="N265" s="254"/>
      <c r="O265" s="254"/>
      <c r="P265" s="254"/>
      <c r="Q265" s="254"/>
      <c r="R265" s="254"/>
      <c r="S265" s="254"/>
      <c r="T265" s="255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6" t="s">
        <v>136</v>
      </c>
      <c r="AU265" s="256" t="s">
        <v>87</v>
      </c>
      <c r="AV265" s="14" t="s">
        <v>87</v>
      </c>
      <c r="AW265" s="14" t="s">
        <v>33</v>
      </c>
      <c r="AX265" s="14" t="s">
        <v>77</v>
      </c>
      <c r="AY265" s="256" t="s">
        <v>125</v>
      </c>
    </row>
    <row r="266" s="15" customFormat="1">
      <c r="A266" s="15"/>
      <c r="B266" s="260"/>
      <c r="C266" s="261"/>
      <c r="D266" s="231" t="s">
        <v>136</v>
      </c>
      <c r="E266" s="262" t="s">
        <v>1</v>
      </c>
      <c r="F266" s="263" t="s">
        <v>291</v>
      </c>
      <c r="G266" s="261"/>
      <c r="H266" s="264">
        <v>402.26999999999998</v>
      </c>
      <c r="I266" s="265"/>
      <c r="J266" s="261"/>
      <c r="K266" s="261"/>
      <c r="L266" s="266"/>
      <c r="M266" s="267"/>
      <c r="N266" s="268"/>
      <c r="O266" s="268"/>
      <c r="P266" s="268"/>
      <c r="Q266" s="268"/>
      <c r="R266" s="268"/>
      <c r="S266" s="268"/>
      <c r="T266" s="269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70" t="s">
        <v>136</v>
      </c>
      <c r="AU266" s="270" t="s">
        <v>87</v>
      </c>
      <c r="AV266" s="15" t="s">
        <v>149</v>
      </c>
      <c r="AW266" s="15" t="s">
        <v>33</v>
      </c>
      <c r="AX266" s="15" t="s">
        <v>85</v>
      </c>
      <c r="AY266" s="270" t="s">
        <v>125</v>
      </c>
    </row>
    <row r="267" s="2" customFormat="1" ht="24.15" customHeight="1">
      <c r="A267" s="38"/>
      <c r="B267" s="39"/>
      <c r="C267" s="218" t="s">
        <v>440</v>
      </c>
      <c r="D267" s="218" t="s">
        <v>128</v>
      </c>
      <c r="E267" s="219" t="s">
        <v>441</v>
      </c>
      <c r="F267" s="220" t="s">
        <v>442</v>
      </c>
      <c r="G267" s="221" t="s">
        <v>364</v>
      </c>
      <c r="H267" s="222">
        <v>3218.1599999999999</v>
      </c>
      <c r="I267" s="223"/>
      <c r="J267" s="224">
        <f>ROUND(I267*H267,2)</f>
        <v>0</v>
      </c>
      <c r="K267" s="220" t="s">
        <v>132</v>
      </c>
      <c r="L267" s="44"/>
      <c r="M267" s="225" t="s">
        <v>1</v>
      </c>
      <c r="N267" s="226" t="s">
        <v>42</v>
      </c>
      <c r="O267" s="91"/>
      <c r="P267" s="227">
        <f>O267*H267</f>
        <v>0</v>
      </c>
      <c r="Q267" s="227">
        <v>0</v>
      </c>
      <c r="R267" s="227">
        <f>Q267*H267</f>
        <v>0</v>
      </c>
      <c r="S267" s="227">
        <v>0</v>
      </c>
      <c r="T267" s="228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9" t="s">
        <v>149</v>
      </c>
      <c r="AT267" s="229" t="s">
        <v>128</v>
      </c>
      <c r="AU267" s="229" t="s">
        <v>87</v>
      </c>
      <c r="AY267" s="17" t="s">
        <v>125</v>
      </c>
      <c r="BE267" s="230">
        <f>IF(N267="základní",J267,0)</f>
        <v>0</v>
      </c>
      <c r="BF267" s="230">
        <f>IF(N267="snížená",J267,0)</f>
        <v>0</v>
      </c>
      <c r="BG267" s="230">
        <f>IF(N267="zákl. přenesená",J267,0)</f>
        <v>0</v>
      </c>
      <c r="BH267" s="230">
        <f>IF(N267="sníž. přenesená",J267,0)</f>
        <v>0</v>
      </c>
      <c r="BI267" s="230">
        <f>IF(N267="nulová",J267,0)</f>
        <v>0</v>
      </c>
      <c r="BJ267" s="17" t="s">
        <v>85</v>
      </c>
      <c r="BK267" s="230">
        <f>ROUND(I267*H267,2)</f>
        <v>0</v>
      </c>
      <c r="BL267" s="17" t="s">
        <v>149</v>
      </c>
      <c r="BM267" s="229" t="s">
        <v>443</v>
      </c>
    </row>
    <row r="268" s="2" customFormat="1">
      <c r="A268" s="38"/>
      <c r="B268" s="39"/>
      <c r="C268" s="40"/>
      <c r="D268" s="231" t="s">
        <v>135</v>
      </c>
      <c r="E268" s="40"/>
      <c r="F268" s="232" t="s">
        <v>444</v>
      </c>
      <c r="G268" s="40"/>
      <c r="H268" s="40"/>
      <c r="I268" s="233"/>
      <c r="J268" s="40"/>
      <c r="K268" s="40"/>
      <c r="L268" s="44"/>
      <c r="M268" s="234"/>
      <c r="N268" s="235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135</v>
      </c>
      <c r="AU268" s="17" t="s">
        <v>87</v>
      </c>
    </row>
    <row r="269" s="14" customFormat="1">
      <c r="A269" s="14"/>
      <c r="B269" s="246"/>
      <c r="C269" s="247"/>
      <c r="D269" s="231" t="s">
        <v>136</v>
      </c>
      <c r="E269" s="248" t="s">
        <v>1</v>
      </c>
      <c r="F269" s="249" t="s">
        <v>445</v>
      </c>
      <c r="G269" s="247"/>
      <c r="H269" s="250">
        <v>3218.1599999999999</v>
      </c>
      <c r="I269" s="251"/>
      <c r="J269" s="247"/>
      <c r="K269" s="247"/>
      <c r="L269" s="252"/>
      <c r="M269" s="253"/>
      <c r="N269" s="254"/>
      <c r="O269" s="254"/>
      <c r="P269" s="254"/>
      <c r="Q269" s="254"/>
      <c r="R269" s="254"/>
      <c r="S269" s="254"/>
      <c r="T269" s="255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6" t="s">
        <v>136</v>
      </c>
      <c r="AU269" s="256" t="s">
        <v>87</v>
      </c>
      <c r="AV269" s="14" t="s">
        <v>87</v>
      </c>
      <c r="AW269" s="14" t="s">
        <v>33</v>
      </c>
      <c r="AX269" s="14" t="s">
        <v>85</v>
      </c>
      <c r="AY269" s="256" t="s">
        <v>125</v>
      </c>
    </row>
    <row r="270" s="2" customFormat="1" ht="16.5" customHeight="1">
      <c r="A270" s="38"/>
      <c r="B270" s="39"/>
      <c r="C270" s="218" t="s">
        <v>446</v>
      </c>
      <c r="D270" s="218" t="s">
        <v>128</v>
      </c>
      <c r="E270" s="219" t="s">
        <v>447</v>
      </c>
      <c r="F270" s="220" t="s">
        <v>448</v>
      </c>
      <c r="G270" s="221" t="s">
        <v>449</v>
      </c>
      <c r="H270" s="222">
        <v>724.08600000000001</v>
      </c>
      <c r="I270" s="223"/>
      <c r="J270" s="224">
        <f>ROUND(I270*H270,2)</f>
        <v>0</v>
      </c>
      <c r="K270" s="220" t="s">
        <v>132</v>
      </c>
      <c r="L270" s="44"/>
      <c r="M270" s="225" t="s">
        <v>1</v>
      </c>
      <c r="N270" s="226" t="s">
        <v>42</v>
      </c>
      <c r="O270" s="91"/>
      <c r="P270" s="227">
        <f>O270*H270</f>
        <v>0</v>
      </c>
      <c r="Q270" s="227">
        <v>0</v>
      </c>
      <c r="R270" s="227">
        <f>Q270*H270</f>
        <v>0</v>
      </c>
      <c r="S270" s="227">
        <v>0</v>
      </c>
      <c r="T270" s="228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9" t="s">
        <v>149</v>
      </c>
      <c r="AT270" s="229" t="s">
        <v>128</v>
      </c>
      <c r="AU270" s="229" t="s">
        <v>87</v>
      </c>
      <c r="AY270" s="17" t="s">
        <v>125</v>
      </c>
      <c r="BE270" s="230">
        <f>IF(N270="základní",J270,0)</f>
        <v>0</v>
      </c>
      <c r="BF270" s="230">
        <f>IF(N270="snížená",J270,0)</f>
        <v>0</v>
      </c>
      <c r="BG270" s="230">
        <f>IF(N270="zákl. přenesená",J270,0)</f>
        <v>0</v>
      </c>
      <c r="BH270" s="230">
        <f>IF(N270="sníž. přenesená",J270,0)</f>
        <v>0</v>
      </c>
      <c r="BI270" s="230">
        <f>IF(N270="nulová",J270,0)</f>
        <v>0</v>
      </c>
      <c r="BJ270" s="17" t="s">
        <v>85</v>
      </c>
      <c r="BK270" s="230">
        <f>ROUND(I270*H270,2)</f>
        <v>0</v>
      </c>
      <c r="BL270" s="17" t="s">
        <v>149</v>
      </c>
      <c r="BM270" s="229" t="s">
        <v>450</v>
      </c>
    </row>
    <row r="271" s="2" customFormat="1">
      <c r="A271" s="38"/>
      <c r="B271" s="39"/>
      <c r="C271" s="40"/>
      <c r="D271" s="231" t="s">
        <v>135</v>
      </c>
      <c r="E271" s="40"/>
      <c r="F271" s="232" t="s">
        <v>451</v>
      </c>
      <c r="G271" s="40"/>
      <c r="H271" s="40"/>
      <c r="I271" s="233"/>
      <c r="J271" s="40"/>
      <c r="K271" s="40"/>
      <c r="L271" s="44"/>
      <c r="M271" s="234"/>
      <c r="N271" s="235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135</v>
      </c>
      <c r="AU271" s="17" t="s">
        <v>87</v>
      </c>
    </row>
    <row r="272" s="14" customFormat="1">
      <c r="A272" s="14"/>
      <c r="B272" s="246"/>
      <c r="C272" s="247"/>
      <c r="D272" s="231" t="s">
        <v>136</v>
      </c>
      <c r="E272" s="248" t="s">
        <v>1</v>
      </c>
      <c r="F272" s="249" t="s">
        <v>452</v>
      </c>
      <c r="G272" s="247"/>
      <c r="H272" s="250">
        <v>724.08600000000001</v>
      </c>
      <c r="I272" s="251"/>
      <c r="J272" s="247"/>
      <c r="K272" s="247"/>
      <c r="L272" s="252"/>
      <c r="M272" s="253"/>
      <c r="N272" s="254"/>
      <c r="O272" s="254"/>
      <c r="P272" s="254"/>
      <c r="Q272" s="254"/>
      <c r="R272" s="254"/>
      <c r="S272" s="254"/>
      <c r="T272" s="255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6" t="s">
        <v>136</v>
      </c>
      <c r="AU272" s="256" t="s">
        <v>87</v>
      </c>
      <c r="AV272" s="14" t="s">
        <v>87</v>
      </c>
      <c r="AW272" s="14" t="s">
        <v>33</v>
      </c>
      <c r="AX272" s="14" t="s">
        <v>85</v>
      </c>
      <c r="AY272" s="256" t="s">
        <v>125</v>
      </c>
    </row>
    <row r="273" s="2" customFormat="1" ht="16.5" customHeight="1">
      <c r="A273" s="38"/>
      <c r="B273" s="39"/>
      <c r="C273" s="218" t="s">
        <v>453</v>
      </c>
      <c r="D273" s="218" t="s">
        <v>128</v>
      </c>
      <c r="E273" s="219" t="s">
        <v>454</v>
      </c>
      <c r="F273" s="220" t="s">
        <v>455</v>
      </c>
      <c r="G273" s="221" t="s">
        <v>364</v>
      </c>
      <c r="H273" s="222">
        <v>12.01</v>
      </c>
      <c r="I273" s="223"/>
      <c r="J273" s="224">
        <f>ROUND(I273*H273,2)</f>
        <v>0</v>
      </c>
      <c r="K273" s="220" t="s">
        <v>132</v>
      </c>
      <c r="L273" s="44"/>
      <c r="M273" s="225" t="s">
        <v>1</v>
      </c>
      <c r="N273" s="226" t="s">
        <v>42</v>
      </c>
      <c r="O273" s="91"/>
      <c r="P273" s="227">
        <f>O273*H273</f>
        <v>0</v>
      </c>
      <c r="Q273" s="227">
        <v>0</v>
      </c>
      <c r="R273" s="227">
        <f>Q273*H273</f>
        <v>0</v>
      </c>
      <c r="S273" s="227">
        <v>0</v>
      </c>
      <c r="T273" s="228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9" t="s">
        <v>149</v>
      </c>
      <c r="AT273" s="229" t="s">
        <v>128</v>
      </c>
      <c r="AU273" s="229" t="s">
        <v>87</v>
      </c>
      <c r="AY273" s="17" t="s">
        <v>125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17" t="s">
        <v>85</v>
      </c>
      <c r="BK273" s="230">
        <f>ROUND(I273*H273,2)</f>
        <v>0</v>
      </c>
      <c r="BL273" s="17" t="s">
        <v>149</v>
      </c>
      <c r="BM273" s="229" t="s">
        <v>456</v>
      </c>
    </row>
    <row r="274" s="2" customFormat="1">
      <c r="A274" s="38"/>
      <c r="B274" s="39"/>
      <c r="C274" s="40"/>
      <c r="D274" s="231" t="s">
        <v>135</v>
      </c>
      <c r="E274" s="40"/>
      <c r="F274" s="232" t="s">
        <v>457</v>
      </c>
      <c r="G274" s="40"/>
      <c r="H274" s="40"/>
      <c r="I274" s="233"/>
      <c r="J274" s="40"/>
      <c r="K274" s="40"/>
      <c r="L274" s="44"/>
      <c r="M274" s="234"/>
      <c r="N274" s="235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135</v>
      </c>
      <c r="AU274" s="17" t="s">
        <v>87</v>
      </c>
    </row>
    <row r="275" s="14" customFormat="1">
      <c r="A275" s="14"/>
      <c r="B275" s="246"/>
      <c r="C275" s="247"/>
      <c r="D275" s="231" t="s">
        <v>136</v>
      </c>
      <c r="E275" s="248" t="s">
        <v>1</v>
      </c>
      <c r="F275" s="249" t="s">
        <v>458</v>
      </c>
      <c r="G275" s="247"/>
      <c r="H275" s="250">
        <v>12.01</v>
      </c>
      <c r="I275" s="251"/>
      <c r="J275" s="247"/>
      <c r="K275" s="247"/>
      <c r="L275" s="252"/>
      <c r="M275" s="253"/>
      <c r="N275" s="254"/>
      <c r="O275" s="254"/>
      <c r="P275" s="254"/>
      <c r="Q275" s="254"/>
      <c r="R275" s="254"/>
      <c r="S275" s="254"/>
      <c r="T275" s="255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6" t="s">
        <v>136</v>
      </c>
      <c r="AU275" s="256" t="s">
        <v>87</v>
      </c>
      <c r="AV275" s="14" t="s">
        <v>87</v>
      </c>
      <c r="AW275" s="14" t="s">
        <v>33</v>
      </c>
      <c r="AX275" s="14" t="s">
        <v>85</v>
      </c>
      <c r="AY275" s="256" t="s">
        <v>125</v>
      </c>
    </row>
    <row r="276" s="13" customFormat="1">
      <c r="A276" s="13"/>
      <c r="B276" s="236"/>
      <c r="C276" s="237"/>
      <c r="D276" s="231" t="s">
        <v>136</v>
      </c>
      <c r="E276" s="238" t="s">
        <v>1</v>
      </c>
      <c r="F276" s="239" t="s">
        <v>459</v>
      </c>
      <c r="G276" s="237"/>
      <c r="H276" s="238" t="s">
        <v>1</v>
      </c>
      <c r="I276" s="240"/>
      <c r="J276" s="237"/>
      <c r="K276" s="237"/>
      <c r="L276" s="241"/>
      <c r="M276" s="242"/>
      <c r="N276" s="243"/>
      <c r="O276" s="243"/>
      <c r="P276" s="243"/>
      <c r="Q276" s="243"/>
      <c r="R276" s="243"/>
      <c r="S276" s="243"/>
      <c r="T276" s="24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5" t="s">
        <v>136</v>
      </c>
      <c r="AU276" s="245" t="s">
        <v>87</v>
      </c>
      <c r="AV276" s="13" t="s">
        <v>85</v>
      </c>
      <c r="AW276" s="13" t="s">
        <v>33</v>
      </c>
      <c r="AX276" s="13" t="s">
        <v>77</v>
      </c>
      <c r="AY276" s="245" t="s">
        <v>125</v>
      </c>
    </row>
    <row r="277" s="2" customFormat="1" ht="21.75" customHeight="1">
      <c r="A277" s="38"/>
      <c r="B277" s="39"/>
      <c r="C277" s="218" t="s">
        <v>460</v>
      </c>
      <c r="D277" s="218" t="s">
        <v>128</v>
      </c>
      <c r="E277" s="219" t="s">
        <v>461</v>
      </c>
      <c r="F277" s="220" t="s">
        <v>462</v>
      </c>
      <c r="G277" s="221" t="s">
        <v>364</v>
      </c>
      <c r="H277" s="222">
        <v>169.63999999999999</v>
      </c>
      <c r="I277" s="223"/>
      <c r="J277" s="224">
        <f>ROUND(I277*H277,2)</f>
        <v>0</v>
      </c>
      <c r="K277" s="220" t="s">
        <v>132</v>
      </c>
      <c r="L277" s="44"/>
      <c r="M277" s="225" t="s">
        <v>1</v>
      </c>
      <c r="N277" s="226" t="s">
        <v>42</v>
      </c>
      <c r="O277" s="91"/>
      <c r="P277" s="227">
        <f>O277*H277</f>
        <v>0</v>
      </c>
      <c r="Q277" s="227">
        <v>0</v>
      </c>
      <c r="R277" s="227">
        <f>Q277*H277</f>
        <v>0</v>
      </c>
      <c r="S277" s="227">
        <v>0</v>
      </c>
      <c r="T277" s="228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9" t="s">
        <v>149</v>
      </c>
      <c r="AT277" s="229" t="s">
        <v>128</v>
      </c>
      <c r="AU277" s="229" t="s">
        <v>87</v>
      </c>
      <c r="AY277" s="17" t="s">
        <v>125</v>
      </c>
      <c r="BE277" s="230">
        <f>IF(N277="základní",J277,0)</f>
        <v>0</v>
      </c>
      <c r="BF277" s="230">
        <f>IF(N277="snížená",J277,0)</f>
        <v>0</v>
      </c>
      <c r="BG277" s="230">
        <f>IF(N277="zákl. přenesená",J277,0)</f>
        <v>0</v>
      </c>
      <c r="BH277" s="230">
        <f>IF(N277="sníž. přenesená",J277,0)</f>
        <v>0</v>
      </c>
      <c r="BI277" s="230">
        <f>IF(N277="nulová",J277,0)</f>
        <v>0</v>
      </c>
      <c r="BJ277" s="17" t="s">
        <v>85</v>
      </c>
      <c r="BK277" s="230">
        <f>ROUND(I277*H277,2)</f>
        <v>0</v>
      </c>
      <c r="BL277" s="17" t="s">
        <v>149</v>
      </c>
      <c r="BM277" s="229" t="s">
        <v>463</v>
      </c>
    </row>
    <row r="278" s="2" customFormat="1">
      <c r="A278" s="38"/>
      <c r="B278" s="39"/>
      <c r="C278" s="40"/>
      <c r="D278" s="231" t="s">
        <v>135</v>
      </c>
      <c r="E278" s="40"/>
      <c r="F278" s="232" t="s">
        <v>464</v>
      </c>
      <c r="G278" s="40"/>
      <c r="H278" s="40"/>
      <c r="I278" s="233"/>
      <c r="J278" s="40"/>
      <c r="K278" s="40"/>
      <c r="L278" s="44"/>
      <c r="M278" s="234"/>
      <c r="N278" s="235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135</v>
      </c>
      <c r="AU278" s="17" t="s">
        <v>87</v>
      </c>
    </row>
    <row r="279" s="14" customFormat="1">
      <c r="A279" s="14"/>
      <c r="B279" s="246"/>
      <c r="C279" s="247"/>
      <c r="D279" s="231" t="s">
        <v>136</v>
      </c>
      <c r="E279" s="248" t="s">
        <v>1</v>
      </c>
      <c r="F279" s="249" t="s">
        <v>465</v>
      </c>
      <c r="G279" s="247"/>
      <c r="H279" s="250">
        <v>169.63999999999999</v>
      </c>
      <c r="I279" s="251"/>
      <c r="J279" s="247"/>
      <c r="K279" s="247"/>
      <c r="L279" s="252"/>
      <c r="M279" s="253"/>
      <c r="N279" s="254"/>
      <c r="O279" s="254"/>
      <c r="P279" s="254"/>
      <c r="Q279" s="254"/>
      <c r="R279" s="254"/>
      <c r="S279" s="254"/>
      <c r="T279" s="255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6" t="s">
        <v>136</v>
      </c>
      <c r="AU279" s="256" t="s">
        <v>87</v>
      </c>
      <c r="AV279" s="14" t="s">
        <v>87</v>
      </c>
      <c r="AW279" s="14" t="s">
        <v>33</v>
      </c>
      <c r="AX279" s="14" t="s">
        <v>85</v>
      </c>
      <c r="AY279" s="256" t="s">
        <v>125</v>
      </c>
    </row>
    <row r="280" s="13" customFormat="1">
      <c r="A280" s="13"/>
      <c r="B280" s="236"/>
      <c r="C280" s="237"/>
      <c r="D280" s="231" t="s">
        <v>136</v>
      </c>
      <c r="E280" s="238" t="s">
        <v>1</v>
      </c>
      <c r="F280" s="239" t="s">
        <v>466</v>
      </c>
      <c r="G280" s="237"/>
      <c r="H280" s="238" t="s">
        <v>1</v>
      </c>
      <c r="I280" s="240"/>
      <c r="J280" s="237"/>
      <c r="K280" s="237"/>
      <c r="L280" s="241"/>
      <c r="M280" s="242"/>
      <c r="N280" s="243"/>
      <c r="O280" s="243"/>
      <c r="P280" s="243"/>
      <c r="Q280" s="243"/>
      <c r="R280" s="243"/>
      <c r="S280" s="243"/>
      <c r="T280" s="24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5" t="s">
        <v>136</v>
      </c>
      <c r="AU280" s="245" t="s">
        <v>87</v>
      </c>
      <c r="AV280" s="13" t="s">
        <v>85</v>
      </c>
      <c r="AW280" s="13" t="s">
        <v>33</v>
      </c>
      <c r="AX280" s="13" t="s">
        <v>77</v>
      </c>
      <c r="AY280" s="245" t="s">
        <v>125</v>
      </c>
    </row>
    <row r="281" s="2" customFormat="1" ht="16.5" customHeight="1">
      <c r="A281" s="38"/>
      <c r="B281" s="39"/>
      <c r="C281" s="271" t="s">
        <v>467</v>
      </c>
      <c r="D281" s="271" t="s">
        <v>468</v>
      </c>
      <c r="E281" s="272" t="s">
        <v>469</v>
      </c>
      <c r="F281" s="273" t="s">
        <v>470</v>
      </c>
      <c r="G281" s="274" t="s">
        <v>449</v>
      </c>
      <c r="H281" s="275">
        <v>339.27999999999997</v>
      </c>
      <c r="I281" s="276"/>
      <c r="J281" s="277">
        <f>ROUND(I281*H281,2)</f>
        <v>0</v>
      </c>
      <c r="K281" s="273" t="s">
        <v>132</v>
      </c>
      <c r="L281" s="278"/>
      <c r="M281" s="279" t="s">
        <v>1</v>
      </c>
      <c r="N281" s="280" t="s">
        <v>42</v>
      </c>
      <c r="O281" s="91"/>
      <c r="P281" s="227">
        <f>O281*H281</f>
        <v>0</v>
      </c>
      <c r="Q281" s="227">
        <v>1</v>
      </c>
      <c r="R281" s="227">
        <f>Q281*H281</f>
        <v>339.27999999999997</v>
      </c>
      <c r="S281" s="227">
        <v>0</v>
      </c>
      <c r="T281" s="228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9" t="s">
        <v>172</v>
      </c>
      <c r="AT281" s="229" t="s">
        <v>468</v>
      </c>
      <c r="AU281" s="229" t="s">
        <v>87</v>
      </c>
      <c r="AY281" s="17" t="s">
        <v>125</v>
      </c>
      <c r="BE281" s="230">
        <f>IF(N281="základní",J281,0)</f>
        <v>0</v>
      </c>
      <c r="BF281" s="230">
        <f>IF(N281="snížená",J281,0)</f>
        <v>0</v>
      </c>
      <c r="BG281" s="230">
        <f>IF(N281="zákl. přenesená",J281,0)</f>
        <v>0</v>
      </c>
      <c r="BH281" s="230">
        <f>IF(N281="sníž. přenesená",J281,0)</f>
        <v>0</v>
      </c>
      <c r="BI281" s="230">
        <f>IF(N281="nulová",J281,0)</f>
        <v>0</v>
      </c>
      <c r="BJ281" s="17" t="s">
        <v>85</v>
      </c>
      <c r="BK281" s="230">
        <f>ROUND(I281*H281,2)</f>
        <v>0</v>
      </c>
      <c r="BL281" s="17" t="s">
        <v>149</v>
      </c>
      <c r="BM281" s="229" t="s">
        <v>471</v>
      </c>
    </row>
    <row r="282" s="2" customFormat="1">
      <c r="A282" s="38"/>
      <c r="B282" s="39"/>
      <c r="C282" s="40"/>
      <c r="D282" s="231" t="s">
        <v>135</v>
      </c>
      <c r="E282" s="40"/>
      <c r="F282" s="232" t="s">
        <v>470</v>
      </c>
      <c r="G282" s="40"/>
      <c r="H282" s="40"/>
      <c r="I282" s="233"/>
      <c r="J282" s="40"/>
      <c r="K282" s="40"/>
      <c r="L282" s="44"/>
      <c r="M282" s="234"/>
      <c r="N282" s="235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135</v>
      </c>
      <c r="AU282" s="17" t="s">
        <v>87</v>
      </c>
    </row>
    <row r="283" s="13" customFormat="1">
      <c r="A283" s="13"/>
      <c r="B283" s="236"/>
      <c r="C283" s="237"/>
      <c r="D283" s="231" t="s">
        <v>136</v>
      </c>
      <c r="E283" s="238" t="s">
        <v>1</v>
      </c>
      <c r="F283" s="239" t="s">
        <v>472</v>
      </c>
      <c r="G283" s="237"/>
      <c r="H283" s="238" t="s">
        <v>1</v>
      </c>
      <c r="I283" s="240"/>
      <c r="J283" s="237"/>
      <c r="K283" s="237"/>
      <c r="L283" s="241"/>
      <c r="M283" s="242"/>
      <c r="N283" s="243"/>
      <c r="O283" s="243"/>
      <c r="P283" s="243"/>
      <c r="Q283" s="243"/>
      <c r="R283" s="243"/>
      <c r="S283" s="243"/>
      <c r="T283" s="24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5" t="s">
        <v>136</v>
      </c>
      <c r="AU283" s="245" t="s">
        <v>87</v>
      </c>
      <c r="AV283" s="13" t="s">
        <v>85</v>
      </c>
      <c r="AW283" s="13" t="s">
        <v>33</v>
      </c>
      <c r="AX283" s="13" t="s">
        <v>77</v>
      </c>
      <c r="AY283" s="245" t="s">
        <v>125</v>
      </c>
    </row>
    <row r="284" s="14" customFormat="1">
      <c r="A284" s="14"/>
      <c r="B284" s="246"/>
      <c r="C284" s="247"/>
      <c r="D284" s="231" t="s">
        <v>136</v>
      </c>
      <c r="E284" s="248" t="s">
        <v>1</v>
      </c>
      <c r="F284" s="249" t="s">
        <v>473</v>
      </c>
      <c r="G284" s="247"/>
      <c r="H284" s="250">
        <v>339.27999999999997</v>
      </c>
      <c r="I284" s="251"/>
      <c r="J284" s="247"/>
      <c r="K284" s="247"/>
      <c r="L284" s="252"/>
      <c r="M284" s="253"/>
      <c r="N284" s="254"/>
      <c r="O284" s="254"/>
      <c r="P284" s="254"/>
      <c r="Q284" s="254"/>
      <c r="R284" s="254"/>
      <c r="S284" s="254"/>
      <c r="T284" s="255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6" t="s">
        <v>136</v>
      </c>
      <c r="AU284" s="256" t="s">
        <v>87</v>
      </c>
      <c r="AV284" s="14" t="s">
        <v>87</v>
      </c>
      <c r="AW284" s="14" t="s">
        <v>33</v>
      </c>
      <c r="AX284" s="14" t="s">
        <v>85</v>
      </c>
      <c r="AY284" s="256" t="s">
        <v>125</v>
      </c>
    </row>
    <row r="285" s="2" customFormat="1" ht="16.5" customHeight="1">
      <c r="A285" s="38"/>
      <c r="B285" s="39"/>
      <c r="C285" s="218" t="s">
        <v>474</v>
      </c>
      <c r="D285" s="218" t="s">
        <v>128</v>
      </c>
      <c r="E285" s="219" t="s">
        <v>475</v>
      </c>
      <c r="F285" s="220" t="s">
        <v>476</v>
      </c>
      <c r="G285" s="221" t="s">
        <v>240</v>
      </c>
      <c r="H285" s="222">
        <v>1</v>
      </c>
      <c r="I285" s="223"/>
      <c r="J285" s="224">
        <f>ROUND(I285*H285,2)</f>
        <v>0</v>
      </c>
      <c r="K285" s="220" t="s">
        <v>132</v>
      </c>
      <c r="L285" s="44"/>
      <c r="M285" s="225" t="s">
        <v>1</v>
      </c>
      <c r="N285" s="226" t="s">
        <v>42</v>
      </c>
      <c r="O285" s="91"/>
      <c r="P285" s="227">
        <f>O285*H285</f>
        <v>0</v>
      </c>
      <c r="Q285" s="227">
        <v>0</v>
      </c>
      <c r="R285" s="227">
        <f>Q285*H285</f>
        <v>0</v>
      </c>
      <c r="S285" s="227">
        <v>0</v>
      </c>
      <c r="T285" s="228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9" t="s">
        <v>149</v>
      </c>
      <c r="AT285" s="229" t="s">
        <v>128</v>
      </c>
      <c r="AU285" s="229" t="s">
        <v>87</v>
      </c>
      <c r="AY285" s="17" t="s">
        <v>125</v>
      </c>
      <c r="BE285" s="230">
        <f>IF(N285="základní",J285,0)</f>
        <v>0</v>
      </c>
      <c r="BF285" s="230">
        <f>IF(N285="snížená",J285,0)</f>
        <v>0</v>
      </c>
      <c r="BG285" s="230">
        <f>IF(N285="zákl. přenesená",J285,0)</f>
        <v>0</v>
      </c>
      <c r="BH285" s="230">
        <f>IF(N285="sníž. přenesená",J285,0)</f>
        <v>0</v>
      </c>
      <c r="BI285" s="230">
        <f>IF(N285="nulová",J285,0)</f>
        <v>0</v>
      </c>
      <c r="BJ285" s="17" t="s">
        <v>85</v>
      </c>
      <c r="BK285" s="230">
        <f>ROUND(I285*H285,2)</f>
        <v>0</v>
      </c>
      <c r="BL285" s="17" t="s">
        <v>149</v>
      </c>
      <c r="BM285" s="229" t="s">
        <v>477</v>
      </c>
    </row>
    <row r="286" s="2" customFormat="1">
      <c r="A286" s="38"/>
      <c r="B286" s="39"/>
      <c r="C286" s="40"/>
      <c r="D286" s="231" t="s">
        <v>135</v>
      </c>
      <c r="E286" s="40"/>
      <c r="F286" s="232" t="s">
        <v>478</v>
      </c>
      <c r="G286" s="40"/>
      <c r="H286" s="40"/>
      <c r="I286" s="233"/>
      <c r="J286" s="40"/>
      <c r="K286" s="40"/>
      <c r="L286" s="44"/>
      <c r="M286" s="234"/>
      <c r="N286" s="235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135</v>
      </c>
      <c r="AU286" s="17" t="s">
        <v>87</v>
      </c>
    </row>
    <row r="287" s="14" customFormat="1">
      <c r="A287" s="14"/>
      <c r="B287" s="246"/>
      <c r="C287" s="247"/>
      <c r="D287" s="231" t="s">
        <v>136</v>
      </c>
      <c r="E287" s="248" t="s">
        <v>1</v>
      </c>
      <c r="F287" s="249" t="s">
        <v>479</v>
      </c>
      <c r="G287" s="247"/>
      <c r="H287" s="250">
        <v>1</v>
      </c>
      <c r="I287" s="251"/>
      <c r="J287" s="247"/>
      <c r="K287" s="247"/>
      <c r="L287" s="252"/>
      <c r="M287" s="253"/>
      <c r="N287" s="254"/>
      <c r="O287" s="254"/>
      <c r="P287" s="254"/>
      <c r="Q287" s="254"/>
      <c r="R287" s="254"/>
      <c r="S287" s="254"/>
      <c r="T287" s="255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6" t="s">
        <v>136</v>
      </c>
      <c r="AU287" s="256" t="s">
        <v>87</v>
      </c>
      <c r="AV287" s="14" t="s">
        <v>87</v>
      </c>
      <c r="AW287" s="14" t="s">
        <v>33</v>
      </c>
      <c r="AX287" s="14" t="s">
        <v>85</v>
      </c>
      <c r="AY287" s="256" t="s">
        <v>125</v>
      </c>
    </row>
    <row r="288" s="13" customFormat="1">
      <c r="A288" s="13"/>
      <c r="B288" s="236"/>
      <c r="C288" s="237"/>
      <c r="D288" s="231" t="s">
        <v>136</v>
      </c>
      <c r="E288" s="238" t="s">
        <v>1</v>
      </c>
      <c r="F288" s="239" t="s">
        <v>480</v>
      </c>
      <c r="G288" s="237"/>
      <c r="H288" s="238" t="s">
        <v>1</v>
      </c>
      <c r="I288" s="240"/>
      <c r="J288" s="237"/>
      <c r="K288" s="237"/>
      <c r="L288" s="241"/>
      <c r="M288" s="242"/>
      <c r="N288" s="243"/>
      <c r="O288" s="243"/>
      <c r="P288" s="243"/>
      <c r="Q288" s="243"/>
      <c r="R288" s="243"/>
      <c r="S288" s="243"/>
      <c r="T288" s="24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5" t="s">
        <v>136</v>
      </c>
      <c r="AU288" s="245" t="s">
        <v>87</v>
      </c>
      <c r="AV288" s="13" t="s">
        <v>85</v>
      </c>
      <c r="AW288" s="13" t="s">
        <v>33</v>
      </c>
      <c r="AX288" s="13" t="s">
        <v>77</v>
      </c>
      <c r="AY288" s="245" t="s">
        <v>125</v>
      </c>
    </row>
    <row r="289" s="2" customFormat="1" ht="16.5" customHeight="1">
      <c r="A289" s="38"/>
      <c r="B289" s="39"/>
      <c r="C289" s="218" t="s">
        <v>481</v>
      </c>
      <c r="D289" s="218" t="s">
        <v>128</v>
      </c>
      <c r="E289" s="219" t="s">
        <v>482</v>
      </c>
      <c r="F289" s="220" t="s">
        <v>483</v>
      </c>
      <c r="G289" s="221" t="s">
        <v>240</v>
      </c>
      <c r="H289" s="222">
        <v>15</v>
      </c>
      <c r="I289" s="223"/>
      <c r="J289" s="224">
        <f>ROUND(I289*H289,2)</f>
        <v>0</v>
      </c>
      <c r="K289" s="220" t="s">
        <v>132</v>
      </c>
      <c r="L289" s="44"/>
      <c r="M289" s="225" t="s">
        <v>1</v>
      </c>
      <c r="N289" s="226" t="s">
        <v>42</v>
      </c>
      <c r="O289" s="91"/>
      <c r="P289" s="227">
        <f>O289*H289</f>
        <v>0</v>
      </c>
      <c r="Q289" s="227">
        <v>0</v>
      </c>
      <c r="R289" s="227">
        <f>Q289*H289</f>
        <v>0</v>
      </c>
      <c r="S289" s="227">
        <v>0</v>
      </c>
      <c r="T289" s="228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9" t="s">
        <v>149</v>
      </c>
      <c r="AT289" s="229" t="s">
        <v>128</v>
      </c>
      <c r="AU289" s="229" t="s">
        <v>87</v>
      </c>
      <c r="AY289" s="17" t="s">
        <v>125</v>
      </c>
      <c r="BE289" s="230">
        <f>IF(N289="základní",J289,0)</f>
        <v>0</v>
      </c>
      <c r="BF289" s="230">
        <f>IF(N289="snížená",J289,0)</f>
        <v>0</v>
      </c>
      <c r="BG289" s="230">
        <f>IF(N289="zákl. přenesená",J289,0)</f>
        <v>0</v>
      </c>
      <c r="BH289" s="230">
        <f>IF(N289="sníž. přenesená",J289,0)</f>
        <v>0</v>
      </c>
      <c r="BI289" s="230">
        <f>IF(N289="nulová",J289,0)</f>
        <v>0</v>
      </c>
      <c r="BJ289" s="17" t="s">
        <v>85</v>
      </c>
      <c r="BK289" s="230">
        <f>ROUND(I289*H289,2)</f>
        <v>0</v>
      </c>
      <c r="BL289" s="17" t="s">
        <v>149</v>
      </c>
      <c r="BM289" s="229" t="s">
        <v>484</v>
      </c>
    </row>
    <row r="290" s="2" customFormat="1">
      <c r="A290" s="38"/>
      <c r="B290" s="39"/>
      <c r="C290" s="40"/>
      <c r="D290" s="231" t="s">
        <v>135</v>
      </c>
      <c r="E290" s="40"/>
      <c r="F290" s="232" t="s">
        <v>485</v>
      </c>
      <c r="G290" s="40"/>
      <c r="H290" s="40"/>
      <c r="I290" s="233"/>
      <c r="J290" s="40"/>
      <c r="K290" s="40"/>
      <c r="L290" s="44"/>
      <c r="M290" s="234"/>
      <c r="N290" s="235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135</v>
      </c>
      <c r="AU290" s="17" t="s">
        <v>87</v>
      </c>
    </row>
    <row r="291" s="14" customFormat="1">
      <c r="A291" s="14"/>
      <c r="B291" s="246"/>
      <c r="C291" s="247"/>
      <c r="D291" s="231" t="s">
        <v>136</v>
      </c>
      <c r="E291" s="248" t="s">
        <v>1</v>
      </c>
      <c r="F291" s="249" t="s">
        <v>486</v>
      </c>
      <c r="G291" s="247"/>
      <c r="H291" s="250">
        <v>2</v>
      </c>
      <c r="I291" s="251"/>
      <c r="J291" s="247"/>
      <c r="K291" s="247"/>
      <c r="L291" s="252"/>
      <c r="M291" s="253"/>
      <c r="N291" s="254"/>
      <c r="O291" s="254"/>
      <c r="P291" s="254"/>
      <c r="Q291" s="254"/>
      <c r="R291" s="254"/>
      <c r="S291" s="254"/>
      <c r="T291" s="255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6" t="s">
        <v>136</v>
      </c>
      <c r="AU291" s="256" t="s">
        <v>87</v>
      </c>
      <c r="AV291" s="14" t="s">
        <v>87</v>
      </c>
      <c r="AW291" s="14" t="s">
        <v>33</v>
      </c>
      <c r="AX291" s="14" t="s">
        <v>77</v>
      </c>
      <c r="AY291" s="256" t="s">
        <v>125</v>
      </c>
    </row>
    <row r="292" s="14" customFormat="1">
      <c r="A292" s="14"/>
      <c r="B292" s="246"/>
      <c r="C292" s="247"/>
      <c r="D292" s="231" t="s">
        <v>136</v>
      </c>
      <c r="E292" s="248" t="s">
        <v>1</v>
      </c>
      <c r="F292" s="249" t="s">
        <v>487</v>
      </c>
      <c r="G292" s="247"/>
      <c r="H292" s="250">
        <v>13</v>
      </c>
      <c r="I292" s="251"/>
      <c r="J292" s="247"/>
      <c r="K292" s="247"/>
      <c r="L292" s="252"/>
      <c r="M292" s="253"/>
      <c r="N292" s="254"/>
      <c r="O292" s="254"/>
      <c r="P292" s="254"/>
      <c r="Q292" s="254"/>
      <c r="R292" s="254"/>
      <c r="S292" s="254"/>
      <c r="T292" s="255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6" t="s">
        <v>136</v>
      </c>
      <c r="AU292" s="256" t="s">
        <v>87</v>
      </c>
      <c r="AV292" s="14" t="s">
        <v>87</v>
      </c>
      <c r="AW292" s="14" t="s">
        <v>33</v>
      </c>
      <c r="AX292" s="14" t="s">
        <v>77</v>
      </c>
      <c r="AY292" s="256" t="s">
        <v>125</v>
      </c>
    </row>
    <row r="293" s="13" customFormat="1">
      <c r="A293" s="13"/>
      <c r="B293" s="236"/>
      <c r="C293" s="237"/>
      <c r="D293" s="231" t="s">
        <v>136</v>
      </c>
      <c r="E293" s="238" t="s">
        <v>1</v>
      </c>
      <c r="F293" s="239" t="s">
        <v>480</v>
      </c>
      <c r="G293" s="237"/>
      <c r="H293" s="238" t="s">
        <v>1</v>
      </c>
      <c r="I293" s="240"/>
      <c r="J293" s="237"/>
      <c r="K293" s="237"/>
      <c r="L293" s="241"/>
      <c r="M293" s="242"/>
      <c r="N293" s="243"/>
      <c r="O293" s="243"/>
      <c r="P293" s="243"/>
      <c r="Q293" s="243"/>
      <c r="R293" s="243"/>
      <c r="S293" s="243"/>
      <c r="T293" s="24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5" t="s">
        <v>136</v>
      </c>
      <c r="AU293" s="245" t="s">
        <v>87</v>
      </c>
      <c r="AV293" s="13" t="s">
        <v>85</v>
      </c>
      <c r="AW293" s="13" t="s">
        <v>33</v>
      </c>
      <c r="AX293" s="13" t="s">
        <v>77</v>
      </c>
      <c r="AY293" s="245" t="s">
        <v>125</v>
      </c>
    </row>
    <row r="294" s="15" customFormat="1">
      <c r="A294" s="15"/>
      <c r="B294" s="260"/>
      <c r="C294" s="261"/>
      <c r="D294" s="231" t="s">
        <v>136</v>
      </c>
      <c r="E294" s="262" t="s">
        <v>1</v>
      </c>
      <c r="F294" s="263" t="s">
        <v>291</v>
      </c>
      <c r="G294" s="261"/>
      <c r="H294" s="264">
        <v>15</v>
      </c>
      <c r="I294" s="265"/>
      <c r="J294" s="261"/>
      <c r="K294" s="261"/>
      <c r="L294" s="266"/>
      <c r="M294" s="267"/>
      <c r="N294" s="268"/>
      <c r="O294" s="268"/>
      <c r="P294" s="268"/>
      <c r="Q294" s="268"/>
      <c r="R294" s="268"/>
      <c r="S294" s="268"/>
      <c r="T294" s="269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70" t="s">
        <v>136</v>
      </c>
      <c r="AU294" s="270" t="s">
        <v>87</v>
      </c>
      <c r="AV294" s="15" t="s">
        <v>149</v>
      </c>
      <c r="AW294" s="15" t="s">
        <v>33</v>
      </c>
      <c r="AX294" s="15" t="s">
        <v>85</v>
      </c>
      <c r="AY294" s="270" t="s">
        <v>125</v>
      </c>
    </row>
    <row r="295" s="2" customFormat="1" ht="16.5" customHeight="1">
      <c r="A295" s="38"/>
      <c r="B295" s="39"/>
      <c r="C295" s="218" t="s">
        <v>488</v>
      </c>
      <c r="D295" s="218" t="s">
        <v>128</v>
      </c>
      <c r="E295" s="219" t="s">
        <v>489</v>
      </c>
      <c r="F295" s="220" t="s">
        <v>490</v>
      </c>
      <c r="G295" s="221" t="s">
        <v>240</v>
      </c>
      <c r="H295" s="222">
        <v>7</v>
      </c>
      <c r="I295" s="223"/>
      <c r="J295" s="224">
        <f>ROUND(I295*H295,2)</f>
        <v>0</v>
      </c>
      <c r="K295" s="220" t="s">
        <v>132</v>
      </c>
      <c r="L295" s="44"/>
      <c r="M295" s="225" t="s">
        <v>1</v>
      </c>
      <c r="N295" s="226" t="s">
        <v>42</v>
      </c>
      <c r="O295" s="91"/>
      <c r="P295" s="227">
        <f>O295*H295</f>
        <v>0</v>
      </c>
      <c r="Q295" s="227">
        <v>0</v>
      </c>
      <c r="R295" s="227">
        <f>Q295*H295</f>
        <v>0</v>
      </c>
      <c r="S295" s="227">
        <v>0</v>
      </c>
      <c r="T295" s="228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9" t="s">
        <v>149</v>
      </c>
      <c r="AT295" s="229" t="s">
        <v>128</v>
      </c>
      <c r="AU295" s="229" t="s">
        <v>87</v>
      </c>
      <c r="AY295" s="17" t="s">
        <v>125</v>
      </c>
      <c r="BE295" s="230">
        <f>IF(N295="základní",J295,0)</f>
        <v>0</v>
      </c>
      <c r="BF295" s="230">
        <f>IF(N295="snížená",J295,0)</f>
        <v>0</v>
      </c>
      <c r="BG295" s="230">
        <f>IF(N295="zákl. přenesená",J295,0)</f>
        <v>0</v>
      </c>
      <c r="BH295" s="230">
        <f>IF(N295="sníž. přenesená",J295,0)</f>
        <v>0</v>
      </c>
      <c r="BI295" s="230">
        <f>IF(N295="nulová",J295,0)</f>
        <v>0</v>
      </c>
      <c r="BJ295" s="17" t="s">
        <v>85</v>
      </c>
      <c r="BK295" s="230">
        <f>ROUND(I295*H295,2)</f>
        <v>0</v>
      </c>
      <c r="BL295" s="17" t="s">
        <v>149</v>
      </c>
      <c r="BM295" s="229" t="s">
        <v>491</v>
      </c>
    </row>
    <row r="296" s="2" customFormat="1">
      <c r="A296" s="38"/>
      <c r="B296" s="39"/>
      <c r="C296" s="40"/>
      <c r="D296" s="231" t="s">
        <v>135</v>
      </c>
      <c r="E296" s="40"/>
      <c r="F296" s="232" t="s">
        <v>492</v>
      </c>
      <c r="G296" s="40"/>
      <c r="H296" s="40"/>
      <c r="I296" s="233"/>
      <c r="J296" s="40"/>
      <c r="K296" s="40"/>
      <c r="L296" s="44"/>
      <c r="M296" s="234"/>
      <c r="N296" s="235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135</v>
      </c>
      <c r="AU296" s="17" t="s">
        <v>87</v>
      </c>
    </row>
    <row r="297" s="14" customFormat="1">
      <c r="A297" s="14"/>
      <c r="B297" s="246"/>
      <c r="C297" s="247"/>
      <c r="D297" s="231" t="s">
        <v>136</v>
      </c>
      <c r="E297" s="248" t="s">
        <v>1</v>
      </c>
      <c r="F297" s="249" t="s">
        <v>493</v>
      </c>
      <c r="G297" s="247"/>
      <c r="H297" s="250">
        <v>7</v>
      </c>
      <c r="I297" s="251"/>
      <c r="J297" s="247"/>
      <c r="K297" s="247"/>
      <c r="L297" s="252"/>
      <c r="M297" s="253"/>
      <c r="N297" s="254"/>
      <c r="O297" s="254"/>
      <c r="P297" s="254"/>
      <c r="Q297" s="254"/>
      <c r="R297" s="254"/>
      <c r="S297" s="254"/>
      <c r="T297" s="255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6" t="s">
        <v>136</v>
      </c>
      <c r="AU297" s="256" t="s">
        <v>87</v>
      </c>
      <c r="AV297" s="14" t="s">
        <v>87</v>
      </c>
      <c r="AW297" s="14" t="s">
        <v>33</v>
      </c>
      <c r="AX297" s="14" t="s">
        <v>85</v>
      </c>
      <c r="AY297" s="256" t="s">
        <v>125</v>
      </c>
    </row>
    <row r="298" s="13" customFormat="1">
      <c r="A298" s="13"/>
      <c r="B298" s="236"/>
      <c r="C298" s="237"/>
      <c r="D298" s="231" t="s">
        <v>136</v>
      </c>
      <c r="E298" s="238" t="s">
        <v>1</v>
      </c>
      <c r="F298" s="239" t="s">
        <v>480</v>
      </c>
      <c r="G298" s="237"/>
      <c r="H298" s="238" t="s">
        <v>1</v>
      </c>
      <c r="I298" s="240"/>
      <c r="J298" s="237"/>
      <c r="K298" s="237"/>
      <c r="L298" s="241"/>
      <c r="M298" s="242"/>
      <c r="N298" s="243"/>
      <c r="O298" s="243"/>
      <c r="P298" s="243"/>
      <c r="Q298" s="243"/>
      <c r="R298" s="243"/>
      <c r="S298" s="243"/>
      <c r="T298" s="24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5" t="s">
        <v>136</v>
      </c>
      <c r="AU298" s="245" t="s">
        <v>87</v>
      </c>
      <c r="AV298" s="13" t="s">
        <v>85</v>
      </c>
      <c r="AW298" s="13" t="s">
        <v>33</v>
      </c>
      <c r="AX298" s="13" t="s">
        <v>77</v>
      </c>
      <c r="AY298" s="245" t="s">
        <v>125</v>
      </c>
    </row>
    <row r="299" s="2" customFormat="1" ht="16.5" customHeight="1">
      <c r="A299" s="38"/>
      <c r="B299" s="39"/>
      <c r="C299" s="218" t="s">
        <v>494</v>
      </c>
      <c r="D299" s="218" t="s">
        <v>128</v>
      </c>
      <c r="E299" s="219" t="s">
        <v>495</v>
      </c>
      <c r="F299" s="220" t="s">
        <v>496</v>
      </c>
      <c r="G299" s="221" t="s">
        <v>240</v>
      </c>
      <c r="H299" s="222">
        <v>1</v>
      </c>
      <c r="I299" s="223"/>
      <c r="J299" s="224">
        <f>ROUND(I299*H299,2)</f>
        <v>0</v>
      </c>
      <c r="K299" s="220" t="s">
        <v>132</v>
      </c>
      <c r="L299" s="44"/>
      <c r="M299" s="225" t="s">
        <v>1</v>
      </c>
      <c r="N299" s="226" t="s">
        <v>42</v>
      </c>
      <c r="O299" s="91"/>
      <c r="P299" s="227">
        <f>O299*H299</f>
        <v>0</v>
      </c>
      <c r="Q299" s="227">
        <v>0</v>
      </c>
      <c r="R299" s="227">
        <f>Q299*H299</f>
        <v>0</v>
      </c>
      <c r="S299" s="227">
        <v>0</v>
      </c>
      <c r="T299" s="228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9" t="s">
        <v>149</v>
      </c>
      <c r="AT299" s="229" t="s">
        <v>128</v>
      </c>
      <c r="AU299" s="229" t="s">
        <v>87</v>
      </c>
      <c r="AY299" s="17" t="s">
        <v>125</v>
      </c>
      <c r="BE299" s="230">
        <f>IF(N299="základní",J299,0)</f>
        <v>0</v>
      </c>
      <c r="BF299" s="230">
        <f>IF(N299="snížená",J299,0)</f>
        <v>0</v>
      </c>
      <c r="BG299" s="230">
        <f>IF(N299="zákl. přenesená",J299,0)</f>
        <v>0</v>
      </c>
      <c r="BH299" s="230">
        <f>IF(N299="sníž. přenesená",J299,0)</f>
        <v>0</v>
      </c>
      <c r="BI299" s="230">
        <f>IF(N299="nulová",J299,0)</f>
        <v>0</v>
      </c>
      <c r="BJ299" s="17" t="s">
        <v>85</v>
      </c>
      <c r="BK299" s="230">
        <f>ROUND(I299*H299,2)</f>
        <v>0</v>
      </c>
      <c r="BL299" s="17" t="s">
        <v>149</v>
      </c>
      <c r="BM299" s="229" t="s">
        <v>497</v>
      </c>
    </row>
    <row r="300" s="2" customFormat="1">
      <c r="A300" s="38"/>
      <c r="B300" s="39"/>
      <c r="C300" s="40"/>
      <c r="D300" s="231" t="s">
        <v>135</v>
      </c>
      <c r="E300" s="40"/>
      <c r="F300" s="232" t="s">
        <v>498</v>
      </c>
      <c r="G300" s="40"/>
      <c r="H300" s="40"/>
      <c r="I300" s="233"/>
      <c r="J300" s="40"/>
      <c r="K300" s="40"/>
      <c r="L300" s="44"/>
      <c r="M300" s="234"/>
      <c r="N300" s="235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135</v>
      </c>
      <c r="AU300" s="17" t="s">
        <v>87</v>
      </c>
    </row>
    <row r="301" s="14" customFormat="1">
      <c r="A301" s="14"/>
      <c r="B301" s="246"/>
      <c r="C301" s="247"/>
      <c r="D301" s="231" t="s">
        <v>136</v>
      </c>
      <c r="E301" s="248" t="s">
        <v>1</v>
      </c>
      <c r="F301" s="249" t="s">
        <v>479</v>
      </c>
      <c r="G301" s="247"/>
      <c r="H301" s="250">
        <v>1</v>
      </c>
      <c r="I301" s="251"/>
      <c r="J301" s="247"/>
      <c r="K301" s="247"/>
      <c r="L301" s="252"/>
      <c r="M301" s="253"/>
      <c r="N301" s="254"/>
      <c r="O301" s="254"/>
      <c r="P301" s="254"/>
      <c r="Q301" s="254"/>
      <c r="R301" s="254"/>
      <c r="S301" s="254"/>
      <c r="T301" s="255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6" t="s">
        <v>136</v>
      </c>
      <c r="AU301" s="256" t="s">
        <v>87</v>
      </c>
      <c r="AV301" s="14" t="s">
        <v>87</v>
      </c>
      <c r="AW301" s="14" t="s">
        <v>33</v>
      </c>
      <c r="AX301" s="14" t="s">
        <v>85</v>
      </c>
      <c r="AY301" s="256" t="s">
        <v>125</v>
      </c>
    </row>
    <row r="302" s="13" customFormat="1">
      <c r="A302" s="13"/>
      <c r="B302" s="236"/>
      <c r="C302" s="237"/>
      <c r="D302" s="231" t="s">
        <v>136</v>
      </c>
      <c r="E302" s="238" t="s">
        <v>1</v>
      </c>
      <c r="F302" s="239" t="s">
        <v>480</v>
      </c>
      <c r="G302" s="237"/>
      <c r="H302" s="238" t="s">
        <v>1</v>
      </c>
      <c r="I302" s="240"/>
      <c r="J302" s="237"/>
      <c r="K302" s="237"/>
      <c r="L302" s="241"/>
      <c r="M302" s="242"/>
      <c r="N302" s="243"/>
      <c r="O302" s="243"/>
      <c r="P302" s="243"/>
      <c r="Q302" s="243"/>
      <c r="R302" s="243"/>
      <c r="S302" s="243"/>
      <c r="T302" s="24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5" t="s">
        <v>136</v>
      </c>
      <c r="AU302" s="245" t="s">
        <v>87</v>
      </c>
      <c r="AV302" s="13" t="s">
        <v>85</v>
      </c>
      <c r="AW302" s="13" t="s">
        <v>33</v>
      </c>
      <c r="AX302" s="13" t="s">
        <v>77</v>
      </c>
      <c r="AY302" s="245" t="s">
        <v>125</v>
      </c>
    </row>
    <row r="303" s="2" customFormat="1" ht="21.75" customHeight="1">
      <c r="A303" s="38"/>
      <c r="B303" s="39"/>
      <c r="C303" s="218" t="s">
        <v>499</v>
      </c>
      <c r="D303" s="218" t="s">
        <v>128</v>
      </c>
      <c r="E303" s="219" t="s">
        <v>500</v>
      </c>
      <c r="F303" s="220" t="s">
        <v>501</v>
      </c>
      <c r="G303" s="221" t="s">
        <v>234</v>
      </c>
      <c r="H303" s="222">
        <v>481.10000000000002</v>
      </c>
      <c r="I303" s="223"/>
      <c r="J303" s="224">
        <f>ROUND(I303*H303,2)</f>
        <v>0</v>
      </c>
      <c r="K303" s="220" t="s">
        <v>132</v>
      </c>
      <c r="L303" s="44"/>
      <c r="M303" s="225" t="s">
        <v>1</v>
      </c>
      <c r="N303" s="226" t="s">
        <v>42</v>
      </c>
      <c r="O303" s="91"/>
      <c r="P303" s="227">
        <f>O303*H303</f>
        <v>0</v>
      </c>
      <c r="Q303" s="227">
        <v>0</v>
      </c>
      <c r="R303" s="227">
        <f>Q303*H303</f>
        <v>0</v>
      </c>
      <c r="S303" s="227">
        <v>0</v>
      </c>
      <c r="T303" s="228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9" t="s">
        <v>149</v>
      </c>
      <c r="AT303" s="229" t="s">
        <v>128</v>
      </c>
      <c r="AU303" s="229" t="s">
        <v>87</v>
      </c>
      <c r="AY303" s="17" t="s">
        <v>125</v>
      </c>
      <c r="BE303" s="230">
        <f>IF(N303="základní",J303,0)</f>
        <v>0</v>
      </c>
      <c r="BF303" s="230">
        <f>IF(N303="snížená",J303,0)</f>
        <v>0</v>
      </c>
      <c r="BG303" s="230">
        <f>IF(N303="zákl. přenesená",J303,0)</f>
        <v>0</v>
      </c>
      <c r="BH303" s="230">
        <f>IF(N303="sníž. přenesená",J303,0)</f>
        <v>0</v>
      </c>
      <c r="BI303" s="230">
        <f>IF(N303="nulová",J303,0)</f>
        <v>0</v>
      </c>
      <c r="BJ303" s="17" t="s">
        <v>85</v>
      </c>
      <c r="BK303" s="230">
        <f>ROUND(I303*H303,2)</f>
        <v>0</v>
      </c>
      <c r="BL303" s="17" t="s">
        <v>149</v>
      </c>
      <c r="BM303" s="229" t="s">
        <v>502</v>
      </c>
    </row>
    <row r="304" s="2" customFormat="1">
      <c r="A304" s="38"/>
      <c r="B304" s="39"/>
      <c r="C304" s="40"/>
      <c r="D304" s="231" t="s">
        <v>135</v>
      </c>
      <c r="E304" s="40"/>
      <c r="F304" s="232" t="s">
        <v>503</v>
      </c>
      <c r="G304" s="40"/>
      <c r="H304" s="40"/>
      <c r="I304" s="233"/>
      <c r="J304" s="40"/>
      <c r="K304" s="40"/>
      <c r="L304" s="44"/>
      <c r="M304" s="234"/>
      <c r="N304" s="235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135</v>
      </c>
      <c r="AU304" s="17" t="s">
        <v>87</v>
      </c>
    </row>
    <row r="305" s="14" customFormat="1">
      <c r="A305" s="14"/>
      <c r="B305" s="246"/>
      <c r="C305" s="247"/>
      <c r="D305" s="231" t="s">
        <v>136</v>
      </c>
      <c r="E305" s="248" t="s">
        <v>1</v>
      </c>
      <c r="F305" s="249" t="s">
        <v>504</v>
      </c>
      <c r="G305" s="247"/>
      <c r="H305" s="250">
        <v>481.10000000000002</v>
      </c>
      <c r="I305" s="251"/>
      <c r="J305" s="247"/>
      <c r="K305" s="247"/>
      <c r="L305" s="252"/>
      <c r="M305" s="253"/>
      <c r="N305" s="254"/>
      <c r="O305" s="254"/>
      <c r="P305" s="254"/>
      <c r="Q305" s="254"/>
      <c r="R305" s="254"/>
      <c r="S305" s="254"/>
      <c r="T305" s="255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6" t="s">
        <v>136</v>
      </c>
      <c r="AU305" s="256" t="s">
        <v>87</v>
      </c>
      <c r="AV305" s="14" t="s">
        <v>87</v>
      </c>
      <c r="AW305" s="14" t="s">
        <v>33</v>
      </c>
      <c r="AX305" s="14" t="s">
        <v>85</v>
      </c>
      <c r="AY305" s="256" t="s">
        <v>125</v>
      </c>
    </row>
    <row r="306" s="2" customFormat="1" ht="16.5" customHeight="1">
      <c r="A306" s="38"/>
      <c r="B306" s="39"/>
      <c r="C306" s="218" t="s">
        <v>505</v>
      </c>
      <c r="D306" s="218" t="s">
        <v>128</v>
      </c>
      <c r="E306" s="219" t="s">
        <v>506</v>
      </c>
      <c r="F306" s="220" t="s">
        <v>507</v>
      </c>
      <c r="G306" s="221" t="s">
        <v>234</v>
      </c>
      <c r="H306" s="222">
        <v>481.10000000000002</v>
      </c>
      <c r="I306" s="223"/>
      <c r="J306" s="224">
        <f>ROUND(I306*H306,2)</f>
        <v>0</v>
      </c>
      <c r="K306" s="220" t="s">
        <v>132</v>
      </c>
      <c r="L306" s="44"/>
      <c r="M306" s="225" t="s">
        <v>1</v>
      </c>
      <c r="N306" s="226" t="s">
        <v>42</v>
      </c>
      <c r="O306" s="91"/>
      <c r="P306" s="227">
        <f>O306*H306</f>
        <v>0</v>
      </c>
      <c r="Q306" s="227">
        <v>0</v>
      </c>
      <c r="R306" s="227">
        <f>Q306*H306</f>
        <v>0</v>
      </c>
      <c r="S306" s="227">
        <v>0</v>
      </c>
      <c r="T306" s="228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9" t="s">
        <v>149</v>
      </c>
      <c r="AT306" s="229" t="s">
        <v>128</v>
      </c>
      <c r="AU306" s="229" t="s">
        <v>87</v>
      </c>
      <c r="AY306" s="17" t="s">
        <v>125</v>
      </c>
      <c r="BE306" s="230">
        <f>IF(N306="základní",J306,0)</f>
        <v>0</v>
      </c>
      <c r="BF306" s="230">
        <f>IF(N306="snížená",J306,0)</f>
        <v>0</v>
      </c>
      <c r="BG306" s="230">
        <f>IF(N306="zákl. přenesená",J306,0)</f>
        <v>0</v>
      </c>
      <c r="BH306" s="230">
        <f>IF(N306="sníž. přenesená",J306,0)</f>
        <v>0</v>
      </c>
      <c r="BI306" s="230">
        <f>IF(N306="nulová",J306,0)</f>
        <v>0</v>
      </c>
      <c r="BJ306" s="17" t="s">
        <v>85</v>
      </c>
      <c r="BK306" s="230">
        <f>ROUND(I306*H306,2)</f>
        <v>0</v>
      </c>
      <c r="BL306" s="17" t="s">
        <v>149</v>
      </c>
      <c r="BM306" s="229" t="s">
        <v>508</v>
      </c>
    </row>
    <row r="307" s="2" customFormat="1">
      <c r="A307" s="38"/>
      <c r="B307" s="39"/>
      <c r="C307" s="40"/>
      <c r="D307" s="231" t="s">
        <v>135</v>
      </c>
      <c r="E307" s="40"/>
      <c r="F307" s="232" t="s">
        <v>509</v>
      </c>
      <c r="G307" s="40"/>
      <c r="H307" s="40"/>
      <c r="I307" s="233"/>
      <c r="J307" s="40"/>
      <c r="K307" s="40"/>
      <c r="L307" s="44"/>
      <c r="M307" s="234"/>
      <c r="N307" s="235"/>
      <c r="O307" s="91"/>
      <c r="P307" s="91"/>
      <c r="Q307" s="91"/>
      <c r="R307" s="91"/>
      <c r="S307" s="91"/>
      <c r="T307" s="92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135</v>
      </c>
      <c r="AU307" s="17" t="s">
        <v>87</v>
      </c>
    </row>
    <row r="308" s="14" customFormat="1">
      <c r="A308" s="14"/>
      <c r="B308" s="246"/>
      <c r="C308" s="247"/>
      <c r="D308" s="231" t="s">
        <v>136</v>
      </c>
      <c r="E308" s="248" t="s">
        <v>1</v>
      </c>
      <c r="F308" s="249" t="s">
        <v>510</v>
      </c>
      <c r="G308" s="247"/>
      <c r="H308" s="250">
        <v>481.10000000000002</v>
      </c>
      <c r="I308" s="251"/>
      <c r="J308" s="247"/>
      <c r="K308" s="247"/>
      <c r="L308" s="252"/>
      <c r="M308" s="253"/>
      <c r="N308" s="254"/>
      <c r="O308" s="254"/>
      <c r="P308" s="254"/>
      <c r="Q308" s="254"/>
      <c r="R308" s="254"/>
      <c r="S308" s="254"/>
      <c r="T308" s="255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6" t="s">
        <v>136</v>
      </c>
      <c r="AU308" s="256" t="s">
        <v>87</v>
      </c>
      <c r="AV308" s="14" t="s">
        <v>87</v>
      </c>
      <c r="AW308" s="14" t="s">
        <v>33</v>
      </c>
      <c r="AX308" s="14" t="s">
        <v>85</v>
      </c>
      <c r="AY308" s="256" t="s">
        <v>125</v>
      </c>
    </row>
    <row r="309" s="2" customFormat="1" ht="16.5" customHeight="1">
      <c r="A309" s="38"/>
      <c r="B309" s="39"/>
      <c r="C309" s="271" t="s">
        <v>511</v>
      </c>
      <c r="D309" s="271" t="s">
        <v>468</v>
      </c>
      <c r="E309" s="272" t="s">
        <v>512</v>
      </c>
      <c r="F309" s="273" t="s">
        <v>513</v>
      </c>
      <c r="G309" s="274" t="s">
        <v>514</v>
      </c>
      <c r="H309" s="275">
        <v>14.433</v>
      </c>
      <c r="I309" s="276"/>
      <c r="J309" s="277">
        <f>ROUND(I309*H309,2)</f>
        <v>0</v>
      </c>
      <c r="K309" s="273" t="s">
        <v>132</v>
      </c>
      <c r="L309" s="278"/>
      <c r="M309" s="279" t="s">
        <v>1</v>
      </c>
      <c r="N309" s="280" t="s">
        <v>42</v>
      </c>
      <c r="O309" s="91"/>
      <c r="P309" s="227">
        <f>O309*H309</f>
        <v>0</v>
      </c>
      <c r="Q309" s="227">
        <v>0.001</v>
      </c>
      <c r="R309" s="227">
        <f>Q309*H309</f>
        <v>0.014433</v>
      </c>
      <c r="S309" s="227">
        <v>0</v>
      </c>
      <c r="T309" s="228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9" t="s">
        <v>172</v>
      </c>
      <c r="AT309" s="229" t="s">
        <v>468</v>
      </c>
      <c r="AU309" s="229" t="s">
        <v>87</v>
      </c>
      <c r="AY309" s="17" t="s">
        <v>125</v>
      </c>
      <c r="BE309" s="230">
        <f>IF(N309="základní",J309,0)</f>
        <v>0</v>
      </c>
      <c r="BF309" s="230">
        <f>IF(N309="snížená",J309,0)</f>
        <v>0</v>
      </c>
      <c r="BG309" s="230">
        <f>IF(N309="zákl. přenesená",J309,0)</f>
        <v>0</v>
      </c>
      <c r="BH309" s="230">
        <f>IF(N309="sníž. přenesená",J309,0)</f>
        <v>0</v>
      </c>
      <c r="BI309" s="230">
        <f>IF(N309="nulová",J309,0)</f>
        <v>0</v>
      </c>
      <c r="BJ309" s="17" t="s">
        <v>85</v>
      </c>
      <c r="BK309" s="230">
        <f>ROUND(I309*H309,2)</f>
        <v>0</v>
      </c>
      <c r="BL309" s="17" t="s">
        <v>149</v>
      </c>
      <c r="BM309" s="229" t="s">
        <v>515</v>
      </c>
    </row>
    <row r="310" s="2" customFormat="1">
      <c r="A310" s="38"/>
      <c r="B310" s="39"/>
      <c r="C310" s="40"/>
      <c r="D310" s="231" t="s">
        <v>135</v>
      </c>
      <c r="E310" s="40"/>
      <c r="F310" s="232" t="s">
        <v>513</v>
      </c>
      <c r="G310" s="40"/>
      <c r="H310" s="40"/>
      <c r="I310" s="233"/>
      <c r="J310" s="40"/>
      <c r="K310" s="40"/>
      <c r="L310" s="44"/>
      <c r="M310" s="234"/>
      <c r="N310" s="235"/>
      <c r="O310" s="91"/>
      <c r="P310" s="91"/>
      <c r="Q310" s="91"/>
      <c r="R310" s="91"/>
      <c r="S310" s="91"/>
      <c r="T310" s="92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135</v>
      </c>
      <c r="AU310" s="17" t="s">
        <v>87</v>
      </c>
    </row>
    <row r="311" s="13" customFormat="1">
      <c r="A311" s="13"/>
      <c r="B311" s="236"/>
      <c r="C311" s="237"/>
      <c r="D311" s="231" t="s">
        <v>136</v>
      </c>
      <c r="E311" s="238" t="s">
        <v>1</v>
      </c>
      <c r="F311" s="239" t="s">
        <v>516</v>
      </c>
      <c r="G311" s="237"/>
      <c r="H311" s="238" t="s">
        <v>1</v>
      </c>
      <c r="I311" s="240"/>
      <c r="J311" s="237"/>
      <c r="K311" s="237"/>
      <c r="L311" s="241"/>
      <c r="M311" s="242"/>
      <c r="N311" s="243"/>
      <c r="O311" s="243"/>
      <c r="P311" s="243"/>
      <c r="Q311" s="243"/>
      <c r="R311" s="243"/>
      <c r="S311" s="243"/>
      <c r="T311" s="244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5" t="s">
        <v>136</v>
      </c>
      <c r="AU311" s="245" t="s">
        <v>87</v>
      </c>
      <c r="AV311" s="13" t="s">
        <v>85</v>
      </c>
      <c r="AW311" s="13" t="s">
        <v>33</v>
      </c>
      <c r="AX311" s="13" t="s">
        <v>77</v>
      </c>
      <c r="AY311" s="245" t="s">
        <v>125</v>
      </c>
    </row>
    <row r="312" s="14" customFormat="1">
      <c r="A312" s="14"/>
      <c r="B312" s="246"/>
      <c r="C312" s="247"/>
      <c r="D312" s="231" t="s">
        <v>136</v>
      </c>
      <c r="E312" s="248" t="s">
        <v>1</v>
      </c>
      <c r="F312" s="249" t="s">
        <v>517</v>
      </c>
      <c r="G312" s="247"/>
      <c r="H312" s="250">
        <v>14.433</v>
      </c>
      <c r="I312" s="251"/>
      <c r="J312" s="247"/>
      <c r="K312" s="247"/>
      <c r="L312" s="252"/>
      <c r="M312" s="253"/>
      <c r="N312" s="254"/>
      <c r="O312" s="254"/>
      <c r="P312" s="254"/>
      <c r="Q312" s="254"/>
      <c r="R312" s="254"/>
      <c r="S312" s="254"/>
      <c r="T312" s="255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6" t="s">
        <v>136</v>
      </c>
      <c r="AU312" s="256" t="s">
        <v>87</v>
      </c>
      <c r="AV312" s="14" t="s">
        <v>87</v>
      </c>
      <c r="AW312" s="14" t="s">
        <v>33</v>
      </c>
      <c r="AX312" s="14" t="s">
        <v>85</v>
      </c>
      <c r="AY312" s="256" t="s">
        <v>125</v>
      </c>
    </row>
    <row r="313" s="2" customFormat="1" ht="16.5" customHeight="1">
      <c r="A313" s="38"/>
      <c r="B313" s="39"/>
      <c r="C313" s="218" t="s">
        <v>518</v>
      </c>
      <c r="D313" s="218" t="s">
        <v>128</v>
      </c>
      <c r="E313" s="219" t="s">
        <v>519</v>
      </c>
      <c r="F313" s="220" t="s">
        <v>520</v>
      </c>
      <c r="G313" s="221" t="s">
        <v>234</v>
      </c>
      <c r="H313" s="222">
        <v>481.10000000000002</v>
      </c>
      <c r="I313" s="223"/>
      <c r="J313" s="224">
        <f>ROUND(I313*H313,2)</f>
        <v>0</v>
      </c>
      <c r="K313" s="220" t="s">
        <v>132</v>
      </c>
      <c r="L313" s="44"/>
      <c r="M313" s="225" t="s">
        <v>1</v>
      </c>
      <c r="N313" s="226" t="s">
        <v>42</v>
      </c>
      <c r="O313" s="91"/>
      <c r="P313" s="227">
        <f>O313*H313</f>
        <v>0</v>
      </c>
      <c r="Q313" s="227">
        <v>0</v>
      </c>
      <c r="R313" s="227">
        <f>Q313*H313</f>
        <v>0</v>
      </c>
      <c r="S313" s="227">
        <v>0</v>
      </c>
      <c r="T313" s="228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9" t="s">
        <v>149</v>
      </c>
      <c r="AT313" s="229" t="s">
        <v>128</v>
      </c>
      <c r="AU313" s="229" t="s">
        <v>87</v>
      </c>
      <c r="AY313" s="17" t="s">
        <v>125</v>
      </c>
      <c r="BE313" s="230">
        <f>IF(N313="základní",J313,0)</f>
        <v>0</v>
      </c>
      <c r="BF313" s="230">
        <f>IF(N313="snížená",J313,0)</f>
        <v>0</v>
      </c>
      <c r="BG313" s="230">
        <f>IF(N313="zákl. přenesená",J313,0)</f>
        <v>0</v>
      </c>
      <c r="BH313" s="230">
        <f>IF(N313="sníž. přenesená",J313,0)</f>
        <v>0</v>
      </c>
      <c r="BI313" s="230">
        <f>IF(N313="nulová",J313,0)</f>
        <v>0</v>
      </c>
      <c r="BJ313" s="17" t="s">
        <v>85</v>
      </c>
      <c r="BK313" s="230">
        <f>ROUND(I313*H313,2)</f>
        <v>0</v>
      </c>
      <c r="BL313" s="17" t="s">
        <v>149</v>
      </c>
      <c r="BM313" s="229" t="s">
        <v>521</v>
      </c>
    </row>
    <row r="314" s="2" customFormat="1">
      <c r="A314" s="38"/>
      <c r="B314" s="39"/>
      <c r="C314" s="40"/>
      <c r="D314" s="231" t="s">
        <v>135</v>
      </c>
      <c r="E314" s="40"/>
      <c r="F314" s="232" t="s">
        <v>522</v>
      </c>
      <c r="G314" s="40"/>
      <c r="H314" s="40"/>
      <c r="I314" s="233"/>
      <c r="J314" s="40"/>
      <c r="K314" s="40"/>
      <c r="L314" s="44"/>
      <c r="M314" s="234"/>
      <c r="N314" s="235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135</v>
      </c>
      <c r="AU314" s="17" t="s">
        <v>87</v>
      </c>
    </row>
    <row r="315" s="14" customFormat="1">
      <c r="A315" s="14"/>
      <c r="B315" s="246"/>
      <c r="C315" s="247"/>
      <c r="D315" s="231" t="s">
        <v>136</v>
      </c>
      <c r="E315" s="248" t="s">
        <v>1</v>
      </c>
      <c r="F315" s="249" t="s">
        <v>523</v>
      </c>
      <c r="G315" s="247"/>
      <c r="H315" s="250">
        <v>481.10000000000002</v>
      </c>
      <c r="I315" s="251"/>
      <c r="J315" s="247"/>
      <c r="K315" s="247"/>
      <c r="L315" s="252"/>
      <c r="M315" s="253"/>
      <c r="N315" s="254"/>
      <c r="O315" s="254"/>
      <c r="P315" s="254"/>
      <c r="Q315" s="254"/>
      <c r="R315" s="254"/>
      <c r="S315" s="254"/>
      <c r="T315" s="255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6" t="s">
        <v>136</v>
      </c>
      <c r="AU315" s="256" t="s">
        <v>87</v>
      </c>
      <c r="AV315" s="14" t="s">
        <v>87</v>
      </c>
      <c r="AW315" s="14" t="s">
        <v>33</v>
      </c>
      <c r="AX315" s="14" t="s">
        <v>85</v>
      </c>
      <c r="AY315" s="256" t="s">
        <v>125</v>
      </c>
    </row>
    <row r="316" s="2" customFormat="1" ht="16.5" customHeight="1">
      <c r="A316" s="38"/>
      <c r="B316" s="39"/>
      <c r="C316" s="218" t="s">
        <v>524</v>
      </c>
      <c r="D316" s="218" t="s">
        <v>128</v>
      </c>
      <c r="E316" s="219" t="s">
        <v>525</v>
      </c>
      <c r="F316" s="220" t="s">
        <v>526</v>
      </c>
      <c r="G316" s="221" t="s">
        <v>234</v>
      </c>
      <c r="H316" s="222">
        <v>1696.367</v>
      </c>
      <c r="I316" s="223"/>
      <c r="J316" s="224">
        <f>ROUND(I316*H316,2)</f>
        <v>0</v>
      </c>
      <c r="K316" s="220" t="s">
        <v>132</v>
      </c>
      <c r="L316" s="44"/>
      <c r="M316" s="225" t="s">
        <v>1</v>
      </c>
      <c r="N316" s="226" t="s">
        <v>42</v>
      </c>
      <c r="O316" s="91"/>
      <c r="P316" s="227">
        <f>O316*H316</f>
        <v>0</v>
      </c>
      <c r="Q316" s="227">
        <v>0</v>
      </c>
      <c r="R316" s="227">
        <f>Q316*H316</f>
        <v>0</v>
      </c>
      <c r="S316" s="227">
        <v>0</v>
      </c>
      <c r="T316" s="228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9" t="s">
        <v>149</v>
      </c>
      <c r="AT316" s="229" t="s">
        <v>128</v>
      </c>
      <c r="AU316" s="229" t="s">
        <v>87</v>
      </c>
      <c r="AY316" s="17" t="s">
        <v>125</v>
      </c>
      <c r="BE316" s="230">
        <f>IF(N316="základní",J316,0)</f>
        <v>0</v>
      </c>
      <c r="BF316" s="230">
        <f>IF(N316="snížená",J316,0)</f>
        <v>0</v>
      </c>
      <c r="BG316" s="230">
        <f>IF(N316="zákl. přenesená",J316,0)</f>
        <v>0</v>
      </c>
      <c r="BH316" s="230">
        <f>IF(N316="sníž. přenesená",J316,0)</f>
        <v>0</v>
      </c>
      <c r="BI316" s="230">
        <f>IF(N316="nulová",J316,0)</f>
        <v>0</v>
      </c>
      <c r="BJ316" s="17" t="s">
        <v>85</v>
      </c>
      <c r="BK316" s="230">
        <f>ROUND(I316*H316,2)</f>
        <v>0</v>
      </c>
      <c r="BL316" s="17" t="s">
        <v>149</v>
      </c>
      <c r="BM316" s="229" t="s">
        <v>527</v>
      </c>
    </row>
    <row r="317" s="2" customFormat="1">
      <c r="A317" s="38"/>
      <c r="B317" s="39"/>
      <c r="C317" s="40"/>
      <c r="D317" s="231" t="s">
        <v>135</v>
      </c>
      <c r="E317" s="40"/>
      <c r="F317" s="232" t="s">
        <v>528</v>
      </c>
      <c r="G317" s="40"/>
      <c r="H317" s="40"/>
      <c r="I317" s="233"/>
      <c r="J317" s="40"/>
      <c r="K317" s="40"/>
      <c r="L317" s="44"/>
      <c r="M317" s="234"/>
      <c r="N317" s="235"/>
      <c r="O317" s="91"/>
      <c r="P317" s="91"/>
      <c r="Q317" s="91"/>
      <c r="R317" s="91"/>
      <c r="S317" s="91"/>
      <c r="T317" s="92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135</v>
      </c>
      <c r="AU317" s="17" t="s">
        <v>87</v>
      </c>
    </row>
    <row r="318" s="14" customFormat="1">
      <c r="A318" s="14"/>
      <c r="B318" s="246"/>
      <c r="C318" s="247"/>
      <c r="D318" s="231" t="s">
        <v>136</v>
      </c>
      <c r="E318" s="248" t="s">
        <v>1</v>
      </c>
      <c r="F318" s="249" t="s">
        <v>529</v>
      </c>
      <c r="G318" s="247"/>
      <c r="H318" s="250">
        <v>565.46699999999998</v>
      </c>
      <c r="I318" s="251"/>
      <c r="J318" s="247"/>
      <c r="K318" s="247"/>
      <c r="L318" s="252"/>
      <c r="M318" s="253"/>
      <c r="N318" s="254"/>
      <c r="O318" s="254"/>
      <c r="P318" s="254"/>
      <c r="Q318" s="254"/>
      <c r="R318" s="254"/>
      <c r="S318" s="254"/>
      <c r="T318" s="255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6" t="s">
        <v>136</v>
      </c>
      <c r="AU318" s="256" t="s">
        <v>87</v>
      </c>
      <c r="AV318" s="14" t="s">
        <v>87</v>
      </c>
      <c r="AW318" s="14" t="s">
        <v>33</v>
      </c>
      <c r="AX318" s="14" t="s">
        <v>77</v>
      </c>
      <c r="AY318" s="256" t="s">
        <v>125</v>
      </c>
    </row>
    <row r="319" s="14" customFormat="1">
      <c r="A319" s="14"/>
      <c r="B319" s="246"/>
      <c r="C319" s="247"/>
      <c r="D319" s="231" t="s">
        <v>136</v>
      </c>
      <c r="E319" s="248" t="s">
        <v>1</v>
      </c>
      <c r="F319" s="249" t="s">
        <v>530</v>
      </c>
      <c r="G319" s="247"/>
      <c r="H319" s="250">
        <v>1130.9000000000001</v>
      </c>
      <c r="I319" s="251"/>
      <c r="J319" s="247"/>
      <c r="K319" s="247"/>
      <c r="L319" s="252"/>
      <c r="M319" s="253"/>
      <c r="N319" s="254"/>
      <c r="O319" s="254"/>
      <c r="P319" s="254"/>
      <c r="Q319" s="254"/>
      <c r="R319" s="254"/>
      <c r="S319" s="254"/>
      <c r="T319" s="255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6" t="s">
        <v>136</v>
      </c>
      <c r="AU319" s="256" t="s">
        <v>87</v>
      </c>
      <c r="AV319" s="14" t="s">
        <v>87</v>
      </c>
      <c r="AW319" s="14" t="s">
        <v>33</v>
      </c>
      <c r="AX319" s="14" t="s">
        <v>77</v>
      </c>
      <c r="AY319" s="256" t="s">
        <v>125</v>
      </c>
    </row>
    <row r="320" s="15" customFormat="1">
      <c r="A320" s="15"/>
      <c r="B320" s="260"/>
      <c r="C320" s="261"/>
      <c r="D320" s="231" t="s">
        <v>136</v>
      </c>
      <c r="E320" s="262" t="s">
        <v>1</v>
      </c>
      <c r="F320" s="263" t="s">
        <v>291</v>
      </c>
      <c r="G320" s="261"/>
      <c r="H320" s="264">
        <v>1696.3670000000002</v>
      </c>
      <c r="I320" s="265"/>
      <c r="J320" s="261"/>
      <c r="K320" s="261"/>
      <c r="L320" s="266"/>
      <c r="M320" s="267"/>
      <c r="N320" s="268"/>
      <c r="O320" s="268"/>
      <c r="P320" s="268"/>
      <c r="Q320" s="268"/>
      <c r="R320" s="268"/>
      <c r="S320" s="268"/>
      <c r="T320" s="269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70" t="s">
        <v>136</v>
      </c>
      <c r="AU320" s="270" t="s">
        <v>87</v>
      </c>
      <c r="AV320" s="15" t="s">
        <v>149</v>
      </c>
      <c r="AW320" s="15" t="s">
        <v>33</v>
      </c>
      <c r="AX320" s="15" t="s">
        <v>85</v>
      </c>
      <c r="AY320" s="270" t="s">
        <v>125</v>
      </c>
    </row>
    <row r="321" s="2" customFormat="1" ht="21.75" customHeight="1">
      <c r="A321" s="38"/>
      <c r="B321" s="39"/>
      <c r="C321" s="218" t="s">
        <v>531</v>
      </c>
      <c r="D321" s="218" t="s">
        <v>128</v>
      </c>
      <c r="E321" s="219" t="s">
        <v>532</v>
      </c>
      <c r="F321" s="220" t="s">
        <v>533</v>
      </c>
      <c r="G321" s="221" t="s">
        <v>240</v>
      </c>
      <c r="H321" s="222">
        <v>6</v>
      </c>
      <c r="I321" s="223"/>
      <c r="J321" s="224">
        <f>ROUND(I321*H321,2)</f>
        <v>0</v>
      </c>
      <c r="K321" s="220" t="s">
        <v>132</v>
      </c>
      <c r="L321" s="44"/>
      <c r="M321" s="225" t="s">
        <v>1</v>
      </c>
      <c r="N321" s="226" t="s">
        <v>42</v>
      </c>
      <c r="O321" s="91"/>
      <c r="P321" s="227">
        <f>O321*H321</f>
        <v>0</v>
      </c>
      <c r="Q321" s="227">
        <v>0</v>
      </c>
      <c r="R321" s="227">
        <f>Q321*H321</f>
        <v>0</v>
      </c>
      <c r="S321" s="227">
        <v>0</v>
      </c>
      <c r="T321" s="228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9" t="s">
        <v>149</v>
      </c>
      <c r="AT321" s="229" t="s">
        <v>128</v>
      </c>
      <c r="AU321" s="229" t="s">
        <v>87</v>
      </c>
      <c r="AY321" s="17" t="s">
        <v>125</v>
      </c>
      <c r="BE321" s="230">
        <f>IF(N321="základní",J321,0)</f>
        <v>0</v>
      </c>
      <c r="BF321" s="230">
        <f>IF(N321="snížená",J321,0)</f>
        <v>0</v>
      </c>
      <c r="BG321" s="230">
        <f>IF(N321="zákl. přenesená",J321,0)</f>
        <v>0</v>
      </c>
      <c r="BH321" s="230">
        <f>IF(N321="sníž. přenesená",J321,0)</f>
        <v>0</v>
      </c>
      <c r="BI321" s="230">
        <f>IF(N321="nulová",J321,0)</f>
        <v>0</v>
      </c>
      <c r="BJ321" s="17" t="s">
        <v>85</v>
      </c>
      <c r="BK321" s="230">
        <f>ROUND(I321*H321,2)</f>
        <v>0</v>
      </c>
      <c r="BL321" s="17" t="s">
        <v>149</v>
      </c>
      <c r="BM321" s="229" t="s">
        <v>534</v>
      </c>
    </row>
    <row r="322" s="2" customFormat="1">
      <c r="A322" s="38"/>
      <c r="B322" s="39"/>
      <c r="C322" s="40"/>
      <c r="D322" s="231" t="s">
        <v>135</v>
      </c>
      <c r="E322" s="40"/>
      <c r="F322" s="232" t="s">
        <v>535</v>
      </c>
      <c r="G322" s="40"/>
      <c r="H322" s="40"/>
      <c r="I322" s="233"/>
      <c r="J322" s="40"/>
      <c r="K322" s="40"/>
      <c r="L322" s="44"/>
      <c r="M322" s="234"/>
      <c r="N322" s="235"/>
      <c r="O322" s="91"/>
      <c r="P322" s="91"/>
      <c r="Q322" s="91"/>
      <c r="R322" s="91"/>
      <c r="S322" s="91"/>
      <c r="T322" s="92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135</v>
      </c>
      <c r="AU322" s="17" t="s">
        <v>87</v>
      </c>
    </row>
    <row r="323" s="14" customFormat="1">
      <c r="A323" s="14"/>
      <c r="B323" s="246"/>
      <c r="C323" s="247"/>
      <c r="D323" s="231" t="s">
        <v>136</v>
      </c>
      <c r="E323" s="248" t="s">
        <v>1</v>
      </c>
      <c r="F323" s="249" t="s">
        <v>536</v>
      </c>
      <c r="G323" s="247"/>
      <c r="H323" s="250">
        <v>6</v>
      </c>
      <c r="I323" s="251"/>
      <c r="J323" s="247"/>
      <c r="K323" s="247"/>
      <c r="L323" s="252"/>
      <c r="M323" s="253"/>
      <c r="N323" s="254"/>
      <c r="O323" s="254"/>
      <c r="P323" s="254"/>
      <c r="Q323" s="254"/>
      <c r="R323" s="254"/>
      <c r="S323" s="254"/>
      <c r="T323" s="255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6" t="s">
        <v>136</v>
      </c>
      <c r="AU323" s="256" t="s">
        <v>87</v>
      </c>
      <c r="AV323" s="14" t="s">
        <v>87</v>
      </c>
      <c r="AW323" s="14" t="s">
        <v>33</v>
      </c>
      <c r="AX323" s="14" t="s">
        <v>85</v>
      </c>
      <c r="AY323" s="256" t="s">
        <v>125</v>
      </c>
    </row>
    <row r="324" s="13" customFormat="1">
      <c r="A324" s="13"/>
      <c r="B324" s="236"/>
      <c r="C324" s="237"/>
      <c r="D324" s="231" t="s">
        <v>136</v>
      </c>
      <c r="E324" s="238" t="s">
        <v>1</v>
      </c>
      <c r="F324" s="239" t="s">
        <v>537</v>
      </c>
      <c r="G324" s="237"/>
      <c r="H324" s="238" t="s">
        <v>1</v>
      </c>
      <c r="I324" s="240"/>
      <c r="J324" s="237"/>
      <c r="K324" s="237"/>
      <c r="L324" s="241"/>
      <c r="M324" s="242"/>
      <c r="N324" s="243"/>
      <c r="O324" s="243"/>
      <c r="P324" s="243"/>
      <c r="Q324" s="243"/>
      <c r="R324" s="243"/>
      <c r="S324" s="243"/>
      <c r="T324" s="24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5" t="s">
        <v>136</v>
      </c>
      <c r="AU324" s="245" t="s">
        <v>87</v>
      </c>
      <c r="AV324" s="13" t="s">
        <v>85</v>
      </c>
      <c r="AW324" s="13" t="s">
        <v>33</v>
      </c>
      <c r="AX324" s="13" t="s">
        <v>77</v>
      </c>
      <c r="AY324" s="245" t="s">
        <v>125</v>
      </c>
    </row>
    <row r="325" s="2" customFormat="1" ht="21.75" customHeight="1">
      <c r="A325" s="38"/>
      <c r="B325" s="39"/>
      <c r="C325" s="218" t="s">
        <v>538</v>
      </c>
      <c r="D325" s="218" t="s">
        <v>128</v>
      </c>
      <c r="E325" s="219" t="s">
        <v>539</v>
      </c>
      <c r="F325" s="220" t="s">
        <v>540</v>
      </c>
      <c r="G325" s="221" t="s">
        <v>240</v>
      </c>
      <c r="H325" s="222">
        <v>490</v>
      </c>
      <c r="I325" s="223"/>
      <c r="J325" s="224">
        <f>ROUND(I325*H325,2)</f>
        <v>0</v>
      </c>
      <c r="K325" s="220" t="s">
        <v>132</v>
      </c>
      <c r="L325" s="44"/>
      <c r="M325" s="225" t="s">
        <v>1</v>
      </c>
      <c r="N325" s="226" t="s">
        <v>42</v>
      </c>
      <c r="O325" s="91"/>
      <c r="P325" s="227">
        <f>O325*H325</f>
        <v>0</v>
      </c>
      <c r="Q325" s="227">
        <v>0</v>
      </c>
      <c r="R325" s="227">
        <f>Q325*H325</f>
        <v>0</v>
      </c>
      <c r="S325" s="227">
        <v>0</v>
      </c>
      <c r="T325" s="228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9" t="s">
        <v>149</v>
      </c>
      <c r="AT325" s="229" t="s">
        <v>128</v>
      </c>
      <c r="AU325" s="229" t="s">
        <v>87</v>
      </c>
      <c r="AY325" s="17" t="s">
        <v>125</v>
      </c>
      <c r="BE325" s="230">
        <f>IF(N325="základní",J325,0)</f>
        <v>0</v>
      </c>
      <c r="BF325" s="230">
        <f>IF(N325="snížená",J325,0)</f>
        <v>0</v>
      </c>
      <c r="BG325" s="230">
        <f>IF(N325="zákl. přenesená",J325,0)</f>
        <v>0</v>
      </c>
      <c r="BH325" s="230">
        <f>IF(N325="sníž. přenesená",J325,0)</f>
        <v>0</v>
      </c>
      <c r="BI325" s="230">
        <f>IF(N325="nulová",J325,0)</f>
        <v>0</v>
      </c>
      <c r="BJ325" s="17" t="s">
        <v>85</v>
      </c>
      <c r="BK325" s="230">
        <f>ROUND(I325*H325,2)</f>
        <v>0</v>
      </c>
      <c r="BL325" s="17" t="s">
        <v>149</v>
      </c>
      <c r="BM325" s="229" t="s">
        <v>541</v>
      </c>
    </row>
    <row r="326" s="2" customFormat="1">
      <c r="A326" s="38"/>
      <c r="B326" s="39"/>
      <c r="C326" s="40"/>
      <c r="D326" s="231" t="s">
        <v>135</v>
      </c>
      <c r="E326" s="40"/>
      <c r="F326" s="232" t="s">
        <v>542</v>
      </c>
      <c r="G326" s="40"/>
      <c r="H326" s="40"/>
      <c r="I326" s="233"/>
      <c r="J326" s="40"/>
      <c r="K326" s="40"/>
      <c r="L326" s="44"/>
      <c r="M326" s="234"/>
      <c r="N326" s="235"/>
      <c r="O326" s="91"/>
      <c r="P326" s="91"/>
      <c r="Q326" s="91"/>
      <c r="R326" s="91"/>
      <c r="S326" s="91"/>
      <c r="T326" s="92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135</v>
      </c>
      <c r="AU326" s="17" t="s">
        <v>87</v>
      </c>
    </row>
    <row r="327" s="14" customFormat="1">
      <c r="A327" s="14"/>
      <c r="B327" s="246"/>
      <c r="C327" s="247"/>
      <c r="D327" s="231" t="s">
        <v>136</v>
      </c>
      <c r="E327" s="248" t="s">
        <v>1</v>
      </c>
      <c r="F327" s="249" t="s">
        <v>543</v>
      </c>
      <c r="G327" s="247"/>
      <c r="H327" s="250">
        <v>490</v>
      </c>
      <c r="I327" s="251"/>
      <c r="J327" s="247"/>
      <c r="K327" s="247"/>
      <c r="L327" s="252"/>
      <c r="M327" s="253"/>
      <c r="N327" s="254"/>
      <c r="O327" s="254"/>
      <c r="P327" s="254"/>
      <c r="Q327" s="254"/>
      <c r="R327" s="254"/>
      <c r="S327" s="254"/>
      <c r="T327" s="255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6" t="s">
        <v>136</v>
      </c>
      <c r="AU327" s="256" t="s">
        <v>87</v>
      </c>
      <c r="AV327" s="14" t="s">
        <v>87</v>
      </c>
      <c r="AW327" s="14" t="s">
        <v>33</v>
      </c>
      <c r="AX327" s="14" t="s">
        <v>85</v>
      </c>
      <c r="AY327" s="256" t="s">
        <v>125</v>
      </c>
    </row>
    <row r="328" s="13" customFormat="1">
      <c r="A328" s="13"/>
      <c r="B328" s="236"/>
      <c r="C328" s="237"/>
      <c r="D328" s="231" t="s">
        <v>136</v>
      </c>
      <c r="E328" s="238" t="s">
        <v>1</v>
      </c>
      <c r="F328" s="239" t="s">
        <v>537</v>
      </c>
      <c r="G328" s="237"/>
      <c r="H328" s="238" t="s">
        <v>1</v>
      </c>
      <c r="I328" s="240"/>
      <c r="J328" s="237"/>
      <c r="K328" s="237"/>
      <c r="L328" s="241"/>
      <c r="M328" s="242"/>
      <c r="N328" s="243"/>
      <c r="O328" s="243"/>
      <c r="P328" s="243"/>
      <c r="Q328" s="243"/>
      <c r="R328" s="243"/>
      <c r="S328" s="243"/>
      <c r="T328" s="24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5" t="s">
        <v>136</v>
      </c>
      <c r="AU328" s="245" t="s">
        <v>87</v>
      </c>
      <c r="AV328" s="13" t="s">
        <v>85</v>
      </c>
      <c r="AW328" s="13" t="s">
        <v>33</v>
      </c>
      <c r="AX328" s="13" t="s">
        <v>77</v>
      </c>
      <c r="AY328" s="245" t="s">
        <v>125</v>
      </c>
    </row>
    <row r="329" s="2" customFormat="1" ht="16.5" customHeight="1">
      <c r="A329" s="38"/>
      <c r="B329" s="39"/>
      <c r="C329" s="271" t="s">
        <v>544</v>
      </c>
      <c r="D329" s="271" t="s">
        <v>468</v>
      </c>
      <c r="E329" s="272" t="s">
        <v>545</v>
      </c>
      <c r="F329" s="273" t="s">
        <v>546</v>
      </c>
      <c r="G329" s="274" t="s">
        <v>364</v>
      </c>
      <c r="H329" s="275">
        <v>7.9000000000000004</v>
      </c>
      <c r="I329" s="276"/>
      <c r="J329" s="277">
        <f>ROUND(I329*H329,2)</f>
        <v>0</v>
      </c>
      <c r="K329" s="273" t="s">
        <v>132</v>
      </c>
      <c r="L329" s="278"/>
      <c r="M329" s="279" t="s">
        <v>1</v>
      </c>
      <c r="N329" s="280" t="s">
        <v>42</v>
      </c>
      <c r="O329" s="91"/>
      <c r="P329" s="227">
        <f>O329*H329</f>
        <v>0</v>
      </c>
      <c r="Q329" s="227">
        <v>0.22</v>
      </c>
      <c r="R329" s="227">
        <f>Q329*H329</f>
        <v>1.738</v>
      </c>
      <c r="S329" s="227">
        <v>0</v>
      </c>
      <c r="T329" s="228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9" t="s">
        <v>172</v>
      </c>
      <c r="AT329" s="229" t="s">
        <v>468</v>
      </c>
      <c r="AU329" s="229" t="s">
        <v>87</v>
      </c>
      <c r="AY329" s="17" t="s">
        <v>125</v>
      </c>
      <c r="BE329" s="230">
        <f>IF(N329="základní",J329,0)</f>
        <v>0</v>
      </c>
      <c r="BF329" s="230">
        <f>IF(N329="snížená",J329,0)</f>
        <v>0</v>
      </c>
      <c r="BG329" s="230">
        <f>IF(N329="zákl. přenesená",J329,0)</f>
        <v>0</v>
      </c>
      <c r="BH329" s="230">
        <f>IF(N329="sníž. přenesená",J329,0)</f>
        <v>0</v>
      </c>
      <c r="BI329" s="230">
        <f>IF(N329="nulová",J329,0)</f>
        <v>0</v>
      </c>
      <c r="BJ329" s="17" t="s">
        <v>85</v>
      </c>
      <c r="BK329" s="230">
        <f>ROUND(I329*H329,2)</f>
        <v>0</v>
      </c>
      <c r="BL329" s="17" t="s">
        <v>149</v>
      </c>
      <c r="BM329" s="229" t="s">
        <v>547</v>
      </c>
    </row>
    <row r="330" s="2" customFormat="1">
      <c r="A330" s="38"/>
      <c r="B330" s="39"/>
      <c r="C330" s="40"/>
      <c r="D330" s="231" t="s">
        <v>135</v>
      </c>
      <c r="E330" s="40"/>
      <c r="F330" s="232" t="s">
        <v>546</v>
      </c>
      <c r="G330" s="40"/>
      <c r="H330" s="40"/>
      <c r="I330" s="233"/>
      <c r="J330" s="40"/>
      <c r="K330" s="40"/>
      <c r="L330" s="44"/>
      <c r="M330" s="234"/>
      <c r="N330" s="235"/>
      <c r="O330" s="91"/>
      <c r="P330" s="91"/>
      <c r="Q330" s="91"/>
      <c r="R330" s="91"/>
      <c r="S330" s="91"/>
      <c r="T330" s="92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135</v>
      </c>
      <c r="AU330" s="17" t="s">
        <v>87</v>
      </c>
    </row>
    <row r="331" s="14" customFormat="1">
      <c r="A331" s="14"/>
      <c r="B331" s="246"/>
      <c r="C331" s="247"/>
      <c r="D331" s="231" t="s">
        <v>136</v>
      </c>
      <c r="E331" s="248" t="s">
        <v>1</v>
      </c>
      <c r="F331" s="249" t="s">
        <v>548</v>
      </c>
      <c r="G331" s="247"/>
      <c r="H331" s="250">
        <v>3</v>
      </c>
      <c r="I331" s="251"/>
      <c r="J331" s="247"/>
      <c r="K331" s="247"/>
      <c r="L331" s="252"/>
      <c r="M331" s="253"/>
      <c r="N331" s="254"/>
      <c r="O331" s="254"/>
      <c r="P331" s="254"/>
      <c r="Q331" s="254"/>
      <c r="R331" s="254"/>
      <c r="S331" s="254"/>
      <c r="T331" s="255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6" t="s">
        <v>136</v>
      </c>
      <c r="AU331" s="256" t="s">
        <v>87</v>
      </c>
      <c r="AV331" s="14" t="s">
        <v>87</v>
      </c>
      <c r="AW331" s="14" t="s">
        <v>33</v>
      </c>
      <c r="AX331" s="14" t="s">
        <v>77</v>
      </c>
      <c r="AY331" s="256" t="s">
        <v>125</v>
      </c>
    </row>
    <row r="332" s="14" customFormat="1">
      <c r="A332" s="14"/>
      <c r="B332" s="246"/>
      <c r="C332" s="247"/>
      <c r="D332" s="231" t="s">
        <v>136</v>
      </c>
      <c r="E332" s="248" t="s">
        <v>1</v>
      </c>
      <c r="F332" s="249" t="s">
        <v>549</v>
      </c>
      <c r="G332" s="247"/>
      <c r="H332" s="250">
        <v>4.9000000000000004</v>
      </c>
      <c r="I332" s="251"/>
      <c r="J332" s="247"/>
      <c r="K332" s="247"/>
      <c r="L332" s="252"/>
      <c r="M332" s="253"/>
      <c r="N332" s="254"/>
      <c r="O332" s="254"/>
      <c r="P332" s="254"/>
      <c r="Q332" s="254"/>
      <c r="R332" s="254"/>
      <c r="S332" s="254"/>
      <c r="T332" s="255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6" t="s">
        <v>136</v>
      </c>
      <c r="AU332" s="256" t="s">
        <v>87</v>
      </c>
      <c r="AV332" s="14" t="s">
        <v>87</v>
      </c>
      <c r="AW332" s="14" t="s">
        <v>33</v>
      </c>
      <c r="AX332" s="14" t="s">
        <v>77</v>
      </c>
      <c r="AY332" s="256" t="s">
        <v>125</v>
      </c>
    </row>
    <row r="333" s="15" customFormat="1">
      <c r="A333" s="15"/>
      <c r="B333" s="260"/>
      <c r="C333" s="261"/>
      <c r="D333" s="231" t="s">
        <v>136</v>
      </c>
      <c r="E333" s="262" t="s">
        <v>1</v>
      </c>
      <c r="F333" s="263" t="s">
        <v>291</v>
      </c>
      <c r="G333" s="261"/>
      <c r="H333" s="264">
        <v>7.9000000000000004</v>
      </c>
      <c r="I333" s="265"/>
      <c r="J333" s="261"/>
      <c r="K333" s="261"/>
      <c r="L333" s="266"/>
      <c r="M333" s="267"/>
      <c r="N333" s="268"/>
      <c r="O333" s="268"/>
      <c r="P333" s="268"/>
      <c r="Q333" s="268"/>
      <c r="R333" s="268"/>
      <c r="S333" s="268"/>
      <c r="T333" s="269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70" t="s">
        <v>136</v>
      </c>
      <c r="AU333" s="270" t="s">
        <v>87</v>
      </c>
      <c r="AV333" s="15" t="s">
        <v>149</v>
      </c>
      <c r="AW333" s="15" t="s">
        <v>33</v>
      </c>
      <c r="AX333" s="15" t="s">
        <v>85</v>
      </c>
      <c r="AY333" s="270" t="s">
        <v>125</v>
      </c>
    </row>
    <row r="334" s="2" customFormat="1" ht="21.75" customHeight="1">
      <c r="A334" s="38"/>
      <c r="B334" s="39"/>
      <c r="C334" s="218" t="s">
        <v>550</v>
      </c>
      <c r="D334" s="218" t="s">
        <v>128</v>
      </c>
      <c r="E334" s="219" t="s">
        <v>551</v>
      </c>
      <c r="F334" s="220" t="s">
        <v>552</v>
      </c>
      <c r="G334" s="221" t="s">
        <v>345</v>
      </c>
      <c r="H334" s="222">
        <v>352</v>
      </c>
      <c r="I334" s="223"/>
      <c r="J334" s="224">
        <f>ROUND(I334*H334,2)</f>
        <v>0</v>
      </c>
      <c r="K334" s="220" t="s">
        <v>132</v>
      </c>
      <c r="L334" s="44"/>
      <c r="M334" s="225" t="s">
        <v>1</v>
      </c>
      <c r="N334" s="226" t="s">
        <v>42</v>
      </c>
      <c r="O334" s="91"/>
      <c r="P334" s="227">
        <f>O334*H334</f>
        <v>0</v>
      </c>
      <c r="Q334" s="227">
        <v>0</v>
      </c>
      <c r="R334" s="227">
        <f>Q334*H334</f>
        <v>0</v>
      </c>
      <c r="S334" s="227">
        <v>0</v>
      </c>
      <c r="T334" s="228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29" t="s">
        <v>149</v>
      </c>
      <c r="AT334" s="229" t="s">
        <v>128</v>
      </c>
      <c r="AU334" s="229" t="s">
        <v>87</v>
      </c>
      <c r="AY334" s="17" t="s">
        <v>125</v>
      </c>
      <c r="BE334" s="230">
        <f>IF(N334="základní",J334,0)</f>
        <v>0</v>
      </c>
      <c r="BF334" s="230">
        <f>IF(N334="snížená",J334,0)</f>
        <v>0</v>
      </c>
      <c r="BG334" s="230">
        <f>IF(N334="zákl. přenesená",J334,0)</f>
        <v>0</v>
      </c>
      <c r="BH334" s="230">
        <f>IF(N334="sníž. přenesená",J334,0)</f>
        <v>0</v>
      </c>
      <c r="BI334" s="230">
        <f>IF(N334="nulová",J334,0)</f>
        <v>0</v>
      </c>
      <c r="BJ334" s="17" t="s">
        <v>85</v>
      </c>
      <c r="BK334" s="230">
        <f>ROUND(I334*H334,2)</f>
        <v>0</v>
      </c>
      <c r="BL334" s="17" t="s">
        <v>149</v>
      </c>
      <c r="BM334" s="229" t="s">
        <v>553</v>
      </c>
    </row>
    <row r="335" s="2" customFormat="1">
      <c r="A335" s="38"/>
      <c r="B335" s="39"/>
      <c r="C335" s="40"/>
      <c r="D335" s="231" t="s">
        <v>135</v>
      </c>
      <c r="E335" s="40"/>
      <c r="F335" s="232" t="s">
        <v>554</v>
      </c>
      <c r="G335" s="40"/>
      <c r="H335" s="40"/>
      <c r="I335" s="233"/>
      <c r="J335" s="40"/>
      <c r="K335" s="40"/>
      <c r="L335" s="44"/>
      <c r="M335" s="234"/>
      <c r="N335" s="235"/>
      <c r="O335" s="91"/>
      <c r="P335" s="91"/>
      <c r="Q335" s="91"/>
      <c r="R335" s="91"/>
      <c r="S335" s="91"/>
      <c r="T335" s="92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135</v>
      </c>
      <c r="AU335" s="17" t="s">
        <v>87</v>
      </c>
    </row>
    <row r="336" s="14" customFormat="1">
      <c r="A336" s="14"/>
      <c r="B336" s="246"/>
      <c r="C336" s="247"/>
      <c r="D336" s="231" t="s">
        <v>136</v>
      </c>
      <c r="E336" s="248" t="s">
        <v>1</v>
      </c>
      <c r="F336" s="249" t="s">
        <v>555</v>
      </c>
      <c r="G336" s="247"/>
      <c r="H336" s="250">
        <v>352</v>
      </c>
      <c r="I336" s="251"/>
      <c r="J336" s="247"/>
      <c r="K336" s="247"/>
      <c r="L336" s="252"/>
      <c r="M336" s="253"/>
      <c r="N336" s="254"/>
      <c r="O336" s="254"/>
      <c r="P336" s="254"/>
      <c r="Q336" s="254"/>
      <c r="R336" s="254"/>
      <c r="S336" s="254"/>
      <c r="T336" s="255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6" t="s">
        <v>136</v>
      </c>
      <c r="AU336" s="256" t="s">
        <v>87</v>
      </c>
      <c r="AV336" s="14" t="s">
        <v>87</v>
      </c>
      <c r="AW336" s="14" t="s">
        <v>33</v>
      </c>
      <c r="AX336" s="14" t="s">
        <v>85</v>
      </c>
      <c r="AY336" s="256" t="s">
        <v>125</v>
      </c>
    </row>
    <row r="337" s="2" customFormat="1" ht="16.5" customHeight="1">
      <c r="A337" s="38"/>
      <c r="B337" s="39"/>
      <c r="C337" s="218" t="s">
        <v>556</v>
      </c>
      <c r="D337" s="218" t="s">
        <v>128</v>
      </c>
      <c r="E337" s="219" t="s">
        <v>557</v>
      </c>
      <c r="F337" s="220" t="s">
        <v>558</v>
      </c>
      <c r="G337" s="221" t="s">
        <v>240</v>
      </c>
      <c r="H337" s="222">
        <v>6</v>
      </c>
      <c r="I337" s="223"/>
      <c r="J337" s="224">
        <f>ROUND(I337*H337,2)</f>
        <v>0</v>
      </c>
      <c r="K337" s="220" t="s">
        <v>132</v>
      </c>
      <c r="L337" s="44"/>
      <c r="M337" s="225" t="s">
        <v>1</v>
      </c>
      <c r="N337" s="226" t="s">
        <v>42</v>
      </c>
      <c r="O337" s="91"/>
      <c r="P337" s="227">
        <f>O337*H337</f>
        <v>0</v>
      </c>
      <c r="Q337" s="227">
        <v>0</v>
      </c>
      <c r="R337" s="227">
        <f>Q337*H337</f>
        <v>0</v>
      </c>
      <c r="S337" s="227">
        <v>0</v>
      </c>
      <c r="T337" s="228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29" t="s">
        <v>149</v>
      </c>
      <c r="AT337" s="229" t="s">
        <v>128</v>
      </c>
      <c r="AU337" s="229" t="s">
        <v>87</v>
      </c>
      <c r="AY337" s="17" t="s">
        <v>125</v>
      </c>
      <c r="BE337" s="230">
        <f>IF(N337="základní",J337,0)</f>
        <v>0</v>
      </c>
      <c r="BF337" s="230">
        <f>IF(N337="snížená",J337,0)</f>
        <v>0</v>
      </c>
      <c r="BG337" s="230">
        <f>IF(N337="zákl. přenesená",J337,0)</f>
        <v>0</v>
      </c>
      <c r="BH337" s="230">
        <f>IF(N337="sníž. přenesená",J337,0)</f>
        <v>0</v>
      </c>
      <c r="BI337" s="230">
        <f>IF(N337="nulová",J337,0)</f>
        <v>0</v>
      </c>
      <c r="BJ337" s="17" t="s">
        <v>85</v>
      </c>
      <c r="BK337" s="230">
        <f>ROUND(I337*H337,2)</f>
        <v>0</v>
      </c>
      <c r="BL337" s="17" t="s">
        <v>149</v>
      </c>
      <c r="BM337" s="229" t="s">
        <v>559</v>
      </c>
    </row>
    <row r="338" s="2" customFormat="1">
      <c r="A338" s="38"/>
      <c r="B338" s="39"/>
      <c r="C338" s="40"/>
      <c r="D338" s="231" t="s">
        <v>135</v>
      </c>
      <c r="E338" s="40"/>
      <c r="F338" s="232" t="s">
        <v>560</v>
      </c>
      <c r="G338" s="40"/>
      <c r="H338" s="40"/>
      <c r="I338" s="233"/>
      <c r="J338" s="40"/>
      <c r="K338" s="40"/>
      <c r="L338" s="44"/>
      <c r="M338" s="234"/>
      <c r="N338" s="235"/>
      <c r="O338" s="91"/>
      <c r="P338" s="91"/>
      <c r="Q338" s="91"/>
      <c r="R338" s="91"/>
      <c r="S338" s="91"/>
      <c r="T338" s="92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135</v>
      </c>
      <c r="AU338" s="17" t="s">
        <v>87</v>
      </c>
    </row>
    <row r="339" s="14" customFormat="1">
      <c r="A339" s="14"/>
      <c r="B339" s="246"/>
      <c r="C339" s="247"/>
      <c r="D339" s="231" t="s">
        <v>136</v>
      </c>
      <c r="E339" s="248" t="s">
        <v>1</v>
      </c>
      <c r="F339" s="249" t="s">
        <v>561</v>
      </c>
      <c r="G339" s="247"/>
      <c r="H339" s="250">
        <v>6</v>
      </c>
      <c r="I339" s="251"/>
      <c r="J339" s="247"/>
      <c r="K339" s="247"/>
      <c r="L339" s="252"/>
      <c r="M339" s="253"/>
      <c r="N339" s="254"/>
      <c r="O339" s="254"/>
      <c r="P339" s="254"/>
      <c r="Q339" s="254"/>
      <c r="R339" s="254"/>
      <c r="S339" s="254"/>
      <c r="T339" s="255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6" t="s">
        <v>136</v>
      </c>
      <c r="AU339" s="256" t="s">
        <v>87</v>
      </c>
      <c r="AV339" s="14" t="s">
        <v>87</v>
      </c>
      <c r="AW339" s="14" t="s">
        <v>33</v>
      </c>
      <c r="AX339" s="14" t="s">
        <v>85</v>
      </c>
      <c r="AY339" s="256" t="s">
        <v>125</v>
      </c>
    </row>
    <row r="340" s="2" customFormat="1" ht="16.5" customHeight="1">
      <c r="A340" s="38"/>
      <c r="B340" s="39"/>
      <c r="C340" s="271" t="s">
        <v>562</v>
      </c>
      <c r="D340" s="271" t="s">
        <v>468</v>
      </c>
      <c r="E340" s="272" t="s">
        <v>563</v>
      </c>
      <c r="F340" s="273" t="s">
        <v>564</v>
      </c>
      <c r="G340" s="274" t="s">
        <v>240</v>
      </c>
      <c r="H340" s="275">
        <v>6</v>
      </c>
      <c r="I340" s="276"/>
      <c r="J340" s="277">
        <f>ROUND(I340*H340,2)</f>
        <v>0</v>
      </c>
      <c r="K340" s="273" t="s">
        <v>132</v>
      </c>
      <c r="L340" s="278"/>
      <c r="M340" s="279" t="s">
        <v>1</v>
      </c>
      <c r="N340" s="280" t="s">
        <v>42</v>
      </c>
      <c r="O340" s="91"/>
      <c r="P340" s="227">
        <f>O340*H340</f>
        <v>0</v>
      </c>
      <c r="Q340" s="227">
        <v>0.027</v>
      </c>
      <c r="R340" s="227">
        <f>Q340*H340</f>
        <v>0.16200000000000001</v>
      </c>
      <c r="S340" s="227">
        <v>0</v>
      </c>
      <c r="T340" s="228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9" t="s">
        <v>172</v>
      </c>
      <c r="AT340" s="229" t="s">
        <v>468</v>
      </c>
      <c r="AU340" s="229" t="s">
        <v>87</v>
      </c>
      <c r="AY340" s="17" t="s">
        <v>125</v>
      </c>
      <c r="BE340" s="230">
        <f>IF(N340="základní",J340,0)</f>
        <v>0</v>
      </c>
      <c r="BF340" s="230">
        <f>IF(N340="snížená",J340,0)</f>
        <v>0</v>
      </c>
      <c r="BG340" s="230">
        <f>IF(N340="zákl. přenesená",J340,0)</f>
        <v>0</v>
      </c>
      <c r="BH340" s="230">
        <f>IF(N340="sníž. přenesená",J340,0)</f>
        <v>0</v>
      </c>
      <c r="BI340" s="230">
        <f>IF(N340="nulová",J340,0)</f>
        <v>0</v>
      </c>
      <c r="BJ340" s="17" t="s">
        <v>85</v>
      </c>
      <c r="BK340" s="230">
        <f>ROUND(I340*H340,2)</f>
        <v>0</v>
      </c>
      <c r="BL340" s="17" t="s">
        <v>149</v>
      </c>
      <c r="BM340" s="229" t="s">
        <v>565</v>
      </c>
    </row>
    <row r="341" s="2" customFormat="1">
      <c r="A341" s="38"/>
      <c r="B341" s="39"/>
      <c r="C341" s="40"/>
      <c r="D341" s="231" t="s">
        <v>135</v>
      </c>
      <c r="E341" s="40"/>
      <c r="F341" s="232" t="s">
        <v>564</v>
      </c>
      <c r="G341" s="40"/>
      <c r="H341" s="40"/>
      <c r="I341" s="233"/>
      <c r="J341" s="40"/>
      <c r="K341" s="40"/>
      <c r="L341" s="44"/>
      <c r="M341" s="234"/>
      <c r="N341" s="235"/>
      <c r="O341" s="91"/>
      <c r="P341" s="91"/>
      <c r="Q341" s="91"/>
      <c r="R341" s="91"/>
      <c r="S341" s="91"/>
      <c r="T341" s="92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135</v>
      </c>
      <c r="AU341" s="17" t="s">
        <v>87</v>
      </c>
    </row>
    <row r="342" s="13" customFormat="1">
      <c r="A342" s="13"/>
      <c r="B342" s="236"/>
      <c r="C342" s="237"/>
      <c r="D342" s="231" t="s">
        <v>136</v>
      </c>
      <c r="E342" s="238" t="s">
        <v>1</v>
      </c>
      <c r="F342" s="239" t="s">
        <v>566</v>
      </c>
      <c r="G342" s="237"/>
      <c r="H342" s="238" t="s">
        <v>1</v>
      </c>
      <c r="I342" s="240"/>
      <c r="J342" s="237"/>
      <c r="K342" s="237"/>
      <c r="L342" s="241"/>
      <c r="M342" s="242"/>
      <c r="N342" s="243"/>
      <c r="O342" s="243"/>
      <c r="P342" s="243"/>
      <c r="Q342" s="243"/>
      <c r="R342" s="243"/>
      <c r="S342" s="243"/>
      <c r="T342" s="244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5" t="s">
        <v>136</v>
      </c>
      <c r="AU342" s="245" t="s">
        <v>87</v>
      </c>
      <c r="AV342" s="13" t="s">
        <v>85</v>
      </c>
      <c r="AW342" s="13" t="s">
        <v>33</v>
      </c>
      <c r="AX342" s="13" t="s">
        <v>77</v>
      </c>
      <c r="AY342" s="245" t="s">
        <v>125</v>
      </c>
    </row>
    <row r="343" s="14" customFormat="1">
      <c r="A343" s="14"/>
      <c r="B343" s="246"/>
      <c r="C343" s="247"/>
      <c r="D343" s="231" t="s">
        <v>136</v>
      </c>
      <c r="E343" s="248" t="s">
        <v>1</v>
      </c>
      <c r="F343" s="249" t="s">
        <v>567</v>
      </c>
      <c r="G343" s="247"/>
      <c r="H343" s="250">
        <v>6</v>
      </c>
      <c r="I343" s="251"/>
      <c r="J343" s="247"/>
      <c r="K343" s="247"/>
      <c r="L343" s="252"/>
      <c r="M343" s="253"/>
      <c r="N343" s="254"/>
      <c r="O343" s="254"/>
      <c r="P343" s="254"/>
      <c r="Q343" s="254"/>
      <c r="R343" s="254"/>
      <c r="S343" s="254"/>
      <c r="T343" s="255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6" t="s">
        <v>136</v>
      </c>
      <c r="AU343" s="256" t="s">
        <v>87</v>
      </c>
      <c r="AV343" s="14" t="s">
        <v>87</v>
      </c>
      <c r="AW343" s="14" t="s">
        <v>33</v>
      </c>
      <c r="AX343" s="14" t="s">
        <v>85</v>
      </c>
      <c r="AY343" s="256" t="s">
        <v>125</v>
      </c>
    </row>
    <row r="344" s="2" customFormat="1" ht="16.5" customHeight="1">
      <c r="A344" s="38"/>
      <c r="B344" s="39"/>
      <c r="C344" s="218" t="s">
        <v>568</v>
      </c>
      <c r="D344" s="218" t="s">
        <v>128</v>
      </c>
      <c r="E344" s="219" t="s">
        <v>569</v>
      </c>
      <c r="F344" s="220" t="s">
        <v>570</v>
      </c>
      <c r="G344" s="221" t="s">
        <v>240</v>
      </c>
      <c r="H344" s="222">
        <v>490</v>
      </c>
      <c r="I344" s="223"/>
      <c r="J344" s="224">
        <f>ROUND(I344*H344,2)</f>
        <v>0</v>
      </c>
      <c r="K344" s="220" t="s">
        <v>132</v>
      </c>
      <c r="L344" s="44"/>
      <c r="M344" s="225" t="s">
        <v>1</v>
      </c>
      <c r="N344" s="226" t="s">
        <v>42</v>
      </c>
      <c r="O344" s="91"/>
      <c r="P344" s="227">
        <f>O344*H344</f>
        <v>0</v>
      </c>
      <c r="Q344" s="227">
        <v>0</v>
      </c>
      <c r="R344" s="227">
        <f>Q344*H344</f>
        <v>0</v>
      </c>
      <c r="S344" s="227">
        <v>0</v>
      </c>
      <c r="T344" s="228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9" t="s">
        <v>149</v>
      </c>
      <c r="AT344" s="229" t="s">
        <v>128</v>
      </c>
      <c r="AU344" s="229" t="s">
        <v>87</v>
      </c>
      <c r="AY344" s="17" t="s">
        <v>125</v>
      </c>
      <c r="BE344" s="230">
        <f>IF(N344="základní",J344,0)</f>
        <v>0</v>
      </c>
      <c r="BF344" s="230">
        <f>IF(N344="snížená",J344,0)</f>
        <v>0</v>
      </c>
      <c r="BG344" s="230">
        <f>IF(N344="zákl. přenesená",J344,0)</f>
        <v>0</v>
      </c>
      <c r="BH344" s="230">
        <f>IF(N344="sníž. přenesená",J344,0)</f>
        <v>0</v>
      </c>
      <c r="BI344" s="230">
        <f>IF(N344="nulová",J344,0)</f>
        <v>0</v>
      </c>
      <c r="BJ344" s="17" t="s">
        <v>85</v>
      </c>
      <c r="BK344" s="230">
        <f>ROUND(I344*H344,2)</f>
        <v>0</v>
      </c>
      <c r="BL344" s="17" t="s">
        <v>149</v>
      </c>
      <c r="BM344" s="229" t="s">
        <v>571</v>
      </c>
    </row>
    <row r="345" s="2" customFormat="1">
      <c r="A345" s="38"/>
      <c r="B345" s="39"/>
      <c r="C345" s="40"/>
      <c r="D345" s="231" t="s">
        <v>135</v>
      </c>
      <c r="E345" s="40"/>
      <c r="F345" s="232" t="s">
        <v>572</v>
      </c>
      <c r="G345" s="40"/>
      <c r="H345" s="40"/>
      <c r="I345" s="233"/>
      <c r="J345" s="40"/>
      <c r="K345" s="40"/>
      <c r="L345" s="44"/>
      <c r="M345" s="234"/>
      <c r="N345" s="235"/>
      <c r="O345" s="91"/>
      <c r="P345" s="91"/>
      <c r="Q345" s="91"/>
      <c r="R345" s="91"/>
      <c r="S345" s="91"/>
      <c r="T345" s="92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135</v>
      </c>
      <c r="AU345" s="17" t="s">
        <v>87</v>
      </c>
    </row>
    <row r="346" s="14" customFormat="1">
      <c r="A346" s="14"/>
      <c r="B346" s="246"/>
      <c r="C346" s="247"/>
      <c r="D346" s="231" t="s">
        <v>136</v>
      </c>
      <c r="E346" s="248" t="s">
        <v>1</v>
      </c>
      <c r="F346" s="249" t="s">
        <v>573</v>
      </c>
      <c r="G346" s="247"/>
      <c r="H346" s="250">
        <v>490</v>
      </c>
      <c r="I346" s="251"/>
      <c r="J346" s="247"/>
      <c r="K346" s="247"/>
      <c r="L346" s="252"/>
      <c r="M346" s="253"/>
      <c r="N346" s="254"/>
      <c r="O346" s="254"/>
      <c r="P346" s="254"/>
      <c r="Q346" s="254"/>
      <c r="R346" s="254"/>
      <c r="S346" s="254"/>
      <c r="T346" s="255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6" t="s">
        <v>136</v>
      </c>
      <c r="AU346" s="256" t="s">
        <v>87</v>
      </c>
      <c r="AV346" s="14" t="s">
        <v>87</v>
      </c>
      <c r="AW346" s="14" t="s">
        <v>33</v>
      </c>
      <c r="AX346" s="14" t="s">
        <v>85</v>
      </c>
      <c r="AY346" s="256" t="s">
        <v>125</v>
      </c>
    </row>
    <row r="347" s="2" customFormat="1" ht="16.5" customHeight="1">
      <c r="A347" s="38"/>
      <c r="B347" s="39"/>
      <c r="C347" s="271" t="s">
        <v>574</v>
      </c>
      <c r="D347" s="271" t="s">
        <v>468</v>
      </c>
      <c r="E347" s="272" t="s">
        <v>575</v>
      </c>
      <c r="F347" s="273" t="s">
        <v>576</v>
      </c>
      <c r="G347" s="274" t="s">
        <v>240</v>
      </c>
      <c r="H347" s="275">
        <v>40</v>
      </c>
      <c r="I347" s="276"/>
      <c r="J347" s="277">
        <f>ROUND(I347*H347,2)</f>
        <v>0</v>
      </c>
      <c r="K347" s="273" t="s">
        <v>1</v>
      </c>
      <c r="L347" s="278"/>
      <c r="M347" s="279" t="s">
        <v>1</v>
      </c>
      <c r="N347" s="280" t="s">
        <v>42</v>
      </c>
      <c r="O347" s="91"/>
      <c r="P347" s="227">
        <f>O347*H347</f>
        <v>0</v>
      </c>
      <c r="Q347" s="227">
        <v>0.001</v>
      </c>
      <c r="R347" s="227">
        <f>Q347*H347</f>
        <v>0.040000000000000001</v>
      </c>
      <c r="S347" s="227">
        <v>0</v>
      </c>
      <c r="T347" s="228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29" t="s">
        <v>172</v>
      </c>
      <c r="AT347" s="229" t="s">
        <v>468</v>
      </c>
      <c r="AU347" s="229" t="s">
        <v>87</v>
      </c>
      <c r="AY347" s="17" t="s">
        <v>125</v>
      </c>
      <c r="BE347" s="230">
        <f>IF(N347="základní",J347,0)</f>
        <v>0</v>
      </c>
      <c r="BF347" s="230">
        <f>IF(N347="snížená",J347,0)</f>
        <v>0</v>
      </c>
      <c r="BG347" s="230">
        <f>IF(N347="zákl. přenesená",J347,0)</f>
        <v>0</v>
      </c>
      <c r="BH347" s="230">
        <f>IF(N347="sníž. přenesená",J347,0)</f>
        <v>0</v>
      </c>
      <c r="BI347" s="230">
        <f>IF(N347="nulová",J347,0)</f>
        <v>0</v>
      </c>
      <c r="BJ347" s="17" t="s">
        <v>85</v>
      </c>
      <c r="BK347" s="230">
        <f>ROUND(I347*H347,2)</f>
        <v>0</v>
      </c>
      <c r="BL347" s="17" t="s">
        <v>149</v>
      </c>
      <c r="BM347" s="229" t="s">
        <v>577</v>
      </c>
    </row>
    <row r="348" s="2" customFormat="1">
      <c r="A348" s="38"/>
      <c r="B348" s="39"/>
      <c r="C348" s="40"/>
      <c r="D348" s="231" t="s">
        <v>135</v>
      </c>
      <c r="E348" s="40"/>
      <c r="F348" s="232" t="s">
        <v>576</v>
      </c>
      <c r="G348" s="40"/>
      <c r="H348" s="40"/>
      <c r="I348" s="233"/>
      <c r="J348" s="40"/>
      <c r="K348" s="40"/>
      <c r="L348" s="44"/>
      <c r="M348" s="234"/>
      <c r="N348" s="235"/>
      <c r="O348" s="91"/>
      <c r="P348" s="91"/>
      <c r="Q348" s="91"/>
      <c r="R348" s="91"/>
      <c r="S348" s="91"/>
      <c r="T348" s="92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135</v>
      </c>
      <c r="AU348" s="17" t="s">
        <v>87</v>
      </c>
    </row>
    <row r="349" s="14" customFormat="1">
      <c r="A349" s="14"/>
      <c r="B349" s="246"/>
      <c r="C349" s="247"/>
      <c r="D349" s="231" t="s">
        <v>136</v>
      </c>
      <c r="E349" s="248" t="s">
        <v>1</v>
      </c>
      <c r="F349" s="249" t="s">
        <v>578</v>
      </c>
      <c r="G349" s="247"/>
      <c r="H349" s="250">
        <v>40</v>
      </c>
      <c r="I349" s="251"/>
      <c r="J349" s="247"/>
      <c r="K349" s="247"/>
      <c r="L349" s="252"/>
      <c r="M349" s="253"/>
      <c r="N349" s="254"/>
      <c r="O349" s="254"/>
      <c r="P349" s="254"/>
      <c r="Q349" s="254"/>
      <c r="R349" s="254"/>
      <c r="S349" s="254"/>
      <c r="T349" s="255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6" t="s">
        <v>136</v>
      </c>
      <c r="AU349" s="256" t="s">
        <v>87</v>
      </c>
      <c r="AV349" s="14" t="s">
        <v>87</v>
      </c>
      <c r="AW349" s="14" t="s">
        <v>33</v>
      </c>
      <c r="AX349" s="14" t="s">
        <v>85</v>
      </c>
      <c r="AY349" s="256" t="s">
        <v>125</v>
      </c>
    </row>
    <row r="350" s="2" customFormat="1" ht="16.5" customHeight="1">
      <c r="A350" s="38"/>
      <c r="B350" s="39"/>
      <c r="C350" s="271" t="s">
        <v>579</v>
      </c>
      <c r="D350" s="271" t="s">
        <v>468</v>
      </c>
      <c r="E350" s="272" t="s">
        <v>580</v>
      </c>
      <c r="F350" s="273" t="s">
        <v>581</v>
      </c>
      <c r="G350" s="274" t="s">
        <v>240</v>
      </c>
      <c r="H350" s="275">
        <v>450</v>
      </c>
      <c r="I350" s="276"/>
      <c r="J350" s="277">
        <f>ROUND(I350*H350,2)</f>
        <v>0</v>
      </c>
      <c r="K350" s="273" t="s">
        <v>1</v>
      </c>
      <c r="L350" s="278"/>
      <c r="M350" s="279" t="s">
        <v>1</v>
      </c>
      <c r="N350" s="280" t="s">
        <v>42</v>
      </c>
      <c r="O350" s="91"/>
      <c r="P350" s="227">
        <f>O350*H350</f>
        <v>0</v>
      </c>
      <c r="Q350" s="227">
        <v>0.01</v>
      </c>
      <c r="R350" s="227">
        <f>Q350*H350</f>
        <v>4.5</v>
      </c>
      <c r="S350" s="227">
        <v>0</v>
      </c>
      <c r="T350" s="228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9" t="s">
        <v>172</v>
      </c>
      <c r="AT350" s="229" t="s">
        <v>468</v>
      </c>
      <c r="AU350" s="229" t="s">
        <v>87</v>
      </c>
      <c r="AY350" s="17" t="s">
        <v>125</v>
      </c>
      <c r="BE350" s="230">
        <f>IF(N350="základní",J350,0)</f>
        <v>0</v>
      </c>
      <c r="BF350" s="230">
        <f>IF(N350="snížená",J350,0)</f>
        <v>0</v>
      </c>
      <c r="BG350" s="230">
        <f>IF(N350="zákl. přenesená",J350,0)</f>
        <v>0</v>
      </c>
      <c r="BH350" s="230">
        <f>IF(N350="sníž. přenesená",J350,0)</f>
        <v>0</v>
      </c>
      <c r="BI350" s="230">
        <f>IF(N350="nulová",J350,0)</f>
        <v>0</v>
      </c>
      <c r="BJ350" s="17" t="s">
        <v>85</v>
      </c>
      <c r="BK350" s="230">
        <f>ROUND(I350*H350,2)</f>
        <v>0</v>
      </c>
      <c r="BL350" s="17" t="s">
        <v>149</v>
      </c>
      <c r="BM350" s="229" t="s">
        <v>582</v>
      </c>
    </row>
    <row r="351" s="2" customFormat="1">
      <c r="A351" s="38"/>
      <c r="B351" s="39"/>
      <c r="C351" s="40"/>
      <c r="D351" s="231" t="s">
        <v>135</v>
      </c>
      <c r="E351" s="40"/>
      <c r="F351" s="232" t="s">
        <v>583</v>
      </c>
      <c r="G351" s="40"/>
      <c r="H351" s="40"/>
      <c r="I351" s="233"/>
      <c r="J351" s="40"/>
      <c r="K351" s="40"/>
      <c r="L351" s="44"/>
      <c r="M351" s="234"/>
      <c r="N351" s="235"/>
      <c r="O351" s="91"/>
      <c r="P351" s="91"/>
      <c r="Q351" s="91"/>
      <c r="R351" s="91"/>
      <c r="S351" s="91"/>
      <c r="T351" s="92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135</v>
      </c>
      <c r="AU351" s="17" t="s">
        <v>87</v>
      </c>
    </row>
    <row r="352" s="14" customFormat="1">
      <c r="A352" s="14"/>
      <c r="B352" s="246"/>
      <c r="C352" s="247"/>
      <c r="D352" s="231" t="s">
        <v>136</v>
      </c>
      <c r="E352" s="248" t="s">
        <v>1</v>
      </c>
      <c r="F352" s="249" t="s">
        <v>584</v>
      </c>
      <c r="G352" s="247"/>
      <c r="H352" s="250">
        <v>450</v>
      </c>
      <c r="I352" s="251"/>
      <c r="J352" s="247"/>
      <c r="K352" s="247"/>
      <c r="L352" s="252"/>
      <c r="M352" s="253"/>
      <c r="N352" s="254"/>
      <c r="O352" s="254"/>
      <c r="P352" s="254"/>
      <c r="Q352" s="254"/>
      <c r="R352" s="254"/>
      <c r="S352" s="254"/>
      <c r="T352" s="255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6" t="s">
        <v>136</v>
      </c>
      <c r="AU352" s="256" t="s">
        <v>87</v>
      </c>
      <c r="AV352" s="14" t="s">
        <v>87</v>
      </c>
      <c r="AW352" s="14" t="s">
        <v>33</v>
      </c>
      <c r="AX352" s="14" t="s">
        <v>85</v>
      </c>
      <c r="AY352" s="256" t="s">
        <v>125</v>
      </c>
    </row>
    <row r="353" s="2" customFormat="1" ht="16.5" customHeight="1">
      <c r="A353" s="38"/>
      <c r="B353" s="39"/>
      <c r="C353" s="218" t="s">
        <v>585</v>
      </c>
      <c r="D353" s="218" t="s">
        <v>128</v>
      </c>
      <c r="E353" s="219" t="s">
        <v>586</v>
      </c>
      <c r="F353" s="220" t="s">
        <v>587</v>
      </c>
      <c r="G353" s="221" t="s">
        <v>240</v>
      </c>
      <c r="H353" s="222">
        <v>6</v>
      </c>
      <c r="I353" s="223"/>
      <c r="J353" s="224">
        <f>ROUND(I353*H353,2)</f>
        <v>0</v>
      </c>
      <c r="K353" s="220" t="s">
        <v>132</v>
      </c>
      <c r="L353" s="44"/>
      <c r="M353" s="225" t="s">
        <v>1</v>
      </c>
      <c r="N353" s="226" t="s">
        <v>42</v>
      </c>
      <c r="O353" s="91"/>
      <c r="P353" s="227">
        <f>O353*H353</f>
        <v>0</v>
      </c>
      <c r="Q353" s="227">
        <v>5.0000000000000002E-05</v>
      </c>
      <c r="R353" s="227">
        <f>Q353*H353</f>
        <v>0.00030000000000000003</v>
      </c>
      <c r="S353" s="227">
        <v>0</v>
      </c>
      <c r="T353" s="228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9" t="s">
        <v>149</v>
      </c>
      <c r="AT353" s="229" t="s">
        <v>128</v>
      </c>
      <c r="AU353" s="229" t="s">
        <v>87</v>
      </c>
      <c r="AY353" s="17" t="s">
        <v>125</v>
      </c>
      <c r="BE353" s="230">
        <f>IF(N353="základní",J353,0)</f>
        <v>0</v>
      </c>
      <c r="BF353" s="230">
        <f>IF(N353="snížená",J353,0)</f>
        <v>0</v>
      </c>
      <c r="BG353" s="230">
        <f>IF(N353="zákl. přenesená",J353,0)</f>
        <v>0</v>
      </c>
      <c r="BH353" s="230">
        <f>IF(N353="sníž. přenesená",J353,0)</f>
        <v>0</v>
      </c>
      <c r="BI353" s="230">
        <f>IF(N353="nulová",J353,0)</f>
        <v>0</v>
      </c>
      <c r="BJ353" s="17" t="s">
        <v>85</v>
      </c>
      <c r="BK353" s="230">
        <f>ROUND(I353*H353,2)</f>
        <v>0</v>
      </c>
      <c r="BL353" s="17" t="s">
        <v>149</v>
      </c>
      <c r="BM353" s="229" t="s">
        <v>588</v>
      </c>
    </row>
    <row r="354" s="2" customFormat="1">
      <c r="A354" s="38"/>
      <c r="B354" s="39"/>
      <c r="C354" s="40"/>
      <c r="D354" s="231" t="s">
        <v>135</v>
      </c>
      <c r="E354" s="40"/>
      <c r="F354" s="232" t="s">
        <v>589</v>
      </c>
      <c r="G354" s="40"/>
      <c r="H354" s="40"/>
      <c r="I354" s="233"/>
      <c r="J354" s="40"/>
      <c r="K354" s="40"/>
      <c r="L354" s="44"/>
      <c r="M354" s="234"/>
      <c r="N354" s="235"/>
      <c r="O354" s="91"/>
      <c r="P354" s="91"/>
      <c r="Q354" s="91"/>
      <c r="R354" s="91"/>
      <c r="S354" s="91"/>
      <c r="T354" s="92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135</v>
      </c>
      <c r="AU354" s="17" t="s">
        <v>87</v>
      </c>
    </row>
    <row r="355" s="14" customFormat="1">
      <c r="A355" s="14"/>
      <c r="B355" s="246"/>
      <c r="C355" s="247"/>
      <c r="D355" s="231" t="s">
        <v>136</v>
      </c>
      <c r="E355" s="248" t="s">
        <v>1</v>
      </c>
      <c r="F355" s="249" t="s">
        <v>590</v>
      </c>
      <c r="G355" s="247"/>
      <c r="H355" s="250">
        <v>6</v>
      </c>
      <c r="I355" s="251"/>
      <c r="J355" s="247"/>
      <c r="K355" s="247"/>
      <c r="L355" s="252"/>
      <c r="M355" s="253"/>
      <c r="N355" s="254"/>
      <c r="O355" s="254"/>
      <c r="P355" s="254"/>
      <c r="Q355" s="254"/>
      <c r="R355" s="254"/>
      <c r="S355" s="254"/>
      <c r="T355" s="255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6" t="s">
        <v>136</v>
      </c>
      <c r="AU355" s="256" t="s">
        <v>87</v>
      </c>
      <c r="AV355" s="14" t="s">
        <v>87</v>
      </c>
      <c r="AW355" s="14" t="s">
        <v>33</v>
      </c>
      <c r="AX355" s="14" t="s">
        <v>85</v>
      </c>
      <c r="AY355" s="256" t="s">
        <v>125</v>
      </c>
    </row>
    <row r="356" s="2" customFormat="1" ht="16.5" customHeight="1">
      <c r="A356" s="38"/>
      <c r="B356" s="39"/>
      <c r="C356" s="271" t="s">
        <v>591</v>
      </c>
      <c r="D356" s="271" t="s">
        <v>468</v>
      </c>
      <c r="E356" s="272" t="s">
        <v>592</v>
      </c>
      <c r="F356" s="273" t="s">
        <v>593</v>
      </c>
      <c r="G356" s="274" t="s">
        <v>240</v>
      </c>
      <c r="H356" s="275">
        <v>18</v>
      </c>
      <c r="I356" s="276"/>
      <c r="J356" s="277">
        <f>ROUND(I356*H356,2)</f>
        <v>0</v>
      </c>
      <c r="K356" s="273" t="s">
        <v>132</v>
      </c>
      <c r="L356" s="278"/>
      <c r="M356" s="279" t="s">
        <v>1</v>
      </c>
      <c r="N356" s="280" t="s">
        <v>42</v>
      </c>
      <c r="O356" s="91"/>
      <c r="P356" s="227">
        <f>O356*H356</f>
        <v>0</v>
      </c>
      <c r="Q356" s="227">
        <v>0.0047200000000000002</v>
      </c>
      <c r="R356" s="227">
        <f>Q356*H356</f>
        <v>0.084960000000000008</v>
      </c>
      <c r="S356" s="227">
        <v>0</v>
      </c>
      <c r="T356" s="228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9" t="s">
        <v>172</v>
      </c>
      <c r="AT356" s="229" t="s">
        <v>468</v>
      </c>
      <c r="AU356" s="229" t="s">
        <v>87</v>
      </c>
      <c r="AY356" s="17" t="s">
        <v>125</v>
      </c>
      <c r="BE356" s="230">
        <f>IF(N356="základní",J356,0)</f>
        <v>0</v>
      </c>
      <c r="BF356" s="230">
        <f>IF(N356="snížená",J356,0)</f>
        <v>0</v>
      </c>
      <c r="BG356" s="230">
        <f>IF(N356="zákl. přenesená",J356,0)</f>
        <v>0</v>
      </c>
      <c r="BH356" s="230">
        <f>IF(N356="sníž. přenesená",J356,0)</f>
        <v>0</v>
      </c>
      <c r="BI356" s="230">
        <f>IF(N356="nulová",J356,0)</f>
        <v>0</v>
      </c>
      <c r="BJ356" s="17" t="s">
        <v>85</v>
      </c>
      <c r="BK356" s="230">
        <f>ROUND(I356*H356,2)</f>
        <v>0</v>
      </c>
      <c r="BL356" s="17" t="s">
        <v>149</v>
      </c>
      <c r="BM356" s="229" t="s">
        <v>594</v>
      </c>
    </row>
    <row r="357" s="2" customFormat="1">
      <c r="A357" s="38"/>
      <c r="B357" s="39"/>
      <c r="C357" s="40"/>
      <c r="D357" s="231" t="s">
        <v>135</v>
      </c>
      <c r="E357" s="40"/>
      <c r="F357" s="232" t="s">
        <v>593</v>
      </c>
      <c r="G357" s="40"/>
      <c r="H357" s="40"/>
      <c r="I357" s="233"/>
      <c r="J357" s="40"/>
      <c r="K357" s="40"/>
      <c r="L357" s="44"/>
      <c r="M357" s="234"/>
      <c r="N357" s="235"/>
      <c r="O357" s="91"/>
      <c r="P357" s="91"/>
      <c r="Q357" s="91"/>
      <c r="R357" s="91"/>
      <c r="S357" s="91"/>
      <c r="T357" s="92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135</v>
      </c>
      <c r="AU357" s="17" t="s">
        <v>87</v>
      </c>
    </row>
    <row r="358" s="14" customFormat="1">
      <c r="A358" s="14"/>
      <c r="B358" s="246"/>
      <c r="C358" s="247"/>
      <c r="D358" s="231" t="s">
        <v>136</v>
      </c>
      <c r="E358" s="248" t="s">
        <v>1</v>
      </c>
      <c r="F358" s="249" t="s">
        <v>595</v>
      </c>
      <c r="G358" s="247"/>
      <c r="H358" s="250">
        <v>18</v>
      </c>
      <c r="I358" s="251"/>
      <c r="J358" s="247"/>
      <c r="K358" s="247"/>
      <c r="L358" s="252"/>
      <c r="M358" s="253"/>
      <c r="N358" s="254"/>
      <c r="O358" s="254"/>
      <c r="P358" s="254"/>
      <c r="Q358" s="254"/>
      <c r="R358" s="254"/>
      <c r="S358" s="254"/>
      <c r="T358" s="255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6" t="s">
        <v>136</v>
      </c>
      <c r="AU358" s="256" t="s">
        <v>87</v>
      </c>
      <c r="AV358" s="14" t="s">
        <v>87</v>
      </c>
      <c r="AW358" s="14" t="s">
        <v>33</v>
      </c>
      <c r="AX358" s="14" t="s">
        <v>85</v>
      </c>
      <c r="AY358" s="256" t="s">
        <v>125</v>
      </c>
    </row>
    <row r="359" s="2" customFormat="1" ht="16.5" customHeight="1">
      <c r="A359" s="38"/>
      <c r="B359" s="39"/>
      <c r="C359" s="218" t="s">
        <v>596</v>
      </c>
      <c r="D359" s="218" t="s">
        <v>128</v>
      </c>
      <c r="E359" s="219" t="s">
        <v>597</v>
      </c>
      <c r="F359" s="220" t="s">
        <v>598</v>
      </c>
      <c r="G359" s="221" t="s">
        <v>240</v>
      </c>
      <c r="H359" s="222">
        <v>6</v>
      </c>
      <c r="I359" s="223"/>
      <c r="J359" s="224">
        <f>ROUND(I359*H359,2)</f>
        <v>0</v>
      </c>
      <c r="K359" s="220" t="s">
        <v>132</v>
      </c>
      <c r="L359" s="44"/>
      <c r="M359" s="225" t="s">
        <v>1</v>
      </c>
      <c r="N359" s="226" t="s">
        <v>42</v>
      </c>
      <c r="O359" s="91"/>
      <c r="P359" s="227">
        <f>O359*H359</f>
        <v>0</v>
      </c>
      <c r="Q359" s="227">
        <v>0</v>
      </c>
      <c r="R359" s="227">
        <f>Q359*H359</f>
        <v>0</v>
      </c>
      <c r="S359" s="227">
        <v>0</v>
      </c>
      <c r="T359" s="228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9" t="s">
        <v>149</v>
      </c>
      <c r="AT359" s="229" t="s">
        <v>128</v>
      </c>
      <c r="AU359" s="229" t="s">
        <v>87</v>
      </c>
      <c r="AY359" s="17" t="s">
        <v>125</v>
      </c>
      <c r="BE359" s="230">
        <f>IF(N359="základní",J359,0)</f>
        <v>0</v>
      </c>
      <c r="BF359" s="230">
        <f>IF(N359="snížená",J359,0)</f>
        <v>0</v>
      </c>
      <c r="BG359" s="230">
        <f>IF(N359="zákl. přenesená",J359,0)</f>
        <v>0</v>
      </c>
      <c r="BH359" s="230">
        <f>IF(N359="sníž. přenesená",J359,0)</f>
        <v>0</v>
      </c>
      <c r="BI359" s="230">
        <f>IF(N359="nulová",J359,0)</f>
        <v>0</v>
      </c>
      <c r="BJ359" s="17" t="s">
        <v>85</v>
      </c>
      <c r="BK359" s="230">
        <f>ROUND(I359*H359,2)</f>
        <v>0</v>
      </c>
      <c r="BL359" s="17" t="s">
        <v>149</v>
      </c>
      <c r="BM359" s="229" t="s">
        <v>599</v>
      </c>
    </row>
    <row r="360" s="2" customFormat="1">
      <c r="A360" s="38"/>
      <c r="B360" s="39"/>
      <c r="C360" s="40"/>
      <c r="D360" s="231" t="s">
        <v>135</v>
      </c>
      <c r="E360" s="40"/>
      <c r="F360" s="232" t="s">
        <v>600</v>
      </c>
      <c r="G360" s="40"/>
      <c r="H360" s="40"/>
      <c r="I360" s="233"/>
      <c r="J360" s="40"/>
      <c r="K360" s="40"/>
      <c r="L360" s="44"/>
      <c r="M360" s="234"/>
      <c r="N360" s="235"/>
      <c r="O360" s="91"/>
      <c r="P360" s="91"/>
      <c r="Q360" s="91"/>
      <c r="R360" s="91"/>
      <c r="S360" s="91"/>
      <c r="T360" s="92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135</v>
      </c>
      <c r="AU360" s="17" t="s">
        <v>87</v>
      </c>
    </row>
    <row r="361" s="14" customFormat="1">
      <c r="A361" s="14"/>
      <c r="B361" s="246"/>
      <c r="C361" s="247"/>
      <c r="D361" s="231" t="s">
        <v>136</v>
      </c>
      <c r="E361" s="248" t="s">
        <v>1</v>
      </c>
      <c r="F361" s="249" t="s">
        <v>601</v>
      </c>
      <c r="G361" s="247"/>
      <c r="H361" s="250">
        <v>6</v>
      </c>
      <c r="I361" s="251"/>
      <c r="J361" s="247"/>
      <c r="K361" s="247"/>
      <c r="L361" s="252"/>
      <c r="M361" s="253"/>
      <c r="N361" s="254"/>
      <c r="O361" s="254"/>
      <c r="P361" s="254"/>
      <c r="Q361" s="254"/>
      <c r="R361" s="254"/>
      <c r="S361" s="254"/>
      <c r="T361" s="255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6" t="s">
        <v>136</v>
      </c>
      <c r="AU361" s="256" t="s">
        <v>87</v>
      </c>
      <c r="AV361" s="14" t="s">
        <v>87</v>
      </c>
      <c r="AW361" s="14" t="s">
        <v>33</v>
      </c>
      <c r="AX361" s="14" t="s">
        <v>85</v>
      </c>
      <c r="AY361" s="256" t="s">
        <v>125</v>
      </c>
    </row>
    <row r="362" s="2" customFormat="1" ht="16.5" customHeight="1">
      <c r="A362" s="38"/>
      <c r="B362" s="39"/>
      <c r="C362" s="218" t="s">
        <v>602</v>
      </c>
      <c r="D362" s="218" t="s">
        <v>128</v>
      </c>
      <c r="E362" s="219" t="s">
        <v>603</v>
      </c>
      <c r="F362" s="220" t="s">
        <v>604</v>
      </c>
      <c r="G362" s="221" t="s">
        <v>240</v>
      </c>
      <c r="H362" s="222">
        <v>37</v>
      </c>
      <c r="I362" s="223"/>
      <c r="J362" s="224">
        <f>ROUND(I362*H362,2)</f>
        <v>0</v>
      </c>
      <c r="K362" s="220" t="s">
        <v>132</v>
      </c>
      <c r="L362" s="44"/>
      <c r="M362" s="225" t="s">
        <v>1</v>
      </c>
      <c r="N362" s="226" t="s">
        <v>42</v>
      </c>
      <c r="O362" s="91"/>
      <c r="P362" s="227">
        <f>O362*H362</f>
        <v>0</v>
      </c>
      <c r="Q362" s="227">
        <v>0.02989</v>
      </c>
      <c r="R362" s="227">
        <f>Q362*H362</f>
        <v>1.1059300000000001</v>
      </c>
      <c r="S362" s="227">
        <v>0</v>
      </c>
      <c r="T362" s="228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9" t="s">
        <v>149</v>
      </c>
      <c r="AT362" s="229" t="s">
        <v>128</v>
      </c>
      <c r="AU362" s="229" t="s">
        <v>87</v>
      </c>
      <c r="AY362" s="17" t="s">
        <v>125</v>
      </c>
      <c r="BE362" s="230">
        <f>IF(N362="základní",J362,0)</f>
        <v>0</v>
      </c>
      <c r="BF362" s="230">
        <f>IF(N362="snížená",J362,0)</f>
        <v>0</v>
      </c>
      <c r="BG362" s="230">
        <f>IF(N362="zákl. přenesená",J362,0)</f>
        <v>0</v>
      </c>
      <c r="BH362" s="230">
        <f>IF(N362="sníž. přenesená",J362,0)</f>
        <v>0</v>
      </c>
      <c r="BI362" s="230">
        <f>IF(N362="nulová",J362,0)</f>
        <v>0</v>
      </c>
      <c r="BJ362" s="17" t="s">
        <v>85</v>
      </c>
      <c r="BK362" s="230">
        <f>ROUND(I362*H362,2)</f>
        <v>0</v>
      </c>
      <c r="BL362" s="17" t="s">
        <v>149</v>
      </c>
      <c r="BM362" s="229" t="s">
        <v>605</v>
      </c>
    </row>
    <row r="363" s="2" customFormat="1">
      <c r="A363" s="38"/>
      <c r="B363" s="39"/>
      <c r="C363" s="40"/>
      <c r="D363" s="231" t="s">
        <v>135</v>
      </c>
      <c r="E363" s="40"/>
      <c r="F363" s="232" t="s">
        <v>606</v>
      </c>
      <c r="G363" s="40"/>
      <c r="H363" s="40"/>
      <c r="I363" s="233"/>
      <c r="J363" s="40"/>
      <c r="K363" s="40"/>
      <c r="L363" s="44"/>
      <c r="M363" s="234"/>
      <c r="N363" s="235"/>
      <c r="O363" s="91"/>
      <c r="P363" s="91"/>
      <c r="Q363" s="91"/>
      <c r="R363" s="91"/>
      <c r="S363" s="91"/>
      <c r="T363" s="92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135</v>
      </c>
      <c r="AU363" s="17" t="s">
        <v>87</v>
      </c>
    </row>
    <row r="364" s="14" customFormat="1">
      <c r="A364" s="14"/>
      <c r="B364" s="246"/>
      <c r="C364" s="247"/>
      <c r="D364" s="231" t="s">
        <v>136</v>
      </c>
      <c r="E364" s="248" t="s">
        <v>1</v>
      </c>
      <c r="F364" s="249" t="s">
        <v>607</v>
      </c>
      <c r="G364" s="247"/>
      <c r="H364" s="250">
        <v>37</v>
      </c>
      <c r="I364" s="251"/>
      <c r="J364" s="247"/>
      <c r="K364" s="247"/>
      <c r="L364" s="252"/>
      <c r="M364" s="253"/>
      <c r="N364" s="254"/>
      <c r="O364" s="254"/>
      <c r="P364" s="254"/>
      <c r="Q364" s="254"/>
      <c r="R364" s="254"/>
      <c r="S364" s="254"/>
      <c r="T364" s="255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6" t="s">
        <v>136</v>
      </c>
      <c r="AU364" s="256" t="s">
        <v>87</v>
      </c>
      <c r="AV364" s="14" t="s">
        <v>87</v>
      </c>
      <c r="AW364" s="14" t="s">
        <v>33</v>
      </c>
      <c r="AX364" s="14" t="s">
        <v>85</v>
      </c>
      <c r="AY364" s="256" t="s">
        <v>125</v>
      </c>
    </row>
    <row r="365" s="2" customFormat="1" ht="16.5" customHeight="1">
      <c r="A365" s="38"/>
      <c r="B365" s="39"/>
      <c r="C365" s="218" t="s">
        <v>608</v>
      </c>
      <c r="D365" s="218" t="s">
        <v>128</v>
      </c>
      <c r="E365" s="219" t="s">
        <v>609</v>
      </c>
      <c r="F365" s="220" t="s">
        <v>610</v>
      </c>
      <c r="G365" s="221" t="s">
        <v>234</v>
      </c>
      <c r="H365" s="222">
        <v>268</v>
      </c>
      <c r="I365" s="223"/>
      <c r="J365" s="224">
        <f>ROUND(I365*H365,2)</f>
        <v>0</v>
      </c>
      <c r="K365" s="220" t="s">
        <v>132</v>
      </c>
      <c r="L365" s="44"/>
      <c r="M365" s="225" t="s">
        <v>1</v>
      </c>
      <c r="N365" s="226" t="s">
        <v>42</v>
      </c>
      <c r="O365" s="91"/>
      <c r="P365" s="227">
        <f>O365*H365</f>
        <v>0</v>
      </c>
      <c r="Q365" s="227">
        <v>0</v>
      </c>
      <c r="R365" s="227">
        <f>Q365*H365</f>
        <v>0</v>
      </c>
      <c r="S365" s="227">
        <v>0</v>
      </c>
      <c r="T365" s="228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9" t="s">
        <v>149</v>
      </c>
      <c r="AT365" s="229" t="s">
        <v>128</v>
      </c>
      <c r="AU365" s="229" t="s">
        <v>87</v>
      </c>
      <c r="AY365" s="17" t="s">
        <v>125</v>
      </c>
      <c r="BE365" s="230">
        <f>IF(N365="základní",J365,0)</f>
        <v>0</v>
      </c>
      <c r="BF365" s="230">
        <f>IF(N365="snížená",J365,0)</f>
        <v>0</v>
      </c>
      <c r="BG365" s="230">
        <f>IF(N365="zákl. přenesená",J365,0)</f>
        <v>0</v>
      </c>
      <c r="BH365" s="230">
        <f>IF(N365="sníž. přenesená",J365,0)</f>
        <v>0</v>
      </c>
      <c r="BI365" s="230">
        <f>IF(N365="nulová",J365,0)</f>
        <v>0</v>
      </c>
      <c r="BJ365" s="17" t="s">
        <v>85</v>
      </c>
      <c r="BK365" s="230">
        <f>ROUND(I365*H365,2)</f>
        <v>0</v>
      </c>
      <c r="BL365" s="17" t="s">
        <v>149</v>
      </c>
      <c r="BM365" s="229" t="s">
        <v>611</v>
      </c>
    </row>
    <row r="366" s="2" customFormat="1">
      <c r="A366" s="38"/>
      <c r="B366" s="39"/>
      <c r="C366" s="40"/>
      <c r="D366" s="231" t="s">
        <v>135</v>
      </c>
      <c r="E366" s="40"/>
      <c r="F366" s="232" t="s">
        <v>612</v>
      </c>
      <c r="G366" s="40"/>
      <c r="H366" s="40"/>
      <c r="I366" s="233"/>
      <c r="J366" s="40"/>
      <c r="K366" s="40"/>
      <c r="L366" s="44"/>
      <c r="M366" s="234"/>
      <c r="N366" s="235"/>
      <c r="O366" s="91"/>
      <c r="P366" s="91"/>
      <c r="Q366" s="91"/>
      <c r="R366" s="91"/>
      <c r="S366" s="91"/>
      <c r="T366" s="92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135</v>
      </c>
      <c r="AU366" s="17" t="s">
        <v>87</v>
      </c>
    </row>
    <row r="367" s="14" customFormat="1">
      <c r="A367" s="14"/>
      <c r="B367" s="246"/>
      <c r="C367" s="247"/>
      <c r="D367" s="231" t="s">
        <v>136</v>
      </c>
      <c r="E367" s="248" t="s">
        <v>1</v>
      </c>
      <c r="F367" s="249" t="s">
        <v>613</v>
      </c>
      <c r="G367" s="247"/>
      <c r="H367" s="250">
        <v>6</v>
      </c>
      <c r="I367" s="251"/>
      <c r="J367" s="247"/>
      <c r="K367" s="247"/>
      <c r="L367" s="252"/>
      <c r="M367" s="253"/>
      <c r="N367" s="254"/>
      <c r="O367" s="254"/>
      <c r="P367" s="254"/>
      <c r="Q367" s="254"/>
      <c r="R367" s="254"/>
      <c r="S367" s="254"/>
      <c r="T367" s="255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6" t="s">
        <v>136</v>
      </c>
      <c r="AU367" s="256" t="s">
        <v>87</v>
      </c>
      <c r="AV367" s="14" t="s">
        <v>87</v>
      </c>
      <c r="AW367" s="14" t="s">
        <v>33</v>
      </c>
      <c r="AX367" s="14" t="s">
        <v>77</v>
      </c>
      <c r="AY367" s="256" t="s">
        <v>125</v>
      </c>
    </row>
    <row r="368" s="14" customFormat="1">
      <c r="A368" s="14"/>
      <c r="B368" s="246"/>
      <c r="C368" s="247"/>
      <c r="D368" s="231" t="s">
        <v>136</v>
      </c>
      <c r="E368" s="248" t="s">
        <v>1</v>
      </c>
      <c r="F368" s="249" t="s">
        <v>614</v>
      </c>
      <c r="G368" s="247"/>
      <c r="H368" s="250">
        <v>262</v>
      </c>
      <c r="I368" s="251"/>
      <c r="J368" s="247"/>
      <c r="K368" s="247"/>
      <c r="L368" s="252"/>
      <c r="M368" s="253"/>
      <c r="N368" s="254"/>
      <c r="O368" s="254"/>
      <c r="P368" s="254"/>
      <c r="Q368" s="254"/>
      <c r="R368" s="254"/>
      <c r="S368" s="254"/>
      <c r="T368" s="255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6" t="s">
        <v>136</v>
      </c>
      <c r="AU368" s="256" t="s">
        <v>87</v>
      </c>
      <c r="AV368" s="14" t="s">
        <v>87</v>
      </c>
      <c r="AW368" s="14" t="s">
        <v>33</v>
      </c>
      <c r="AX368" s="14" t="s">
        <v>77</v>
      </c>
      <c r="AY368" s="256" t="s">
        <v>125</v>
      </c>
    </row>
    <row r="369" s="15" customFormat="1">
      <c r="A369" s="15"/>
      <c r="B369" s="260"/>
      <c r="C369" s="261"/>
      <c r="D369" s="231" t="s">
        <v>136</v>
      </c>
      <c r="E369" s="262" t="s">
        <v>1</v>
      </c>
      <c r="F369" s="263" t="s">
        <v>291</v>
      </c>
      <c r="G369" s="261"/>
      <c r="H369" s="264">
        <v>268</v>
      </c>
      <c r="I369" s="265"/>
      <c r="J369" s="261"/>
      <c r="K369" s="261"/>
      <c r="L369" s="266"/>
      <c r="M369" s="267"/>
      <c r="N369" s="268"/>
      <c r="O369" s="268"/>
      <c r="P369" s="268"/>
      <c r="Q369" s="268"/>
      <c r="R369" s="268"/>
      <c r="S369" s="268"/>
      <c r="T369" s="269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70" t="s">
        <v>136</v>
      </c>
      <c r="AU369" s="270" t="s">
        <v>87</v>
      </c>
      <c r="AV369" s="15" t="s">
        <v>149</v>
      </c>
      <c r="AW369" s="15" t="s">
        <v>33</v>
      </c>
      <c r="AX369" s="15" t="s">
        <v>85</v>
      </c>
      <c r="AY369" s="270" t="s">
        <v>125</v>
      </c>
    </row>
    <row r="370" s="2" customFormat="1" ht="16.5" customHeight="1">
      <c r="A370" s="38"/>
      <c r="B370" s="39"/>
      <c r="C370" s="271" t="s">
        <v>615</v>
      </c>
      <c r="D370" s="271" t="s">
        <v>468</v>
      </c>
      <c r="E370" s="272" t="s">
        <v>616</v>
      </c>
      <c r="F370" s="273" t="s">
        <v>617</v>
      </c>
      <c r="G370" s="274" t="s">
        <v>364</v>
      </c>
      <c r="H370" s="275">
        <v>40.200000000000003</v>
      </c>
      <c r="I370" s="276"/>
      <c r="J370" s="277">
        <f>ROUND(I370*H370,2)</f>
        <v>0</v>
      </c>
      <c r="K370" s="273" t="s">
        <v>132</v>
      </c>
      <c r="L370" s="278"/>
      <c r="M370" s="279" t="s">
        <v>1</v>
      </c>
      <c r="N370" s="280" t="s">
        <v>42</v>
      </c>
      <c r="O370" s="91"/>
      <c r="P370" s="227">
        <f>O370*H370</f>
        <v>0</v>
      </c>
      <c r="Q370" s="227">
        <v>0.20000000000000001</v>
      </c>
      <c r="R370" s="227">
        <f>Q370*H370</f>
        <v>8.0400000000000009</v>
      </c>
      <c r="S370" s="227">
        <v>0</v>
      </c>
      <c r="T370" s="228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29" t="s">
        <v>172</v>
      </c>
      <c r="AT370" s="229" t="s">
        <v>468</v>
      </c>
      <c r="AU370" s="229" t="s">
        <v>87</v>
      </c>
      <c r="AY370" s="17" t="s">
        <v>125</v>
      </c>
      <c r="BE370" s="230">
        <f>IF(N370="základní",J370,0)</f>
        <v>0</v>
      </c>
      <c r="BF370" s="230">
        <f>IF(N370="snížená",J370,0)</f>
        <v>0</v>
      </c>
      <c r="BG370" s="230">
        <f>IF(N370="zákl. přenesená",J370,0)</f>
        <v>0</v>
      </c>
      <c r="BH370" s="230">
        <f>IF(N370="sníž. přenesená",J370,0)</f>
        <v>0</v>
      </c>
      <c r="BI370" s="230">
        <f>IF(N370="nulová",J370,0)</f>
        <v>0</v>
      </c>
      <c r="BJ370" s="17" t="s">
        <v>85</v>
      </c>
      <c r="BK370" s="230">
        <f>ROUND(I370*H370,2)</f>
        <v>0</v>
      </c>
      <c r="BL370" s="17" t="s">
        <v>149</v>
      </c>
      <c r="BM370" s="229" t="s">
        <v>618</v>
      </c>
    </row>
    <row r="371" s="2" customFormat="1">
      <c r="A371" s="38"/>
      <c r="B371" s="39"/>
      <c r="C371" s="40"/>
      <c r="D371" s="231" t="s">
        <v>135</v>
      </c>
      <c r="E371" s="40"/>
      <c r="F371" s="232" t="s">
        <v>617</v>
      </c>
      <c r="G371" s="40"/>
      <c r="H371" s="40"/>
      <c r="I371" s="233"/>
      <c r="J371" s="40"/>
      <c r="K371" s="40"/>
      <c r="L371" s="44"/>
      <c r="M371" s="234"/>
      <c r="N371" s="235"/>
      <c r="O371" s="91"/>
      <c r="P371" s="91"/>
      <c r="Q371" s="91"/>
      <c r="R371" s="91"/>
      <c r="S371" s="91"/>
      <c r="T371" s="92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7" t="s">
        <v>135</v>
      </c>
      <c r="AU371" s="17" t="s">
        <v>87</v>
      </c>
    </row>
    <row r="372" s="14" customFormat="1">
      <c r="A372" s="14"/>
      <c r="B372" s="246"/>
      <c r="C372" s="247"/>
      <c r="D372" s="231" t="s">
        <v>136</v>
      </c>
      <c r="E372" s="248" t="s">
        <v>1</v>
      </c>
      <c r="F372" s="249" t="s">
        <v>619</v>
      </c>
      <c r="G372" s="247"/>
      <c r="H372" s="250">
        <v>40.200000000000003</v>
      </c>
      <c r="I372" s="251"/>
      <c r="J372" s="247"/>
      <c r="K372" s="247"/>
      <c r="L372" s="252"/>
      <c r="M372" s="253"/>
      <c r="N372" s="254"/>
      <c r="O372" s="254"/>
      <c r="P372" s="254"/>
      <c r="Q372" s="254"/>
      <c r="R372" s="254"/>
      <c r="S372" s="254"/>
      <c r="T372" s="255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6" t="s">
        <v>136</v>
      </c>
      <c r="AU372" s="256" t="s">
        <v>87</v>
      </c>
      <c r="AV372" s="14" t="s">
        <v>87</v>
      </c>
      <c r="AW372" s="14" t="s">
        <v>33</v>
      </c>
      <c r="AX372" s="14" t="s">
        <v>85</v>
      </c>
      <c r="AY372" s="256" t="s">
        <v>125</v>
      </c>
    </row>
    <row r="373" s="2" customFormat="1" ht="16.5" customHeight="1">
      <c r="A373" s="38"/>
      <c r="B373" s="39"/>
      <c r="C373" s="218" t="s">
        <v>620</v>
      </c>
      <c r="D373" s="218" t="s">
        <v>128</v>
      </c>
      <c r="E373" s="219" t="s">
        <v>621</v>
      </c>
      <c r="F373" s="220" t="s">
        <v>622</v>
      </c>
      <c r="G373" s="221" t="s">
        <v>364</v>
      </c>
      <c r="H373" s="222">
        <v>48.109999999999999</v>
      </c>
      <c r="I373" s="223"/>
      <c r="J373" s="224">
        <f>ROUND(I373*H373,2)</f>
        <v>0</v>
      </c>
      <c r="K373" s="220" t="s">
        <v>132</v>
      </c>
      <c r="L373" s="44"/>
      <c r="M373" s="225" t="s">
        <v>1</v>
      </c>
      <c r="N373" s="226" t="s">
        <v>42</v>
      </c>
      <c r="O373" s="91"/>
      <c r="P373" s="227">
        <f>O373*H373</f>
        <v>0</v>
      </c>
      <c r="Q373" s="227">
        <v>0</v>
      </c>
      <c r="R373" s="227">
        <f>Q373*H373</f>
        <v>0</v>
      </c>
      <c r="S373" s="227">
        <v>0</v>
      </c>
      <c r="T373" s="228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29" t="s">
        <v>149</v>
      </c>
      <c r="AT373" s="229" t="s">
        <v>128</v>
      </c>
      <c r="AU373" s="229" t="s">
        <v>87</v>
      </c>
      <c r="AY373" s="17" t="s">
        <v>125</v>
      </c>
      <c r="BE373" s="230">
        <f>IF(N373="základní",J373,0)</f>
        <v>0</v>
      </c>
      <c r="BF373" s="230">
        <f>IF(N373="snížená",J373,0)</f>
        <v>0</v>
      </c>
      <c r="BG373" s="230">
        <f>IF(N373="zákl. přenesená",J373,0)</f>
        <v>0</v>
      </c>
      <c r="BH373" s="230">
        <f>IF(N373="sníž. přenesená",J373,0)</f>
        <v>0</v>
      </c>
      <c r="BI373" s="230">
        <f>IF(N373="nulová",J373,0)</f>
        <v>0</v>
      </c>
      <c r="BJ373" s="17" t="s">
        <v>85</v>
      </c>
      <c r="BK373" s="230">
        <f>ROUND(I373*H373,2)</f>
        <v>0</v>
      </c>
      <c r="BL373" s="17" t="s">
        <v>149</v>
      </c>
      <c r="BM373" s="229" t="s">
        <v>623</v>
      </c>
    </row>
    <row r="374" s="2" customFormat="1">
      <c r="A374" s="38"/>
      <c r="B374" s="39"/>
      <c r="C374" s="40"/>
      <c r="D374" s="231" t="s">
        <v>135</v>
      </c>
      <c r="E374" s="40"/>
      <c r="F374" s="232" t="s">
        <v>624</v>
      </c>
      <c r="G374" s="40"/>
      <c r="H374" s="40"/>
      <c r="I374" s="233"/>
      <c r="J374" s="40"/>
      <c r="K374" s="40"/>
      <c r="L374" s="44"/>
      <c r="M374" s="234"/>
      <c r="N374" s="235"/>
      <c r="O374" s="91"/>
      <c r="P374" s="91"/>
      <c r="Q374" s="91"/>
      <c r="R374" s="91"/>
      <c r="S374" s="91"/>
      <c r="T374" s="92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135</v>
      </c>
      <c r="AU374" s="17" t="s">
        <v>87</v>
      </c>
    </row>
    <row r="375" s="13" customFormat="1">
      <c r="A375" s="13"/>
      <c r="B375" s="236"/>
      <c r="C375" s="237"/>
      <c r="D375" s="231" t="s">
        <v>136</v>
      </c>
      <c r="E375" s="238" t="s">
        <v>1</v>
      </c>
      <c r="F375" s="239" t="s">
        <v>625</v>
      </c>
      <c r="G375" s="237"/>
      <c r="H375" s="238" t="s">
        <v>1</v>
      </c>
      <c r="I375" s="240"/>
      <c r="J375" s="237"/>
      <c r="K375" s="237"/>
      <c r="L375" s="241"/>
      <c r="M375" s="242"/>
      <c r="N375" s="243"/>
      <c r="O375" s="243"/>
      <c r="P375" s="243"/>
      <c r="Q375" s="243"/>
      <c r="R375" s="243"/>
      <c r="S375" s="243"/>
      <c r="T375" s="244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5" t="s">
        <v>136</v>
      </c>
      <c r="AU375" s="245" t="s">
        <v>87</v>
      </c>
      <c r="AV375" s="13" t="s">
        <v>85</v>
      </c>
      <c r="AW375" s="13" t="s">
        <v>33</v>
      </c>
      <c r="AX375" s="13" t="s">
        <v>77</v>
      </c>
      <c r="AY375" s="245" t="s">
        <v>125</v>
      </c>
    </row>
    <row r="376" s="14" customFormat="1">
      <c r="A376" s="14"/>
      <c r="B376" s="246"/>
      <c r="C376" s="247"/>
      <c r="D376" s="231" t="s">
        <v>136</v>
      </c>
      <c r="E376" s="248" t="s">
        <v>1</v>
      </c>
      <c r="F376" s="249" t="s">
        <v>626</v>
      </c>
      <c r="G376" s="247"/>
      <c r="H376" s="250">
        <v>48.109999999999999</v>
      </c>
      <c r="I376" s="251"/>
      <c r="J376" s="247"/>
      <c r="K376" s="247"/>
      <c r="L376" s="252"/>
      <c r="M376" s="253"/>
      <c r="N376" s="254"/>
      <c r="O376" s="254"/>
      <c r="P376" s="254"/>
      <c r="Q376" s="254"/>
      <c r="R376" s="254"/>
      <c r="S376" s="254"/>
      <c r="T376" s="255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6" t="s">
        <v>136</v>
      </c>
      <c r="AU376" s="256" t="s">
        <v>87</v>
      </c>
      <c r="AV376" s="14" t="s">
        <v>87</v>
      </c>
      <c r="AW376" s="14" t="s">
        <v>33</v>
      </c>
      <c r="AX376" s="14" t="s">
        <v>85</v>
      </c>
      <c r="AY376" s="256" t="s">
        <v>125</v>
      </c>
    </row>
    <row r="377" s="12" customFormat="1" ht="22.8" customHeight="1">
      <c r="A377" s="12"/>
      <c r="B377" s="202"/>
      <c r="C377" s="203"/>
      <c r="D377" s="204" t="s">
        <v>76</v>
      </c>
      <c r="E377" s="216" t="s">
        <v>143</v>
      </c>
      <c r="F377" s="216" t="s">
        <v>627</v>
      </c>
      <c r="G377" s="203"/>
      <c r="H377" s="203"/>
      <c r="I377" s="206"/>
      <c r="J377" s="217">
        <f>BK377</f>
        <v>0</v>
      </c>
      <c r="K377" s="203"/>
      <c r="L377" s="208"/>
      <c r="M377" s="209"/>
      <c r="N377" s="210"/>
      <c r="O377" s="210"/>
      <c r="P377" s="211">
        <f>SUM(P378:P384)</f>
        <v>0</v>
      </c>
      <c r="Q377" s="210"/>
      <c r="R377" s="211">
        <f>SUM(R378:R384)</f>
        <v>2.7308580000000005</v>
      </c>
      <c r="S377" s="210"/>
      <c r="T377" s="212">
        <f>SUM(T378:T384)</f>
        <v>0</v>
      </c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R377" s="213" t="s">
        <v>85</v>
      </c>
      <c r="AT377" s="214" t="s">
        <v>76</v>
      </c>
      <c r="AU377" s="214" t="s">
        <v>85</v>
      </c>
      <c r="AY377" s="213" t="s">
        <v>125</v>
      </c>
      <c r="BK377" s="215">
        <f>SUM(BK378:BK384)</f>
        <v>0</v>
      </c>
    </row>
    <row r="378" s="2" customFormat="1" ht="16.5" customHeight="1">
      <c r="A378" s="38"/>
      <c r="B378" s="39"/>
      <c r="C378" s="218" t="s">
        <v>628</v>
      </c>
      <c r="D378" s="218" t="s">
        <v>128</v>
      </c>
      <c r="E378" s="219" t="s">
        <v>629</v>
      </c>
      <c r="F378" s="220" t="s">
        <v>630</v>
      </c>
      <c r="G378" s="221" t="s">
        <v>345</v>
      </c>
      <c r="H378" s="222">
        <v>5.4000000000000004</v>
      </c>
      <c r="I378" s="223"/>
      <c r="J378" s="224">
        <f>ROUND(I378*H378,2)</f>
        <v>0</v>
      </c>
      <c r="K378" s="220" t="s">
        <v>132</v>
      </c>
      <c r="L378" s="44"/>
      <c r="M378" s="225" t="s">
        <v>1</v>
      </c>
      <c r="N378" s="226" t="s">
        <v>42</v>
      </c>
      <c r="O378" s="91"/>
      <c r="P378" s="227">
        <f>O378*H378</f>
        <v>0</v>
      </c>
      <c r="Q378" s="227">
        <v>0.24127000000000001</v>
      </c>
      <c r="R378" s="227">
        <f>Q378*H378</f>
        <v>1.3028580000000001</v>
      </c>
      <c r="S378" s="227">
        <v>0</v>
      </c>
      <c r="T378" s="228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29" t="s">
        <v>149</v>
      </c>
      <c r="AT378" s="229" t="s">
        <v>128</v>
      </c>
      <c r="AU378" s="229" t="s">
        <v>87</v>
      </c>
      <c r="AY378" s="17" t="s">
        <v>125</v>
      </c>
      <c r="BE378" s="230">
        <f>IF(N378="základní",J378,0)</f>
        <v>0</v>
      </c>
      <c r="BF378" s="230">
        <f>IF(N378="snížená",J378,0)</f>
        <v>0</v>
      </c>
      <c r="BG378" s="230">
        <f>IF(N378="zákl. přenesená",J378,0)</f>
        <v>0</v>
      </c>
      <c r="BH378" s="230">
        <f>IF(N378="sníž. přenesená",J378,0)</f>
        <v>0</v>
      </c>
      <c r="BI378" s="230">
        <f>IF(N378="nulová",J378,0)</f>
        <v>0</v>
      </c>
      <c r="BJ378" s="17" t="s">
        <v>85</v>
      </c>
      <c r="BK378" s="230">
        <f>ROUND(I378*H378,2)</f>
        <v>0</v>
      </c>
      <c r="BL378" s="17" t="s">
        <v>149</v>
      </c>
      <c r="BM378" s="229" t="s">
        <v>631</v>
      </c>
    </row>
    <row r="379" s="2" customFormat="1">
      <c r="A379" s="38"/>
      <c r="B379" s="39"/>
      <c r="C379" s="40"/>
      <c r="D379" s="231" t="s">
        <v>135</v>
      </c>
      <c r="E379" s="40"/>
      <c r="F379" s="232" t="s">
        <v>632</v>
      </c>
      <c r="G379" s="40"/>
      <c r="H379" s="40"/>
      <c r="I379" s="233"/>
      <c r="J379" s="40"/>
      <c r="K379" s="40"/>
      <c r="L379" s="44"/>
      <c r="M379" s="234"/>
      <c r="N379" s="235"/>
      <c r="O379" s="91"/>
      <c r="P379" s="91"/>
      <c r="Q379" s="91"/>
      <c r="R379" s="91"/>
      <c r="S379" s="91"/>
      <c r="T379" s="92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7" t="s">
        <v>135</v>
      </c>
      <c r="AU379" s="17" t="s">
        <v>87</v>
      </c>
    </row>
    <row r="380" s="14" customFormat="1">
      <c r="A380" s="14"/>
      <c r="B380" s="246"/>
      <c r="C380" s="247"/>
      <c r="D380" s="231" t="s">
        <v>136</v>
      </c>
      <c r="E380" s="248" t="s">
        <v>1</v>
      </c>
      <c r="F380" s="249" t="s">
        <v>633</v>
      </c>
      <c r="G380" s="247"/>
      <c r="H380" s="250">
        <v>5.4000000000000004</v>
      </c>
      <c r="I380" s="251"/>
      <c r="J380" s="247"/>
      <c r="K380" s="247"/>
      <c r="L380" s="252"/>
      <c r="M380" s="253"/>
      <c r="N380" s="254"/>
      <c r="O380" s="254"/>
      <c r="P380" s="254"/>
      <c r="Q380" s="254"/>
      <c r="R380" s="254"/>
      <c r="S380" s="254"/>
      <c r="T380" s="255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6" t="s">
        <v>136</v>
      </c>
      <c r="AU380" s="256" t="s">
        <v>87</v>
      </c>
      <c r="AV380" s="14" t="s">
        <v>87</v>
      </c>
      <c r="AW380" s="14" t="s">
        <v>33</v>
      </c>
      <c r="AX380" s="14" t="s">
        <v>85</v>
      </c>
      <c r="AY380" s="256" t="s">
        <v>125</v>
      </c>
    </row>
    <row r="381" s="2" customFormat="1" ht="16.5" customHeight="1">
      <c r="A381" s="38"/>
      <c r="B381" s="39"/>
      <c r="C381" s="271" t="s">
        <v>634</v>
      </c>
      <c r="D381" s="271" t="s">
        <v>468</v>
      </c>
      <c r="E381" s="272" t="s">
        <v>635</v>
      </c>
      <c r="F381" s="273" t="s">
        <v>636</v>
      </c>
      <c r="G381" s="274" t="s">
        <v>637</v>
      </c>
      <c r="H381" s="275">
        <v>34</v>
      </c>
      <c r="I381" s="276"/>
      <c r="J381" s="277">
        <f>ROUND(I381*H381,2)</f>
        <v>0</v>
      </c>
      <c r="K381" s="273" t="s">
        <v>1</v>
      </c>
      <c r="L381" s="278"/>
      <c r="M381" s="279" t="s">
        <v>1</v>
      </c>
      <c r="N381" s="280" t="s">
        <v>42</v>
      </c>
      <c r="O381" s="91"/>
      <c r="P381" s="227">
        <f>O381*H381</f>
        <v>0</v>
      </c>
      <c r="Q381" s="227">
        <v>0.042000000000000003</v>
      </c>
      <c r="R381" s="227">
        <f>Q381*H381</f>
        <v>1.4280000000000002</v>
      </c>
      <c r="S381" s="227">
        <v>0</v>
      </c>
      <c r="T381" s="228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29" t="s">
        <v>172</v>
      </c>
      <c r="AT381" s="229" t="s">
        <v>468</v>
      </c>
      <c r="AU381" s="229" t="s">
        <v>87</v>
      </c>
      <c r="AY381" s="17" t="s">
        <v>125</v>
      </c>
      <c r="BE381" s="230">
        <f>IF(N381="základní",J381,0)</f>
        <v>0</v>
      </c>
      <c r="BF381" s="230">
        <f>IF(N381="snížená",J381,0)</f>
        <v>0</v>
      </c>
      <c r="BG381" s="230">
        <f>IF(N381="zákl. přenesená",J381,0)</f>
        <v>0</v>
      </c>
      <c r="BH381" s="230">
        <f>IF(N381="sníž. přenesená",J381,0)</f>
        <v>0</v>
      </c>
      <c r="BI381" s="230">
        <f>IF(N381="nulová",J381,0)</f>
        <v>0</v>
      </c>
      <c r="BJ381" s="17" t="s">
        <v>85</v>
      </c>
      <c r="BK381" s="230">
        <f>ROUND(I381*H381,2)</f>
        <v>0</v>
      </c>
      <c r="BL381" s="17" t="s">
        <v>149</v>
      </c>
      <c r="BM381" s="229" t="s">
        <v>638</v>
      </c>
    </row>
    <row r="382" s="2" customFormat="1">
      <c r="A382" s="38"/>
      <c r="B382" s="39"/>
      <c r="C382" s="40"/>
      <c r="D382" s="231" t="s">
        <v>135</v>
      </c>
      <c r="E382" s="40"/>
      <c r="F382" s="232" t="s">
        <v>636</v>
      </c>
      <c r="G382" s="40"/>
      <c r="H382" s="40"/>
      <c r="I382" s="233"/>
      <c r="J382" s="40"/>
      <c r="K382" s="40"/>
      <c r="L382" s="44"/>
      <c r="M382" s="234"/>
      <c r="N382" s="235"/>
      <c r="O382" s="91"/>
      <c r="P382" s="91"/>
      <c r="Q382" s="91"/>
      <c r="R382" s="91"/>
      <c r="S382" s="91"/>
      <c r="T382" s="92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135</v>
      </c>
      <c r="AU382" s="17" t="s">
        <v>87</v>
      </c>
    </row>
    <row r="383" s="13" customFormat="1">
      <c r="A383" s="13"/>
      <c r="B383" s="236"/>
      <c r="C383" s="237"/>
      <c r="D383" s="231" t="s">
        <v>136</v>
      </c>
      <c r="E383" s="238" t="s">
        <v>1</v>
      </c>
      <c r="F383" s="239" t="s">
        <v>639</v>
      </c>
      <c r="G383" s="237"/>
      <c r="H383" s="238" t="s">
        <v>1</v>
      </c>
      <c r="I383" s="240"/>
      <c r="J383" s="237"/>
      <c r="K383" s="237"/>
      <c r="L383" s="241"/>
      <c r="M383" s="242"/>
      <c r="N383" s="243"/>
      <c r="O383" s="243"/>
      <c r="P383" s="243"/>
      <c r="Q383" s="243"/>
      <c r="R383" s="243"/>
      <c r="S383" s="243"/>
      <c r="T383" s="244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5" t="s">
        <v>136</v>
      </c>
      <c r="AU383" s="245" t="s">
        <v>87</v>
      </c>
      <c r="AV383" s="13" t="s">
        <v>85</v>
      </c>
      <c r="AW383" s="13" t="s">
        <v>33</v>
      </c>
      <c r="AX383" s="13" t="s">
        <v>77</v>
      </c>
      <c r="AY383" s="245" t="s">
        <v>125</v>
      </c>
    </row>
    <row r="384" s="14" customFormat="1">
      <c r="A384" s="14"/>
      <c r="B384" s="246"/>
      <c r="C384" s="247"/>
      <c r="D384" s="231" t="s">
        <v>136</v>
      </c>
      <c r="E384" s="248" t="s">
        <v>1</v>
      </c>
      <c r="F384" s="249" t="s">
        <v>640</v>
      </c>
      <c r="G384" s="247"/>
      <c r="H384" s="250">
        <v>34</v>
      </c>
      <c r="I384" s="251"/>
      <c r="J384" s="247"/>
      <c r="K384" s="247"/>
      <c r="L384" s="252"/>
      <c r="M384" s="253"/>
      <c r="N384" s="254"/>
      <c r="O384" s="254"/>
      <c r="P384" s="254"/>
      <c r="Q384" s="254"/>
      <c r="R384" s="254"/>
      <c r="S384" s="254"/>
      <c r="T384" s="255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6" t="s">
        <v>136</v>
      </c>
      <c r="AU384" s="256" t="s">
        <v>87</v>
      </c>
      <c r="AV384" s="14" t="s">
        <v>87</v>
      </c>
      <c r="AW384" s="14" t="s">
        <v>33</v>
      </c>
      <c r="AX384" s="14" t="s">
        <v>85</v>
      </c>
      <c r="AY384" s="256" t="s">
        <v>125</v>
      </c>
    </row>
    <row r="385" s="12" customFormat="1" ht="22.8" customHeight="1">
      <c r="A385" s="12"/>
      <c r="B385" s="202"/>
      <c r="C385" s="203"/>
      <c r="D385" s="204" t="s">
        <v>76</v>
      </c>
      <c r="E385" s="216" t="s">
        <v>124</v>
      </c>
      <c r="F385" s="216" t="s">
        <v>641</v>
      </c>
      <c r="G385" s="203"/>
      <c r="H385" s="203"/>
      <c r="I385" s="206"/>
      <c r="J385" s="217">
        <f>BK385</f>
        <v>0</v>
      </c>
      <c r="K385" s="203"/>
      <c r="L385" s="208"/>
      <c r="M385" s="209"/>
      <c r="N385" s="210"/>
      <c r="O385" s="210"/>
      <c r="P385" s="211">
        <f>SUM(P386:P435)</f>
        <v>0</v>
      </c>
      <c r="Q385" s="210"/>
      <c r="R385" s="211">
        <f>SUM(R386:R435)</f>
        <v>6.9223739999999996</v>
      </c>
      <c r="S385" s="210"/>
      <c r="T385" s="212">
        <f>SUM(T386:T435)</f>
        <v>0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213" t="s">
        <v>85</v>
      </c>
      <c r="AT385" s="214" t="s">
        <v>76</v>
      </c>
      <c r="AU385" s="214" t="s">
        <v>85</v>
      </c>
      <c r="AY385" s="213" t="s">
        <v>125</v>
      </c>
      <c r="BK385" s="215">
        <f>SUM(BK386:BK435)</f>
        <v>0</v>
      </c>
    </row>
    <row r="386" s="2" customFormat="1" ht="16.5" customHeight="1">
      <c r="A386" s="38"/>
      <c r="B386" s="39"/>
      <c r="C386" s="218" t="s">
        <v>642</v>
      </c>
      <c r="D386" s="218" t="s">
        <v>128</v>
      </c>
      <c r="E386" s="219" t="s">
        <v>643</v>
      </c>
      <c r="F386" s="220" t="s">
        <v>644</v>
      </c>
      <c r="G386" s="221" t="s">
        <v>234</v>
      </c>
      <c r="H386" s="222">
        <v>15.1</v>
      </c>
      <c r="I386" s="223"/>
      <c r="J386" s="224">
        <f>ROUND(I386*H386,2)</f>
        <v>0</v>
      </c>
      <c r="K386" s="220" t="s">
        <v>132</v>
      </c>
      <c r="L386" s="44"/>
      <c r="M386" s="225" t="s">
        <v>1</v>
      </c>
      <c r="N386" s="226" t="s">
        <v>42</v>
      </c>
      <c r="O386" s="91"/>
      <c r="P386" s="227">
        <f>O386*H386</f>
        <v>0</v>
      </c>
      <c r="Q386" s="227">
        <v>0</v>
      </c>
      <c r="R386" s="227">
        <f>Q386*H386</f>
        <v>0</v>
      </c>
      <c r="S386" s="227">
        <v>0</v>
      </c>
      <c r="T386" s="228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29" t="s">
        <v>149</v>
      </c>
      <c r="AT386" s="229" t="s">
        <v>128</v>
      </c>
      <c r="AU386" s="229" t="s">
        <v>87</v>
      </c>
      <c r="AY386" s="17" t="s">
        <v>125</v>
      </c>
      <c r="BE386" s="230">
        <f>IF(N386="základní",J386,0)</f>
        <v>0</v>
      </c>
      <c r="BF386" s="230">
        <f>IF(N386="snížená",J386,0)</f>
        <v>0</v>
      </c>
      <c r="BG386" s="230">
        <f>IF(N386="zákl. přenesená",J386,0)</f>
        <v>0</v>
      </c>
      <c r="BH386" s="230">
        <f>IF(N386="sníž. přenesená",J386,0)</f>
        <v>0</v>
      </c>
      <c r="BI386" s="230">
        <f>IF(N386="nulová",J386,0)</f>
        <v>0</v>
      </c>
      <c r="BJ386" s="17" t="s">
        <v>85</v>
      </c>
      <c r="BK386" s="230">
        <f>ROUND(I386*H386,2)</f>
        <v>0</v>
      </c>
      <c r="BL386" s="17" t="s">
        <v>149</v>
      </c>
      <c r="BM386" s="229" t="s">
        <v>645</v>
      </c>
    </row>
    <row r="387" s="2" customFormat="1">
      <c r="A387" s="38"/>
      <c r="B387" s="39"/>
      <c r="C387" s="40"/>
      <c r="D387" s="231" t="s">
        <v>135</v>
      </c>
      <c r="E387" s="40"/>
      <c r="F387" s="232" t="s">
        <v>646</v>
      </c>
      <c r="G387" s="40"/>
      <c r="H387" s="40"/>
      <c r="I387" s="233"/>
      <c r="J387" s="40"/>
      <c r="K387" s="40"/>
      <c r="L387" s="44"/>
      <c r="M387" s="234"/>
      <c r="N387" s="235"/>
      <c r="O387" s="91"/>
      <c r="P387" s="91"/>
      <c r="Q387" s="91"/>
      <c r="R387" s="91"/>
      <c r="S387" s="91"/>
      <c r="T387" s="92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135</v>
      </c>
      <c r="AU387" s="17" t="s">
        <v>87</v>
      </c>
    </row>
    <row r="388" s="13" customFormat="1">
      <c r="A388" s="13"/>
      <c r="B388" s="236"/>
      <c r="C388" s="237"/>
      <c r="D388" s="231" t="s">
        <v>136</v>
      </c>
      <c r="E388" s="238" t="s">
        <v>1</v>
      </c>
      <c r="F388" s="239" t="s">
        <v>647</v>
      </c>
      <c r="G388" s="237"/>
      <c r="H388" s="238" t="s">
        <v>1</v>
      </c>
      <c r="I388" s="240"/>
      <c r="J388" s="237"/>
      <c r="K388" s="237"/>
      <c r="L388" s="241"/>
      <c r="M388" s="242"/>
      <c r="N388" s="243"/>
      <c r="O388" s="243"/>
      <c r="P388" s="243"/>
      <c r="Q388" s="243"/>
      <c r="R388" s="243"/>
      <c r="S388" s="243"/>
      <c r="T388" s="244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5" t="s">
        <v>136</v>
      </c>
      <c r="AU388" s="245" t="s">
        <v>87</v>
      </c>
      <c r="AV388" s="13" t="s">
        <v>85</v>
      </c>
      <c r="AW388" s="13" t="s">
        <v>33</v>
      </c>
      <c r="AX388" s="13" t="s">
        <v>77</v>
      </c>
      <c r="AY388" s="245" t="s">
        <v>125</v>
      </c>
    </row>
    <row r="389" s="14" customFormat="1">
      <c r="A389" s="14"/>
      <c r="B389" s="246"/>
      <c r="C389" s="247"/>
      <c r="D389" s="231" t="s">
        <v>136</v>
      </c>
      <c r="E389" s="248" t="s">
        <v>1</v>
      </c>
      <c r="F389" s="249" t="s">
        <v>648</v>
      </c>
      <c r="G389" s="247"/>
      <c r="H389" s="250">
        <v>15.1</v>
      </c>
      <c r="I389" s="251"/>
      <c r="J389" s="247"/>
      <c r="K389" s="247"/>
      <c r="L389" s="252"/>
      <c r="M389" s="253"/>
      <c r="N389" s="254"/>
      <c r="O389" s="254"/>
      <c r="P389" s="254"/>
      <c r="Q389" s="254"/>
      <c r="R389" s="254"/>
      <c r="S389" s="254"/>
      <c r="T389" s="255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6" t="s">
        <v>136</v>
      </c>
      <c r="AU389" s="256" t="s">
        <v>87</v>
      </c>
      <c r="AV389" s="14" t="s">
        <v>87</v>
      </c>
      <c r="AW389" s="14" t="s">
        <v>33</v>
      </c>
      <c r="AX389" s="14" t="s">
        <v>85</v>
      </c>
      <c r="AY389" s="256" t="s">
        <v>125</v>
      </c>
    </row>
    <row r="390" s="2" customFormat="1" ht="16.5" customHeight="1">
      <c r="A390" s="38"/>
      <c r="B390" s="39"/>
      <c r="C390" s="218" t="s">
        <v>649</v>
      </c>
      <c r="D390" s="218" t="s">
        <v>128</v>
      </c>
      <c r="E390" s="219" t="s">
        <v>650</v>
      </c>
      <c r="F390" s="220" t="s">
        <v>651</v>
      </c>
      <c r="G390" s="221" t="s">
        <v>234</v>
      </c>
      <c r="H390" s="222">
        <v>1151</v>
      </c>
      <c r="I390" s="223"/>
      <c r="J390" s="224">
        <f>ROUND(I390*H390,2)</f>
        <v>0</v>
      </c>
      <c r="K390" s="220" t="s">
        <v>132</v>
      </c>
      <c r="L390" s="44"/>
      <c r="M390" s="225" t="s">
        <v>1</v>
      </c>
      <c r="N390" s="226" t="s">
        <v>42</v>
      </c>
      <c r="O390" s="91"/>
      <c r="P390" s="227">
        <f>O390*H390</f>
        <v>0</v>
      </c>
      <c r="Q390" s="227">
        <v>0</v>
      </c>
      <c r="R390" s="227">
        <f>Q390*H390</f>
        <v>0</v>
      </c>
      <c r="S390" s="227">
        <v>0</v>
      </c>
      <c r="T390" s="228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29" t="s">
        <v>149</v>
      </c>
      <c r="AT390" s="229" t="s">
        <v>128</v>
      </c>
      <c r="AU390" s="229" t="s">
        <v>87</v>
      </c>
      <c r="AY390" s="17" t="s">
        <v>125</v>
      </c>
      <c r="BE390" s="230">
        <f>IF(N390="základní",J390,0)</f>
        <v>0</v>
      </c>
      <c r="BF390" s="230">
        <f>IF(N390="snížená",J390,0)</f>
        <v>0</v>
      </c>
      <c r="BG390" s="230">
        <f>IF(N390="zákl. přenesená",J390,0)</f>
        <v>0</v>
      </c>
      <c r="BH390" s="230">
        <f>IF(N390="sníž. přenesená",J390,0)</f>
        <v>0</v>
      </c>
      <c r="BI390" s="230">
        <f>IF(N390="nulová",J390,0)</f>
        <v>0</v>
      </c>
      <c r="BJ390" s="17" t="s">
        <v>85</v>
      </c>
      <c r="BK390" s="230">
        <f>ROUND(I390*H390,2)</f>
        <v>0</v>
      </c>
      <c r="BL390" s="17" t="s">
        <v>149</v>
      </c>
      <c r="BM390" s="229" t="s">
        <v>652</v>
      </c>
    </row>
    <row r="391" s="2" customFormat="1">
      <c r="A391" s="38"/>
      <c r="B391" s="39"/>
      <c r="C391" s="40"/>
      <c r="D391" s="231" t="s">
        <v>135</v>
      </c>
      <c r="E391" s="40"/>
      <c r="F391" s="232" t="s">
        <v>653</v>
      </c>
      <c r="G391" s="40"/>
      <c r="H391" s="40"/>
      <c r="I391" s="233"/>
      <c r="J391" s="40"/>
      <c r="K391" s="40"/>
      <c r="L391" s="44"/>
      <c r="M391" s="234"/>
      <c r="N391" s="235"/>
      <c r="O391" s="91"/>
      <c r="P391" s="91"/>
      <c r="Q391" s="91"/>
      <c r="R391" s="91"/>
      <c r="S391" s="91"/>
      <c r="T391" s="92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7" t="s">
        <v>135</v>
      </c>
      <c r="AU391" s="17" t="s">
        <v>87</v>
      </c>
    </row>
    <row r="392" s="13" customFormat="1">
      <c r="A392" s="13"/>
      <c r="B392" s="236"/>
      <c r="C392" s="237"/>
      <c r="D392" s="231" t="s">
        <v>136</v>
      </c>
      <c r="E392" s="238" t="s">
        <v>1</v>
      </c>
      <c r="F392" s="239" t="s">
        <v>654</v>
      </c>
      <c r="G392" s="237"/>
      <c r="H392" s="238" t="s">
        <v>1</v>
      </c>
      <c r="I392" s="240"/>
      <c r="J392" s="237"/>
      <c r="K392" s="237"/>
      <c r="L392" s="241"/>
      <c r="M392" s="242"/>
      <c r="N392" s="243"/>
      <c r="O392" s="243"/>
      <c r="P392" s="243"/>
      <c r="Q392" s="243"/>
      <c r="R392" s="243"/>
      <c r="S392" s="243"/>
      <c r="T392" s="244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5" t="s">
        <v>136</v>
      </c>
      <c r="AU392" s="245" t="s">
        <v>87</v>
      </c>
      <c r="AV392" s="13" t="s">
        <v>85</v>
      </c>
      <c r="AW392" s="13" t="s">
        <v>33</v>
      </c>
      <c r="AX392" s="13" t="s">
        <v>77</v>
      </c>
      <c r="AY392" s="245" t="s">
        <v>125</v>
      </c>
    </row>
    <row r="393" s="14" customFormat="1">
      <c r="A393" s="14"/>
      <c r="B393" s="246"/>
      <c r="C393" s="247"/>
      <c r="D393" s="231" t="s">
        <v>136</v>
      </c>
      <c r="E393" s="248" t="s">
        <v>1</v>
      </c>
      <c r="F393" s="249" t="s">
        <v>655</v>
      </c>
      <c r="G393" s="247"/>
      <c r="H393" s="250">
        <v>1151</v>
      </c>
      <c r="I393" s="251"/>
      <c r="J393" s="247"/>
      <c r="K393" s="247"/>
      <c r="L393" s="252"/>
      <c r="M393" s="253"/>
      <c r="N393" s="254"/>
      <c r="O393" s="254"/>
      <c r="P393" s="254"/>
      <c r="Q393" s="254"/>
      <c r="R393" s="254"/>
      <c r="S393" s="254"/>
      <c r="T393" s="255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6" t="s">
        <v>136</v>
      </c>
      <c r="AU393" s="256" t="s">
        <v>87</v>
      </c>
      <c r="AV393" s="14" t="s">
        <v>87</v>
      </c>
      <c r="AW393" s="14" t="s">
        <v>33</v>
      </c>
      <c r="AX393" s="14" t="s">
        <v>85</v>
      </c>
      <c r="AY393" s="256" t="s">
        <v>125</v>
      </c>
    </row>
    <row r="394" s="2" customFormat="1" ht="21.75" customHeight="1">
      <c r="A394" s="38"/>
      <c r="B394" s="39"/>
      <c r="C394" s="218" t="s">
        <v>656</v>
      </c>
      <c r="D394" s="218" t="s">
        <v>128</v>
      </c>
      <c r="E394" s="219" t="s">
        <v>657</v>
      </c>
      <c r="F394" s="220" t="s">
        <v>658</v>
      </c>
      <c r="G394" s="221" t="s">
        <v>234</v>
      </c>
      <c r="H394" s="222">
        <v>14.300000000000001</v>
      </c>
      <c r="I394" s="223"/>
      <c r="J394" s="224">
        <f>ROUND(I394*H394,2)</f>
        <v>0</v>
      </c>
      <c r="K394" s="220" t="s">
        <v>132</v>
      </c>
      <c r="L394" s="44"/>
      <c r="M394" s="225" t="s">
        <v>1</v>
      </c>
      <c r="N394" s="226" t="s">
        <v>42</v>
      </c>
      <c r="O394" s="91"/>
      <c r="P394" s="227">
        <f>O394*H394</f>
        <v>0</v>
      </c>
      <c r="Q394" s="227">
        <v>0.12966</v>
      </c>
      <c r="R394" s="227">
        <f>Q394*H394</f>
        <v>1.8541380000000001</v>
      </c>
      <c r="S394" s="227">
        <v>0</v>
      </c>
      <c r="T394" s="228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29" t="s">
        <v>149</v>
      </c>
      <c r="AT394" s="229" t="s">
        <v>128</v>
      </c>
      <c r="AU394" s="229" t="s">
        <v>87</v>
      </c>
      <c r="AY394" s="17" t="s">
        <v>125</v>
      </c>
      <c r="BE394" s="230">
        <f>IF(N394="základní",J394,0)</f>
        <v>0</v>
      </c>
      <c r="BF394" s="230">
        <f>IF(N394="snížená",J394,0)</f>
        <v>0</v>
      </c>
      <c r="BG394" s="230">
        <f>IF(N394="zákl. přenesená",J394,0)</f>
        <v>0</v>
      </c>
      <c r="BH394" s="230">
        <f>IF(N394="sníž. přenesená",J394,0)</f>
        <v>0</v>
      </c>
      <c r="BI394" s="230">
        <f>IF(N394="nulová",J394,0)</f>
        <v>0</v>
      </c>
      <c r="BJ394" s="17" t="s">
        <v>85</v>
      </c>
      <c r="BK394" s="230">
        <f>ROUND(I394*H394,2)</f>
        <v>0</v>
      </c>
      <c r="BL394" s="17" t="s">
        <v>149</v>
      </c>
      <c r="BM394" s="229" t="s">
        <v>659</v>
      </c>
    </row>
    <row r="395" s="2" customFormat="1">
      <c r="A395" s="38"/>
      <c r="B395" s="39"/>
      <c r="C395" s="40"/>
      <c r="D395" s="231" t="s">
        <v>135</v>
      </c>
      <c r="E395" s="40"/>
      <c r="F395" s="232" t="s">
        <v>660</v>
      </c>
      <c r="G395" s="40"/>
      <c r="H395" s="40"/>
      <c r="I395" s="233"/>
      <c r="J395" s="40"/>
      <c r="K395" s="40"/>
      <c r="L395" s="44"/>
      <c r="M395" s="234"/>
      <c r="N395" s="235"/>
      <c r="O395" s="91"/>
      <c r="P395" s="91"/>
      <c r="Q395" s="91"/>
      <c r="R395" s="91"/>
      <c r="S395" s="91"/>
      <c r="T395" s="92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135</v>
      </c>
      <c r="AU395" s="17" t="s">
        <v>87</v>
      </c>
    </row>
    <row r="396" s="14" customFormat="1">
      <c r="A396" s="14"/>
      <c r="B396" s="246"/>
      <c r="C396" s="247"/>
      <c r="D396" s="231" t="s">
        <v>136</v>
      </c>
      <c r="E396" s="248" t="s">
        <v>1</v>
      </c>
      <c r="F396" s="249" t="s">
        <v>661</v>
      </c>
      <c r="G396" s="247"/>
      <c r="H396" s="250">
        <v>14.300000000000001</v>
      </c>
      <c r="I396" s="251"/>
      <c r="J396" s="247"/>
      <c r="K396" s="247"/>
      <c r="L396" s="252"/>
      <c r="M396" s="253"/>
      <c r="N396" s="254"/>
      <c r="O396" s="254"/>
      <c r="P396" s="254"/>
      <c r="Q396" s="254"/>
      <c r="R396" s="254"/>
      <c r="S396" s="254"/>
      <c r="T396" s="255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6" t="s">
        <v>136</v>
      </c>
      <c r="AU396" s="256" t="s">
        <v>87</v>
      </c>
      <c r="AV396" s="14" t="s">
        <v>87</v>
      </c>
      <c r="AW396" s="14" t="s">
        <v>33</v>
      </c>
      <c r="AX396" s="14" t="s">
        <v>85</v>
      </c>
      <c r="AY396" s="256" t="s">
        <v>125</v>
      </c>
    </row>
    <row r="397" s="2" customFormat="1" ht="16.5" customHeight="1">
      <c r="A397" s="38"/>
      <c r="B397" s="39"/>
      <c r="C397" s="218" t="s">
        <v>662</v>
      </c>
      <c r="D397" s="218" t="s">
        <v>128</v>
      </c>
      <c r="E397" s="219" t="s">
        <v>663</v>
      </c>
      <c r="F397" s="220" t="s">
        <v>664</v>
      </c>
      <c r="G397" s="221" t="s">
        <v>234</v>
      </c>
      <c r="H397" s="222">
        <v>1151</v>
      </c>
      <c r="I397" s="223"/>
      <c r="J397" s="224">
        <f>ROUND(I397*H397,2)</f>
        <v>0</v>
      </c>
      <c r="K397" s="220" t="s">
        <v>132</v>
      </c>
      <c r="L397" s="44"/>
      <c r="M397" s="225" t="s">
        <v>1</v>
      </c>
      <c r="N397" s="226" t="s">
        <v>42</v>
      </c>
      <c r="O397" s="91"/>
      <c r="P397" s="227">
        <f>O397*H397</f>
        <v>0</v>
      </c>
      <c r="Q397" s="227">
        <v>0</v>
      </c>
      <c r="R397" s="227">
        <f>Q397*H397</f>
        <v>0</v>
      </c>
      <c r="S397" s="227">
        <v>0</v>
      </c>
      <c r="T397" s="228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29" t="s">
        <v>149</v>
      </c>
      <c r="AT397" s="229" t="s">
        <v>128</v>
      </c>
      <c r="AU397" s="229" t="s">
        <v>87</v>
      </c>
      <c r="AY397" s="17" t="s">
        <v>125</v>
      </c>
      <c r="BE397" s="230">
        <f>IF(N397="základní",J397,0)</f>
        <v>0</v>
      </c>
      <c r="BF397" s="230">
        <f>IF(N397="snížená",J397,0)</f>
        <v>0</v>
      </c>
      <c r="BG397" s="230">
        <f>IF(N397="zákl. přenesená",J397,0)</f>
        <v>0</v>
      </c>
      <c r="BH397" s="230">
        <f>IF(N397="sníž. přenesená",J397,0)</f>
        <v>0</v>
      </c>
      <c r="BI397" s="230">
        <f>IF(N397="nulová",J397,0)</f>
        <v>0</v>
      </c>
      <c r="BJ397" s="17" t="s">
        <v>85</v>
      </c>
      <c r="BK397" s="230">
        <f>ROUND(I397*H397,2)</f>
        <v>0</v>
      </c>
      <c r="BL397" s="17" t="s">
        <v>149</v>
      </c>
      <c r="BM397" s="229" t="s">
        <v>665</v>
      </c>
    </row>
    <row r="398" s="2" customFormat="1">
      <c r="A398" s="38"/>
      <c r="B398" s="39"/>
      <c r="C398" s="40"/>
      <c r="D398" s="231" t="s">
        <v>135</v>
      </c>
      <c r="E398" s="40"/>
      <c r="F398" s="232" t="s">
        <v>666</v>
      </c>
      <c r="G398" s="40"/>
      <c r="H398" s="40"/>
      <c r="I398" s="233"/>
      <c r="J398" s="40"/>
      <c r="K398" s="40"/>
      <c r="L398" s="44"/>
      <c r="M398" s="234"/>
      <c r="N398" s="235"/>
      <c r="O398" s="91"/>
      <c r="P398" s="91"/>
      <c r="Q398" s="91"/>
      <c r="R398" s="91"/>
      <c r="S398" s="91"/>
      <c r="T398" s="92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7" t="s">
        <v>135</v>
      </c>
      <c r="AU398" s="17" t="s">
        <v>87</v>
      </c>
    </row>
    <row r="399" s="13" customFormat="1">
      <c r="A399" s="13"/>
      <c r="B399" s="236"/>
      <c r="C399" s="237"/>
      <c r="D399" s="231" t="s">
        <v>136</v>
      </c>
      <c r="E399" s="238" t="s">
        <v>1</v>
      </c>
      <c r="F399" s="239" t="s">
        <v>667</v>
      </c>
      <c r="G399" s="237"/>
      <c r="H399" s="238" t="s">
        <v>1</v>
      </c>
      <c r="I399" s="240"/>
      <c r="J399" s="237"/>
      <c r="K399" s="237"/>
      <c r="L399" s="241"/>
      <c r="M399" s="242"/>
      <c r="N399" s="243"/>
      <c r="O399" s="243"/>
      <c r="P399" s="243"/>
      <c r="Q399" s="243"/>
      <c r="R399" s="243"/>
      <c r="S399" s="243"/>
      <c r="T399" s="244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5" t="s">
        <v>136</v>
      </c>
      <c r="AU399" s="245" t="s">
        <v>87</v>
      </c>
      <c r="AV399" s="13" t="s">
        <v>85</v>
      </c>
      <c r="AW399" s="13" t="s">
        <v>33</v>
      </c>
      <c r="AX399" s="13" t="s">
        <v>77</v>
      </c>
      <c r="AY399" s="245" t="s">
        <v>125</v>
      </c>
    </row>
    <row r="400" s="14" customFormat="1">
      <c r="A400" s="14"/>
      <c r="B400" s="246"/>
      <c r="C400" s="247"/>
      <c r="D400" s="231" t="s">
        <v>136</v>
      </c>
      <c r="E400" s="248" t="s">
        <v>1</v>
      </c>
      <c r="F400" s="249" t="s">
        <v>668</v>
      </c>
      <c r="G400" s="247"/>
      <c r="H400" s="250">
        <v>1151</v>
      </c>
      <c r="I400" s="251"/>
      <c r="J400" s="247"/>
      <c r="K400" s="247"/>
      <c r="L400" s="252"/>
      <c r="M400" s="253"/>
      <c r="N400" s="254"/>
      <c r="O400" s="254"/>
      <c r="P400" s="254"/>
      <c r="Q400" s="254"/>
      <c r="R400" s="254"/>
      <c r="S400" s="254"/>
      <c r="T400" s="255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6" t="s">
        <v>136</v>
      </c>
      <c r="AU400" s="256" t="s">
        <v>87</v>
      </c>
      <c r="AV400" s="14" t="s">
        <v>87</v>
      </c>
      <c r="AW400" s="14" t="s">
        <v>33</v>
      </c>
      <c r="AX400" s="14" t="s">
        <v>85</v>
      </c>
      <c r="AY400" s="256" t="s">
        <v>125</v>
      </c>
    </row>
    <row r="401" s="2" customFormat="1" ht="16.5" customHeight="1">
      <c r="A401" s="38"/>
      <c r="B401" s="39"/>
      <c r="C401" s="218" t="s">
        <v>669</v>
      </c>
      <c r="D401" s="218" t="s">
        <v>128</v>
      </c>
      <c r="E401" s="219" t="s">
        <v>670</v>
      </c>
      <c r="F401" s="220" t="s">
        <v>671</v>
      </c>
      <c r="G401" s="221" t="s">
        <v>234</v>
      </c>
      <c r="H401" s="222">
        <v>14.300000000000001</v>
      </c>
      <c r="I401" s="223"/>
      <c r="J401" s="224">
        <f>ROUND(I401*H401,2)</f>
        <v>0</v>
      </c>
      <c r="K401" s="220" t="s">
        <v>132</v>
      </c>
      <c r="L401" s="44"/>
      <c r="M401" s="225" t="s">
        <v>1</v>
      </c>
      <c r="N401" s="226" t="s">
        <v>42</v>
      </c>
      <c r="O401" s="91"/>
      <c r="P401" s="227">
        <f>O401*H401</f>
        <v>0</v>
      </c>
      <c r="Q401" s="227">
        <v>0</v>
      </c>
      <c r="R401" s="227">
        <f>Q401*H401</f>
        <v>0</v>
      </c>
      <c r="S401" s="227">
        <v>0</v>
      </c>
      <c r="T401" s="228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29" t="s">
        <v>149</v>
      </c>
      <c r="AT401" s="229" t="s">
        <v>128</v>
      </c>
      <c r="AU401" s="229" t="s">
        <v>87</v>
      </c>
      <c r="AY401" s="17" t="s">
        <v>125</v>
      </c>
      <c r="BE401" s="230">
        <f>IF(N401="základní",J401,0)</f>
        <v>0</v>
      </c>
      <c r="BF401" s="230">
        <f>IF(N401="snížená",J401,0)</f>
        <v>0</v>
      </c>
      <c r="BG401" s="230">
        <f>IF(N401="zákl. přenesená",J401,0)</f>
        <v>0</v>
      </c>
      <c r="BH401" s="230">
        <f>IF(N401="sníž. přenesená",J401,0)</f>
        <v>0</v>
      </c>
      <c r="BI401" s="230">
        <f>IF(N401="nulová",J401,0)</f>
        <v>0</v>
      </c>
      <c r="BJ401" s="17" t="s">
        <v>85</v>
      </c>
      <c r="BK401" s="230">
        <f>ROUND(I401*H401,2)</f>
        <v>0</v>
      </c>
      <c r="BL401" s="17" t="s">
        <v>149</v>
      </c>
      <c r="BM401" s="229" t="s">
        <v>672</v>
      </c>
    </row>
    <row r="402" s="2" customFormat="1">
      <c r="A402" s="38"/>
      <c r="B402" s="39"/>
      <c r="C402" s="40"/>
      <c r="D402" s="231" t="s">
        <v>135</v>
      </c>
      <c r="E402" s="40"/>
      <c r="F402" s="232" t="s">
        <v>673</v>
      </c>
      <c r="G402" s="40"/>
      <c r="H402" s="40"/>
      <c r="I402" s="233"/>
      <c r="J402" s="40"/>
      <c r="K402" s="40"/>
      <c r="L402" s="44"/>
      <c r="M402" s="234"/>
      <c r="N402" s="235"/>
      <c r="O402" s="91"/>
      <c r="P402" s="91"/>
      <c r="Q402" s="91"/>
      <c r="R402" s="91"/>
      <c r="S402" s="91"/>
      <c r="T402" s="92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T402" s="17" t="s">
        <v>135</v>
      </c>
      <c r="AU402" s="17" t="s">
        <v>87</v>
      </c>
    </row>
    <row r="403" s="14" customFormat="1">
      <c r="A403" s="14"/>
      <c r="B403" s="246"/>
      <c r="C403" s="247"/>
      <c r="D403" s="231" t="s">
        <v>136</v>
      </c>
      <c r="E403" s="248" t="s">
        <v>1</v>
      </c>
      <c r="F403" s="249" t="s">
        <v>674</v>
      </c>
      <c r="G403" s="247"/>
      <c r="H403" s="250">
        <v>14.300000000000001</v>
      </c>
      <c r="I403" s="251"/>
      <c r="J403" s="247"/>
      <c r="K403" s="247"/>
      <c r="L403" s="252"/>
      <c r="M403" s="253"/>
      <c r="N403" s="254"/>
      <c r="O403" s="254"/>
      <c r="P403" s="254"/>
      <c r="Q403" s="254"/>
      <c r="R403" s="254"/>
      <c r="S403" s="254"/>
      <c r="T403" s="255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6" t="s">
        <v>136</v>
      </c>
      <c r="AU403" s="256" t="s">
        <v>87</v>
      </c>
      <c r="AV403" s="14" t="s">
        <v>87</v>
      </c>
      <c r="AW403" s="14" t="s">
        <v>33</v>
      </c>
      <c r="AX403" s="14" t="s">
        <v>85</v>
      </c>
      <c r="AY403" s="256" t="s">
        <v>125</v>
      </c>
    </row>
    <row r="404" s="2" customFormat="1" ht="16.5" customHeight="1">
      <c r="A404" s="38"/>
      <c r="B404" s="39"/>
      <c r="C404" s="218" t="s">
        <v>675</v>
      </c>
      <c r="D404" s="218" t="s">
        <v>128</v>
      </c>
      <c r="E404" s="219" t="s">
        <v>676</v>
      </c>
      <c r="F404" s="220" t="s">
        <v>677</v>
      </c>
      <c r="G404" s="221" t="s">
        <v>234</v>
      </c>
      <c r="H404" s="222">
        <v>1151</v>
      </c>
      <c r="I404" s="223"/>
      <c r="J404" s="224">
        <f>ROUND(I404*H404,2)</f>
        <v>0</v>
      </c>
      <c r="K404" s="220" t="s">
        <v>132</v>
      </c>
      <c r="L404" s="44"/>
      <c r="M404" s="225" t="s">
        <v>1</v>
      </c>
      <c r="N404" s="226" t="s">
        <v>42</v>
      </c>
      <c r="O404" s="91"/>
      <c r="P404" s="227">
        <f>O404*H404</f>
        <v>0</v>
      </c>
      <c r="Q404" s="227">
        <v>0</v>
      </c>
      <c r="R404" s="227">
        <f>Q404*H404</f>
        <v>0</v>
      </c>
      <c r="S404" s="227">
        <v>0</v>
      </c>
      <c r="T404" s="228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29" t="s">
        <v>149</v>
      </c>
      <c r="AT404" s="229" t="s">
        <v>128</v>
      </c>
      <c r="AU404" s="229" t="s">
        <v>87</v>
      </c>
      <c r="AY404" s="17" t="s">
        <v>125</v>
      </c>
      <c r="BE404" s="230">
        <f>IF(N404="základní",J404,0)</f>
        <v>0</v>
      </c>
      <c r="BF404" s="230">
        <f>IF(N404="snížená",J404,0)</f>
        <v>0</v>
      </c>
      <c r="BG404" s="230">
        <f>IF(N404="zákl. přenesená",J404,0)</f>
        <v>0</v>
      </c>
      <c r="BH404" s="230">
        <f>IF(N404="sníž. přenesená",J404,0)</f>
        <v>0</v>
      </c>
      <c r="BI404" s="230">
        <f>IF(N404="nulová",J404,0)</f>
        <v>0</v>
      </c>
      <c r="BJ404" s="17" t="s">
        <v>85</v>
      </c>
      <c r="BK404" s="230">
        <f>ROUND(I404*H404,2)</f>
        <v>0</v>
      </c>
      <c r="BL404" s="17" t="s">
        <v>149</v>
      </c>
      <c r="BM404" s="229" t="s">
        <v>678</v>
      </c>
    </row>
    <row r="405" s="2" customFormat="1">
      <c r="A405" s="38"/>
      <c r="B405" s="39"/>
      <c r="C405" s="40"/>
      <c r="D405" s="231" t="s">
        <v>135</v>
      </c>
      <c r="E405" s="40"/>
      <c r="F405" s="232" t="s">
        <v>679</v>
      </c>
      <c r="G405" s="40"/>
      <c r="H405" s="40"/>
      <c r="I405" s="233"/>
      <c r="J405" s="40"/>
      <c r="K405" s="40"/>
      <c r="L405" s="44"/>
      <c r="M405" s="234"/>
      <c r="N405" s="235"/>
      <c r="O405" s="91"/>
      <c r="P405" s="91"/>
      <c r="Q405" s="91"/>
      <c r="R405" s="91"/>
      <c r="S405" s="91"/>
      <c r="T405" s="92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7" t="s">
        <v>135</v>
      </c>
      <c r="AU405" s="17" t="s">
        <v>87</v>
      </c>
    </row>
    <row r="406" s="14" customFormat="1">
      <c r="A406" s="14"/>
      <c r="B406" s="246"/>
      <c r="C406" s="247"/>
      <c r="D406" s="231" t="s">
        <v>136</v>
      </c>
      <c r="E406" s="248" t="s">
        <v>1</v>
      </c>
      <c r="F406" s="249" t="s">
        <v>680</v>
      </c>
      <c r="G406" s="247"/>
      <c r="H406" s="250">
        <v>1151</v>
      </c>
      <c r="I406" s="251"/>
      <c r="J406" s="247"/>
      <c r="K406" s="247"/>
      <c r="L406" s="252"/>
      <c r="M406" s="253"/>
      <c r="N406" s="254"/>
      <c r="O406" s="254"/>
      <c r="P406" s="254"/>
      <c r="Q406" s="254"/>
      <c r="R406" s="254"/>
      <c r="S406" s="254"/>
      <c r="T406" s="255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6" t="s">
        <v>136</v>
      </c>
      <c r="AU406" s="256" t="s">
        <v>87</v>
      </c>
      <c r="AV406" s="14" t="s">
        <v>87</v>
      </c>
      <c r="AW406" s="14" t="s">
        <v>33</v>
      </c>
      <c r="AX406" s="14" t="s">
        <v>85</v>
      </c>
      <c r="AY406" s="256" t="s">
        <v>125</v>
      </c>
    </row>
    <row r="407" s="2" customFormat="1" ht="16.5" customHeight="1">
      <c r="A407" s="38"/>
      <c r="B407" s="39"/>
      <c r="C407" s="218" t="s">
        <v>681</v>
      </c>
      <c r="D407" s="218" t="s">
        <v>128</v>
      </c>
      <c r="E407" s="219" t="s">
        <v>682</v>
      </c>
      <c r="F407" s="220" t="s">
        <v>683</v>
      </c>
      <c r="G407" s="221" t="s">
        <v>234</v>
      </c>
      <c r="H407" s="222">
        <v>13.52</v>
      </c>
      <c r="I407" s="223"/>
      <c r="J407" s="224">
        <f>ROUND(I407*H407,2)</f>
        <v>0</v>
      </c>
      <c r="K407" s="220" t="s">
        <v>132</v>
      </c>
      <c r="L407" s="44"/>
      <c r="M407" s="225" t="s">
        <v>1</v>
      </c>
      <c r="N407" s="226" t="s">
        <v>42</v>
      </c>
      <c r="O407" s="91"/>
      <c r="P407" s="227">
        <f>O407*H407</f>
        <v>0</v>
      </c>
      <c r="Q407" s="227">
        <v>0.16700000000000001</v>
      </c>
      <c r="R407" s="227">
        <f>Q407*H407</f>
        <v>2.2578399999999998</v>
      </c>
      <c r="S407" s="227">
        <v>0</v>
      </c>
      <c r="T407" s="228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29" t="s">
        <v>149</v>
      </c>
      <c r="AT407" s="229" t="s">
        <v>128</v>
      </c>
      <c r="AU407" s="229" t="s">
        <v>87</v>
      </c>
      <c r="AY407" s="17" t="s">
        <v>125</v>
      </c>
      <c r="BE407" s="230">
        <f>IF(N407="základní",J407,0)</f>
        <v>0</v>
      </c>
      <c r="BF407" s="230">
        <f>IF(N407="snížená",J407,0)</f>
        <v>0</v>
      </c>
      <c r="BG407" s="230">
        <f>IF(N407="zákl. přenesená",J407,0)</f>
        <v>0</v>
      </c>
      <c r="BH407" s="230">
        <f>IF(N407="sníž. přenesená",J407,0)</f>
        <v>0</v>
      </c>
      <c r="BI407" s="230">
        <f>IF(N407="nulová",J407,0)</f>
        <v>0</v>
      </c>
      <c r="BJ407" s="17" t="s">
        <v>85</v>
      </c>
      <c r="BK407" s="230">
        <f>ROUND(I407*H407,2)</f>
        <v>0</v>
      </c>
      <c r="BL407" s="17" t="s">
        <v>149</v>
      </c>
      <c r="BM407" s="229" t="s">
        <v>684</v>
      </c>
    </row>
    <row r="408" s="2" customFormat="1">
      <c r="A408" s="38"/>
      <c r="B408" s="39"/>
      <c r="C408" s="40"/>
      <c r="D408" s="231" t="s">
        <v>135</v>
      </c>
      <c r="E408" s="40"/>
      <c r="F408" s="232" t="s">
        <v>685</v>
      </c>
      <c r="G408" s="40"/>
      <c r="H408" s="40"/>
      <c r="I408" s="233"/>
      <c r="J408" s="40"/>
      <c r="K408" s="40"/>
      <c r="L408" s="44"/>
      <c r="M408" s="234"/>
      <c r="N408" s="235"/>
      <c r="O408" s="91"/>
      <c r="P408" s="91"/>
      <c r="Q408" s="91"/>
      <c r="R408" s="91"/>
      <c r="S408" s="91"/>
      <c r="T408" s="92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7" t="s">
        <v>135</v>
      </c>
      <c r="AU408" s="17" t="s">
        <v>87</v>
      </c>
    </row>
    <row r="409" s="13" customFormat="1">
      <c r="A409" s="13"/>
      <c r="B409" s="236"/>
      <c r="C409" s="237"/>
      <c r="D409" s="231" t="s">
        <v>136</v>
      </c>
      <c r="E409" s="238" t="s">
        <v>1</v>
      </c>
      <c r="F409" s="239" t="s">
        <v>686</v>
      </c>
      <c r="G409" s="237"/>
      <c r="H409" s="238" t="s">
        <v>1</v>
      </c>
      <c r="I409" s="240"/>
      <c r="J409" s="237"/>
      <c r="K409" s="237"/>
      <c r="L409" s="241"/>
      <c r="M409" s="242"/>
      <c r="N409" s="243"/>
      <c r="O409" s="243"/>
      <c r="P409" s="243"/>
      <c r="Q409" s="243"/>
      <c r="R409" s="243"/>
      <c r="S409" s="243"/>
      <c r="T409" s="244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5" t="s">
        <v>136</v>
      </c>
      <c r="AU409" s="245" t="s">
        <v>87</v>
      </c>
      <c r="AV409" s="13" t="s">
        <v>85</v>
      </c>
      <c r="AW409" s="13" t="s">
        <v>33</v>
      </c>
      <c r="AX409" s="13" t="s">
        <v>77</v>
      </c>
      <c r="AY409" s="245" t="s">
        <v>125</v>
      </c>
    </row>
    <row r="410" s="14" customFormat="1">
      <c r="A410" s="14"/>
      <c r="B410" s="246"/>
      <c r="C410" s="247"/>
      <c r="D410" s="231" t="s">
        <v>136</v>
      </c>
      <c r="E410" s="248" t="s">
        <v>1</v>
      </c>
      <c r="F410" s="249" t="s">
        <v>687</v>
      </c>
      <c r="G410" s="247"/>
      <c r="H410" s="250">
        <v>15.1</v>
      </c>
      <c r="I410" s="251"/>
      <c r="J410" s="247"/>
      <c r="K410" s="247"/>
      <c r="L410" s="252"/>
      <c r="M410" s="253"/>
      <c r="N410" s="254"/>
      <c r="O410" s="254"/>
      <c r="P410" s="254"/>
      <c r="Q410" s="254"/>
      <c r="R410" s="254"/>
      <c r="S410" s="254"/>
      <c r="T410" s="255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6" t="s">
        <v>136</v>
      </c>
      <c r="AU410" s="256" t="s">
        <v>87</v>
      </c>
      <c r="AV410" s="14" t="s">
        <v>87</v>
      </c>
      <c r="AW410" s="14" t="s">
        <v>33</v>
      </c>
      <c r="AX410" s="14" t="s">
        <v>77</v>
      </c>
      <c r="AY410" s="256" t="s">
        <v>125</v>
      </c>
    </row>
    <row r="411" s="14" customFormat="1">
      <c r="A411" s="14"/>
      <c r="B411" s="246"/>
      <c r="C411" s="247"/>
      <c r="D411" s="231" t="s">
        <v>136</v>
      </c>
      <c r="E411" s="248" t="s">
        <v>1</v>
      </c>
      <c r="F411" s="249" t="s">
        <v>688</v>
      </c>
      <c r="G411" s="247"/>
      <c r="H411" s="250">
        <v>-1</v>
      </c>
      <c r="I411" s="251"/>
      <c r="J411" s="247"/>
      <c r="K411" s="247"/>
      <c r="L411" s="252"/>
      <c r="M411" s="253"/>
      <c r="N411" s="254"/>
      <c r="O411" s="254"/>
      <c r="P411" s="254"/>
      <c r="Q411" s="254"/>
      <c r="R411" s="254"/>
      <c r="S411" s="254"/>
      <c r="T411" s="255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6" t="s">
        <v>136</v>
      </c>
      <c r="AU411" s="256" t="s">
        <v>87</v>
      </c>
      <c r="AV411" s="14" t="s">
        <v>87</v>
      </c>
      <c r="AW411" s="14" t="s">
        <v>33</v>
      </c>
      <c r="AX411" s="14" t="s">
        <v>77</v>
      </c>
      <c r="AY411" s="256" t="s">
        <v>125</v>
      </c>
    </row>
    <row r="412" s="14" customFormat="1">
      <c r="A412" s="14"/>
      <c r="B412" s="246"/>
      <c r="C412" s="247"/>
      <c r="D412" s="231" t="s">
        <v>136</v>
      </c>
      <c r="E412" s="248" t="s">
        <v>1</v>
      </c>
      <c r="F412" s="249" t="s">
        <v>689</v>
      </c>
      <c r="G412" s="247"/>
      <c r="H412" s="250">
        <v>-0.57999999999999996</v>
      </c>
      <c r="I412" s="251"/>
      <c r="J412" s="247"/>
      <c r="K412" s="247"/>
      <c r="L412" s="252"/>
      <c r="M412" s="253"/>
      <c r="N412" s="254"/>
      <c r="O412" s="254"/>
      <c r="P412" s="254"/>
      <c r="Q412" s="254"/>
      <c r="R412" s="254"/>
      <c r="S412" s="254"/>
      <c r="T412" s="255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6" t="s">
        <v>136</v>
      </c>
      <c r="AU412" s="256" t="s">
        <v>87</v>
      </c>
      <c r="AV412" s="14" t="s">
        <v>87</v>
      </c>
      <c r="AW412" s="14" t="s">
        <v>33</v>
      </c>
      <c r="AX412" s="14" t="s">
        <v>77</v>
      </c>
      <c r="AY412" s="256" t="s">
        <v>125</v>
      </c>
    </row>
    <row r="413" s="15" customFormat="1">
      <c r="A413" s="15"/>
      <c r="B413" s="260"/>
      <c r="C413" s="261"/>
      <c r="D413" s="231" t="s">
        <v>136</v>
      </c>
      <c r="E413" s="262" t="s">
        <v>1</v>
      </c>
      <c r="F413" s="263" t="s">
        <v>291</v>
      </c>
      <c r="G413" s="261"/>
      <c r="H413" s="264">
        <v>13.52</v>
      </c>
      <c r="I413" s="265"/>
      <c r="J413" s="261"/>
      <c r="K413" s="261"/>
      <c r="L413" s="266"/>
      <c r="M413" s="267"/>
      <c r="N413" s="268"/>
      <c r="O413" s="268"/>
      <c r="P413" s="268"/>
      <c r="Q413" s="268"/>
      <c r="R413" s="268"/>
      <c r="S413" s="268"/>
      <c r="T413" s="269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70" t="s">
        <v>136</v>
      </c>
      <c r="AU413" s="270" t="s">
        <v>87</v>
      </c>
      <c r="AV413" s="15" t="s">
        <v>149</v>
      </c>
      <c r="AW413" s="15" t="s">
        <v>33</v>
      </c>
      <c r="AX413" s="15" t="s">
        <v>85</v>
      </c>
      <c r="AY413" s="270" t="s">
        <v>125</v>
      </c>
    </row>
    <row r="414" s="2" customFormat="1" ht="16.5" customHeight="1">
      <c r="A414" s="38"/>
      <c r="B414" s="39"/>
      <c r="C414" s="271" t="s">
        <v>690</v>
      </c>
      <c r="D414" s="271" t="s">
        <v>468</v>
      </c>
      <c r="E414" s="272" t="s">
        <v>691</v>
      </c>
      <c r="F414" s="273" t="s">
        <v>692</v>
      </c>
      <c r="G414" s="274" t="s">
        <v>234</v>
      </c>
      <c r="H414" s="275">
        <v>7.5709999999999997</v>
      </c>
      <c r="I414" s="276"/>
      <c r="J414" s="277">
        <f>ROUND(I414*H414,2)</f>
        <v>0</v>
      </c>
      <c r="K414" s="273" t="s">
        <v>132</v>
      </c>
      <c r="L414" s="278"/>
      <c r="M414" s="279" t="s">
        <v>1</v>
      </c>
      <c r="N414" s="280" t="s">
        <v>42</v>
      </c>
      <c r="O414" s="91"/>
      <c r="P414" s="227">
        <f>O414*H414</f>
        <v>0</v>
      </c>
      <c r="Q414" s="227">
        <v>0.11799999999999999</v>
      </c>
      <c r="R414" s="227">
        <f>Q414*H414</f>
        <v>0.89337799999999989</v>
      </c>
      <c r="S414" s="227">
        <v>0</v>
      </c>
      <c r="T414" s="228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29" t="s">
        <v>172</v>
      </c>
      <c r="AT414" s="229" t="s">
        <v>468</v>
      </c>
      <c r="AU414" s="229" t="s">
        <v>87</v>
      </c>
      <c r="AY414" s="17" t="s">
        <v>125</v>
      </c>
      <c r="BE414" s="230">
        <f>IF(N414="základní",J414,0)</f>
        <v>0</v>
      </c>
      <c r="BF414" s="230">
        <f>IF(N414="snížená",J414,0)</f>
        <v>0</v>
      </c>
      <c r="BG414" s="230">
        <f>IF(N414="zákl. přenesená",J414,0)</f>
        <v>0</v>
      </c>
      <c r="BH414" s="230">
        <f>IF(N414="sníž. přenesená",J414,0)</f>
        <v>0</v>
      </c>
      <c r="BI414" s="230">
        <f>IF(N414="nulová",J414,0)</f>
        <v>0</v>
      </c>
      <c r="BJ414" s="17" t="s">
        <v>85</v>
      </c>
      <c r="BK414" s="230">
        <f>ROUND(I414*H414,2)</f>
        <v>0</v>
      </c>
      <c r="BL414" s="17" t="s">
        <v>149</v>
      </c>
      <c r="BM414" s="229" t="s">
        <v>693</v>
      </c>
    </row>
    <row r="415" s="2" customFormat="1">
      <c r="A415" s="38"/>
      <c r="B415" s="39"/>
      <c r="C415" s="40"/>
      <c r="D415" s="231" t="s">
        <v>135</v>
      </c>
      <c r="E415" s="40"/>
      <c r="F415" s="232" t="s">
        <v>692</v>
      </c>
      <c r="G415" s="40"/>
      <c r="H415" s="40"/>
      <c r="I415" s="233"/>
      <c r="J415" s="40"/>
      <c r="K415" s="40"/>
      <c r="L415" s="44"/>
      <c r="M415" s="234"/>
      <c r="N415" s="235"/>
      <c r="O415" s="91"/>
      <c r="P415" s="91"/>
      <c r="Q415" s="91"/>
      <c r="R415" s="91"/>
      <c r="S415" s="91"/>
      <c r="T415" s="92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T415" s="17" t="s">
        <v>135</v>
      </c>
      <c r="AU415" s="17" t="s">
        <v>87</v>
      </c>
    </row>
    <row r="416" s="13" customFormat="1">
      <c r="A416" s="13"/>
      <c r="B416" s="236"/>
      <c r="C416" s="237"/>
      <c r="D416" s="231" t="s">
        <v>136</v>
      </c>
      <c r="E416" s="238" t="s">
        <v>1</v>
      </c>
      <c r="F416" s="239" t="s">
        <v>694</v>
      </c>
      <c r="G416" s="237"/>
      <c r="H416" s="238" t="s">
        <v>1</v>
      </c>
      <c r="I416" s="240"/>
      <c r="J416" s="237"/>
      <c r="K416" s="237"/>
      <c r="L416" s="241"/>
      <c r="M416" s="242"/>
      <c r="N416" s="243"/>
      <c r="O416" s="243"/>
      <c r="P416" s="243"/>
      <c r="Q416" s="243"/>
      <c r="R416" s="243"/>
      <c r="S416" s="243"/>
      <c r="T416" s="244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5" t="s">
        <v>136</v>
      </c>
      <c r="AU416" s="245" t="s">
        <v>87</v>
      </c>
      <c r="AV416" s="13" t="s">
        <v>85</v>
      </c>
      <c r="AW416" s="13" t="s">
        <v>33</v>
      </c>
      <c r="AX416" s="13" t="s">
        <v>77</v>
      </c>
      <c r="AY416" s="245" t="s">
        <v>125</v>
      </c>
    </row>
    <row r="417" s="14" customFormat="1">
      <c r="A417" s="14"/>
      <c r="B417" s="246"/>
      <c r="C417" s="247"/>
      <c r="D417" s="231" t="s">
        <v>136</v>
      </c>
      <c r="E417" s="248" t="s">
        <v>1</v>
      </c>
      <c r="F417" s="249" t="s">
        <v>695</v>
      </c>
      <c r="G417" s="247"/>
      <c r="H417" s="250">
        <v>13.52</v>
      </c>
      <c r="I417" s="251"/>
      <c r="J417" s="247"/>
      <c r="K417" s="247"/>
      <c r="L417" s="252"/>
      <c r="M417" s="253"/>
      <c r="N417" s="254"/>
      <c r="O417" s="254"/>
      <c r="P417" s="254"/>
      <c r="Q417" s="254"/>
      <c r="R417" s="254"/>
      <c r="S417" s="254"/>
      <c r="T417" s="255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6" t="s">
        <v>136</v>
      </c>
      <c r="AU417" s="256" t="s">
        <v>87</v>
      </c>
      <c r="AV417" s="14" t="s">
        <v>87</v>
      </c>
      <c r="AW417" s="14" t="s">
        <v>33</v>
      </c>
      <c r="AX417" s="14" t="s">
        <v>77</v>
      </c>
      <c r="AY417" s="256" t="s">
        <v>125</v>
      </c>
    </row>
    <row r="418" s="14" customFormat="1">
      <c r="A418" s="14"/>
      <c r="B418" s="246"/>
      <c r="C418" s="247"/>
      <c r="D418" s="231" t="s">
        <v>136</v>
      </c>
      <c r="E418" s="248" t="s">
        <v>1</v>
      </c>
      <c r="F418" s="249" t="s">
        <v>696</v>
      </c>
      <c r="G418" s="247"/>
      <c r="H418" s="250">
        <v>-6.1699999999999999</v>
      </c>
      <c r="I418" s="251"/>
      <c r="J418" s="247"/>
      <c r="K418" s="247"/>
      <c r="L418" s="252"/>
      <c r="M418" s="253"/>
      <c r="N418" s="254"/>
      <c r="O418" s="254"/>
      <c r="P418" s="254"/>
      <c r="Q418" s="254"/>
      <c r="R418" s="254"/>
      <c r="S418" s="254"/>
      <c r="T418" s="255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6" t="s">
        <v>136</v>
      </c>
      <c r="AU418" s="256" t="s">
        <v>87</v>
      </c>
      <c r="AV418" s="14" t="s">
        <v>87</v>
      </c>
      <c r="AW418" s="14" t="s">
        <v>33</v>
      </c>
      <c r="AX418" s="14" t="s">
        <v>77</v>
      </c>
      <c r="AY418" s="256" t="s">
        <v>125</v>
      </c>
    </row>
    <row r="419" s="15" customFormat="1">
      <c r="A419" s="15"/>
      <c r="B419" s="260"/>
      <c r="C419" s="261"/>
      <c r="D419" s="231" t="s">
        <v>136</v>
      </c>
      <c r="E419" s="262" t="s">
        <v>1</v>
      </c>
      <c r="F419" s="263" t="s">
        <v>291</v>
      </c>
      <c r="G419" s="261"/>
      <c r="H419" s="264">
        <v>7.3499999999999996</v>
      </c>
      <c r="I419" s="265"/>
      <c r="J419" s="261"/>
      <c r="K419" s="261"/>
      <c r="L419" s="266"/>
      <c r="M419" s="267"/>
      <c r="N419" s="268"/>
      <c r="O419" s="268"/>
      <c r="P419" s="268"/>
      <c r="Q419" s="268"/>
      <c r="R419" s="268"/>
      <c r="S419" s="268"/>
      <c r="T419" s="269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70" t="s">
        <v>136</v>
      </c>
      <c r="AU419" s="270" t="s">
        <v>87</v>
      </c>
      <c r="AV419" s="15" t="s">
        <v>149</v>
      </c>
      <c r="AW419" s="15" t="s">
        <v>33</v>
      </c>
      <c r="AX419" s="15" t="s">
        <v>85</v>
      </c>
      <c r="AY419" s="270" t="s">
        <v>125</v>
      </c>
    </row>
    <row r="420" s="13" customFormat="1">
      <c r="A420" s="13"/>
      <c r="B420" s="236"/>
      <c r="C420" s="237"/>
      <c r="D420" s="231" t="s">
        <v>136</v>
      </c>
      <c r="E420" s="238" t="s">
        <v>1</v>
      </c>
      <c r="F420" s="239" t="s">
        <v>697</v>
      </c>
      <c r="G420" s="237"/>
      <c r="H420" s="238" t="s">
        <v>1</v>
      </c>
      <c r="I420" s="240"/>
      <c r="J420" s="237"/>
      <c r="K420" s="237"/>
      <c r="L420" s="241"/>
      <c r="M420" s="242"/>
      <c r="N420" s="243"/>
      <c r="O420" s="243"/>
      <c r="P420" s="243"/>
      <c r="Q420" s="243"/>
      <c r="R420" s="243"/>
      <c r="S420" s="243"/>
      <c r="T420" s="244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5" t="s">
        <v>136</v>
      </c>
      <c r="AU420" s="245" t="s">
        <v>87</v>
      </c>
      <c r="AV420" s="13" t="s">
        <v>85</v>
      </c>
      <c r="AW420" s="13" t="s">
        <v>33</v>
      </c>
      <c r="AX420" s="13" t="s">
        <v>77</v>
      </c>
      <c r="AY420" s="245" t="s">
        <v>125</v>
      </c>
    </row>
    <row r="421" s="14" customFormat="1">
      <c r="A421" s="14"/>
      <c r="B421" s="246"/>
      <c r="C421" s="247"/>
      <c r="D421" s="231" t="s">
        <v>136</v>
      </c>
      <c r="E421" s="247"/>
      <c r="F421" s="249" t="s">
        <v>698</v>
      </c>
      <c r="G421" s="247"/>
      <c r="H421" s="250">
        <v>7.5709999999999997</v>
      </c>
      <c r="I421" s="251"/>
      <c r="J421" s="247"/>
      <c r="K421" s="247"/>
      <c r="L421" s="252"/>
      <c r="M421" s="253"/>
      <c r="N421" s="254"/>
      <c r="O421" s="254"/>
      <c r="P421" s="254"/>
      <c r="Q421" s="254"/>
      <c r="R421" s="254"/>
      <c r="S421" s="254"/>
      <c r="T421" s="255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6" t="s">
        <v>136</v>
      </c>
      <c r="AU421" s="256" t="s">
        <v>87</v>
      </c>
      <c r="AV421" s="14" t="s">
        <v>87</v>
      </c>
      <c r="AW421" s="14" t="s">
        <v>4</v>
      </c>
      <c r="AX421" s="14" t="s">
        <v>85</v>
      </c>
      <c r="AY421" s="256" t="s">
        <v>125</v>
      </c>
    </row>
    <row r="422" s="2" customFormat="1" ht="21.75" customHeight="1">
      <c r="A422" s="38"/>
      <c r="B422" s="39"/>
      <c r="C422" s="218" t="s">
        <v>699</v>
      </c>
      <c r="D422" s="218" t="s">
        <v>128</v>
      </c>
      <c r="E422" s="219" t="s">
        <v>700</v>
      </c>
      <c r="F422" s="220" t="s">
        <v>701</v>
      </c>
      <c r="G422" s="221" t="s">
        <v>234</v>
      </c>
      <c r="H422" s="222">
        <v>7.5800000000000001</v>
      </c>
      <c r="I422" s="223"/>
      <c r="J422" s="224">
        <f>ROUND(I422*H422,2)</f>
        <v>0</v>
      </c>
      <c r="K422" s="220" t="s">
        <v>132</v>
      </c>
      <c r="L422" s="44"/>
      <c r="M422" s="225" t="s">
        <v>1</v>
      </c>
      <c r="N422" s="226" t="s">
        <v>42</v>
      </c>
      <c r="O422" s="91"/>
      <c r="P422" s="227">
        <f>O422*H422</f>
        <v>0</v>
      </c>
      <c r="Q422" s="227">
        <v>0.14610000000000001</v>
      </c>
      <c r="R422" s="227">
        <f>Q422*H422</f>
        <v>1.1074380000000001</v>
      </c>
      <c r="S422" s="227">
        <v>0</v>
      </c>
      <c r="T422" s="228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29" t="s">
        <v>149</v>
      </c>
      <c r="AT422" s="229" t="s">
        <v>128</v>
      </c>
      <c r="AU422" s="229" t="s">
        <v>87</v>
      </c>
      <c r="AY422" s="17" t="s">
        <v>125</v>
      </c>
      <c r="BE422" s="230">
        <f>IF(N422="základní",J422,0)</f>
        <v>0</v>
      </c>
      <c r="BF422" s="230">
        <f>IF(N422="snížená",J422,0)</f>
        <v>0</v>
      </c>
      <c r="BG422" s="230">
        <f>IF(N422="zákl. přenesená",J422,0)</f>
        <v>0</v>
      </c>
      <c r="BH422" s="230">
        <f>IF(N422="sníž. přenesená",J422,0)</f>
        <v>0</v>
      </c>
      <c r="BI422" s="230">
        <f>IF(N422="nulová",J422,0)</f>
        <v>0</v>
      </c>
      <c r="BJ422" s="17" t="s">
        <v>85</v>
      </c>
      <c r="BK422" s="230">
        <f>ROUND(I422*H422,2)</f>
        <v>0</v>
      </c>
      <c r="BL422" s="17" t="s">
        <v>149</v>
      </c>
      <c r="BM422" s="229" t="s">
        <v>702</v>
      </c>
    </row>
    <row r="423" s="2" customFormat="1">
      <c r="A423" s="38"/>
      <c r="B423" s="39"/>
      <c r="C423" s="40"/>
      <c r="D423" s="231" t="s">
        <v>135</v>
      </c>
      <c r="E423" s="40"/>
      <c r="F423" s="232" t="s">
        <v>703</v>
      </c>
      <c r="G423" s="40"/>
      <c r="H423" s="40"/>
      <c r="I423" s="233"/>
      <c r="J423" s="40"/>
      <c r="K423" s="40"/>
      <c r="L423" s="44"/>
      <c r="M423" s="234"/>
      <c r="N423" s="235"/>
      <c r="O423" s="91"/>
      <c r="P423" s="91"/>
      <c r="Q423" s="91"/>
      <c r="R423" s="91"/>
      <c r="S423" s="91"/>
      <c r="T423" s="92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17" t="s">
        <v>135</v>
      </c>
      <c r="AU423" s="17" t="s">
        <v>87</v>
      </c>
    </row>
    <row r="424" s="13" customFormat="1">
      <c r="A424" s="13"/>
      <c r="B424" s="236"/>
      <c r="C424" s="237"/>
      <c r="D424" s="231" t="s">
        <v>136</v>
      </c>
      <c r="E424" s="238" t="s">
        <v>1</v>
      </c>
      <c r="F424" s="239" t="s">
        <v>704</v>
      </c>
      <c r="G424" s="237"/>
      <c r="H424" s="238" t="s">
        <v>1</v>
      </c>
      <c r="I424" s="240"/>
      <c r="J424" s="237"/>
      <c r="K424" s="237"/>
      <c r="L424" s="241"/>
      <c r="M424" s="242"/>
      <c r="N424" s="243"/>
      <c r="O424" s="243"/>
      <c r="P424" s="243"/>
      <c r="Q424" s="243"/>
      <c r="R424" s="243"/>
      <c r="S424" s="243"/>
      <c r="T424" s="244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5" t="s">
        <v>136</v>
      </c>
      <c r="AU424" s="245" t="s">
        <v>87</v>
      </c>
      <c r="AV424" s="13" t="s">
        <v>85</v>
      </c>
      <c r="AW424" s="13" t="s">
        <v>33</v>
      </c>
      <c r="AX424" s="13" t="s">
        <v>77</v>
      </c>
      <c r="AY424" s="245" t="s">
        <v>125</v>
      </c>
    </row>
    <row r="425" s="14" customFormat="1">
      <c r="A425" s="14"/>
      <c r="B425" s="246"/>
      <c r="C425" s="247"/>
      <c r="D425" s="231" t="s">
        <v>136</v>
      </c>
      <c r="E425" s="248" t="s">
        <v>1</v>
      </c>
      <c r="F425" s="249" t="s">
        <v>705</v>
      </c>
      <c r="G425" s="247"/>
      <c r="H425" s="250">
        <v>1</v>
      </c>
      <c r="I425" s="251"/>
      <c r="J425" s="247"/>
      <c r="K425" s="247"/>
      <c r="L425" s="252"/>
      <c r="M425" s="253"/>
      <c r="N425" s="254"/>
      <c r="O425" s="254"/>
      <c r="P425" s="254"/>
      <c r="Q425" s="254"/>
      <c r="R425" s="254"/>
      <c r="S425" s="254"/>
      <c r="T425" s="255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6" t="s">
        <v>136</v>
      </c>
      <c r="AU425" s="256" t="s">
        <v>87</v>
      </c>
      <c r="AV425" s="14" t="s">
        <v>87</v>
      </c>
      <c r="AW425" s="14" t="s">
        <v>33</v>
      </c>
      <c r="AX425" s="14" t="s">
        <v>77</v>
      </c>
      <c r="AY425" s="256" t="s">
        <v>125</v>
      </c>
    </row>
    <row r="426" s="14" customFormat="1">
      <c r="A426" s="14"/>
      <c r="B426" s="246"/>
      <c r="C426" s="247"/>
      <c r="D426" s="231" t="s">
        <v>136</v>
      </c>
      <c r="E426" s="248" t="s">
        <v>1</v>
      </c>
      <c r="F426" s="249" t="s">
        <v>706</v>
      </c>
      <c r="G426" s="247"/>
      <c r="H426" s="250">
        <v>6</v>
      </c>
      <c r="I426" s="251"/>
      <c r="J426" s="247"/>
      <c r="K426" s="247"/>
      <c r="L426" s="252"/>
      <c r="M426" s="253"/>
      <c r="N426" s="254"/>
      <c r="O426" s="254"/>
      <c r="P426" s="254"/>
      <c r="Q426" s="254"/>
      <c r="R426" s="254"/>
      <c r="S426" s="254"/>
      <c r="T426" s="255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6" t="s">
        <v>136</v>
      </c>
      <c r="AU426" s="256" t="s">
        <v>87</v>
      </c>
      <c r="AV426" s="14" t="s">
        <v>87</v>
      </c>
      <c r="AW426" s="14" t="s">
        <v>33</v>
      </c>
      <c r="AX426" s="14" t="s">
        <v>77</v>
      </c>
      <c r="AY426" s="256" t="s">
        <v>125</v>
      </c>
    </row>
    <row r="427" s="14" customFormat="1">
      <c r="A427" s="14"/>
      <c r="B427" s="246"/>
      <c r="C427" s="247"/>
      <c r="D427" s="231" t="s">
        <v>136</v>
      </c>
      <c r="E427" s="248" t="s">
        <v>1</v>
      </c>
      <c r="F427" s="249" t="s">
        <v>707</v>
      </c>
      <c r="G427" s="247"/>
      <c r="H427" s="250">
        <v>0.57999999999999996</v>
      </c>
      <c r="I427" s="251"/>
      <c r="J427" s="247"/>
      <c r="K427" s="247"/>
      <c r="L427" s="252"/>
      <c r="M427" s="253"/>
      <c r="N427" s="254"/>
      <c r="O427" s="254"/>
      <c r="P427" s="254"/>
      <c r="Q427" s="254"/>
      <c r="R427" s="254"/>
      <c r="S427" s="254"/>
      <c r="T427" s="255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6" t="s">
        <v>136</v>
      </c>
      <c r="AU427" s="256" t="s">
        <v>87</v>
      </c>
      <c r="AV427" s="14" t="s">
        <v>87</v>
      </c>
      <c r="AW427" s="14" t="s">
        <v>33</v>
      </c>
      <c r="AX427" s="14" t="s">
        <v>77</v>
      </c>
      <c r="AY427" s="256" t="s">
        <v>125</v>
      </c>
    </row>
    <row r="428" s="15" customFormat="1">
      <c r="A428" s="15"/>
      <c r="B428" s="260"/>
      <c r="C428" s="261"/>
      <c r="D428" s="231" t="s">
        <v>136</v>
      </c>
      <c r="E428" s="262" t="s">
        <v>1</v>
      </c>
      <c r="F428" s="263" t="s">
        <v>291</v>
      </c>
      <c r="G428" s="261"/>
      <c r="H428" s="264">
        <v>7.5800000000000001</v>
      </c>
      <c r="I428" s="265"/>
      <c r="J428" s="261"/>
      <c r="K428" s="261"/>
      <c r="L428" s="266"/>
      <c r="M428" s="267"/>
      <c r="N428" s="268"/>
      <c r="O428" s="268"/>
      <c r="P428" s="268"/>
      <c r="Q428" s="268"/>
      <c r="R428" s="268"/>
      <c r="S428" s="268"/>
      <c r="T428" s="269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70" t="s">
        <v>136</v>
      </c>
      <c r="AU428" s="270" t="s">
        <v>87</v>
      </c>
      <c r="AV428" s="15" t="s">
        <v>149</v>
      </c>
      <c r="AW428" s="15" t="s">
        <v>33</v>
      </c>
      <c r="AX428" s="15" t="s">
        <v>85</v>
      </c>
      <c r="AY428" s="270" t="s">
        <v>125</v>
      </c>
    </row>
    <row r="429" s="2" customFormat="1" ht="16.5" customHeight="1">
      <c r="A429" s="38"/>
      <c r="B429" s="39"/>
      <c r="C429" s="271" t="s">
        <v>708</v>
      </c>
      <c r="D429" s="271" t="s">
        <v>468</v>
      </c>
      <c r="E429" s="272" t="s">
        <v>709</v>
      </c>
      <c r="F429" s="273" t="s">
        <v>710</v>
      </c>
      <c r="G429" s="274" t="s">
        <v>234</v>
      </c>
      <c r="H429" s="275">
        <v>6.1799999999999997</v>
      </c>
      <c r="I429" s="276"/>
      <c r="J429" s="277">
        <f>ROUND(I429*H429,2)</f>
        <v>0</v>
      </c>
      <c r="K429" s="273" t="s">
        <v>1</v>
      </c>
      <c r="L429" s="278"/>
      <c r="M429" s="279" t="s">
        <v>1</v>
      </c>
      <c r="N429" s="280" t="s">
        <v>42</v>
      </c>
      <c r="O429" s="91"/>
      <c r="P429" s="227">
        <f>O429*H429</f>
        <v>0</v>
      </c>
      <c r="Q429" s="227">
        <v>0.13100000000000001</v>
      </c>
      <c r="R429" s="227">
        <f>Q429*H429</f>
        <v>0.80957999999999997</v>
      </c>
      <c r="S429" s="227">
        <v>0</v>
      </c>
      <c r="T429" s="228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29" t="s">
        <v>172</v>
      </c>
      <c r="AT429" s="229" t="s">
        <v>468</v>
      </c>
      <c r="AU429" s="229" t="s">
        <v>87</v>
      </c>
      <c r="AY429" s="17" t="s">
        <v>125</v>
      </c>
      <c r="BE429" s="230">
        <f>IF(N429="základní",J429,0)</f>
        <v>0</v>
      </c>
      <c r="BF429" s="230">
        <f>IF(N429="snížená",J429,0)</f>
        <v>0</v>
      </c>
      <c r="BG429" s="230">
        <f>IF(N429="zákl. přenesená",J429,0)</f>
        <v>0</v>
      </c>
      <c r="BH429" s="230">
        <f>IF(N429="sníž. přenesená",J429,0)</f>
        <v>0</v>
      </c>
      <c r="BI429" s="230">
        <f>IF(N429="nulová",J429,0)</f>
        <v>0</v>
      </c>
      <c r="BJ429" s="17" t="s">
        <v>85</v>
      </c>
      <c r="BK429" s="230">
        <f>ROUND(I429*H429,2)</f>
        <v>0</v>
      </c>
      <c r="BL429" s="17" t="s">
        <v>149</v>
      </c>
      <c r="BM429" s="229" t="s">
        <v>711</v>
      </c>
    </row>
    <row r="430" s="2" customFormat="1">
      <c r="A430" s="38"/>
      <c r="B430" s="39"/>
      <c r="C430" s="40"/>
      <c r="D430" s="231" t="s">
        <v>135</v>
      </c>
      <c r="E430" s="40"/>
      <c r="F430" s="232" t="s">
        <v>712</v>
      </c>
      <c r="G430" s="40"/>
      <c r="H430" s="40"/>
      <c r="I430" s="233"/>
      <c r="J430" s="40"/>
      <c r="K430" s="40"/>
      <c r="L430" s="44"/>
      <c r="M430" s="234"/>
      <c r="N430" s="235"/>
      <c r="O430" s="91"/>
      <c r="P430" s="91"/>
      <c r="Q430" s="91"/>
      <c r="R430" s="91"/>
      <c r="S430" s="91"/>
      <c r="T430" s="92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T430" s="17" t="s">
        <v>135</v>
      </c>
      <c r="AU430" s="17" t="s">
        <v>87</v>
      </c>
    </row>
    <row r="431" s="14" customFormat="1">
      <c r="A431" s="14"/>
      <c r="B431" s="246"/>
      <c r="C431" s="247"/>
      <c r="D431" s="231" t="s">
        <v>136</v>
      </c>
      <c r="E431" s="248" t="s">
        <v>1</v>
      </c>
      <c r="F431" s="249" t="s">
        <v>713</v>
      </c>
      <c r="G431" s="247"/>
      <c r="H431" s="250">
        <v>7</v>
      </c>
      <c r="I431" s="251"/>
      <c r="J431" s="247"/>
      <c r="K431" s="247"/>
      <c r="L431" s="252"/>
      <c r="M431" s="253"/>
      <c r="N431" s="254"/>
      <c r="O431" s="254"/>
      <c r="P431" s="254"/>
      <c r="Q431" s="254"/>
      <c r="R431" s="254"/>
      <c r="S431" s="254"/>
      <c r="T431" s="255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6" t="s">
        <v>136</v>
      </c>
      <c r="AU431" s="256" t="s">
        <v>87</v>
      </c>
      <c r="AV431" s="14" t="s">
        <v>87</v>
      </c>
      <c r="AW431" s="14" t="s">
        <v>33</v>
      </c>
      <c r="AX431" s="14" t="s">
        <v>77</v>
      </c>
      <c r="AY431" s="256" t="s">
        <v>125</v>
      </c>
    </row>
    <row r="432" s="14" customFormat="1">
      <c r="A432" s="14"/>
      <c r="B432" s="246"/>
      <c r="C432" s="247"/>
      <c r="D432" s="231" t="s">
        <v>136</v>
      </c>
      <c r="E432" s="248" t="s">
        <v>1</v>
      </c>
      <c r="F432" s="249" t="s">
        <v>714</v>
      </c>
      <c r="G432" s="247"/>
      <c r="H432" s="250">
        <v>-1</v>
      </c>
      <c r="I432" s="251"/>
      <c r="J432" s="247"/>
      <c r="K432" s="247"/>
      <c r="L432" s="252"/>
      <c r="M432" s="253"/>
      <c r="N432" s="254"/>
      <c r="O432" s="254"/>
      <c r="P432" s="254"/>
      <c r="Q432" s="254"/>
      <c r="R432" s="254"/>
      <c r="S432" s="254"/>
      <c r="T432" s="255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6" t="s">
        <v>136</v>
      </c>
      <c r="AU432" s="256" t="s">
        <v>87</v>
      </c>
      <c r="AV432" s="14" t="s">
        <v>87</v>
      </c>
      <c r="AW432" s="14" t="s">
        <v>33</v>
      </c>
      <c r="AX432" s="14" t="s">
        <v>77</v>
      </c>
      <c r="AY432" s="256" t="s">
        <v>125</v>
      </c>
    </row>
    <row r="433" s="15" customFormat="1">
      <c r="A433" s="15"/>
      <c r="B433" s="260"/>
      <c r="C433" s="261"/>
      <c r="D433" s="231" t="s">
        <v>136</v>
      </c>
      <c r="E433" s="262" t="s">
        <v>1</v>
      </c>
      <c r="F433" s="263" t="s">
        <v>291</v>
      </c>
      <c r="G433" s="261"/>
      <c r="H433" s="264">
        <v>6</v>
      </c>
      <c r="I433" s="265"/>
      <c r="J433" s="261"/>
      <c r="K433" s="261"/>
      <c r="L433" s="266"/>
      <c r="M433" s="267"/>
      <c r="N433" s="268"/>
      <c r="O433" s="268"/>
      <c r="P433" s="268"/>
      <c r="Q433" s="268"/>
      <c r="R433" s="268"/>
      <c r="S433" s="268"/>
      <c r="T433" s="269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70" t="s">
        <v>136</v>
      </c>
      <c r="AU433" s="270" t="s">
        <v>87</v>
      </c>
      <c r="AV433" s="15" t="s">
        <v>149</v>
      </c>
      <c r="AW433" s="15" t="s">
        <v>33</v>
      </c>
      <c r="AX433" s="15" t="s">
        <v>85</v>
      </c>
      <c r="AY433" s="270" t="s">
        <v>125</v>
      </c>
    </row>
    <row r="434" s="13" customFormat="1">
      <c r="A434" s="13"/>
      <c r="B434" s="236"/>
      <c r="C434" s="237"/>
      <c r="D434" s="231" t="s">
        <v>136</v>
      </c>
      <c r="E434" s="238" t="s">
        <v>1</v>
      </c>
      <c r="F434" s="239" t="s">
        <v>715</v>
      </c>
      <c r="G434" s="237"/>
      <c r="H434" s="238" t="s">
        <v>1</v>
      </c>
      <c r="I434" s="240"/>
      <c r="J434" s="237"/>
      <c r="K434" s="237"/>
      <c r="L434" s="241"/>
      <c r="M434" s="242"/>
      <c r="N434" s="243"/>
      <c r="O434" s="243"/>
      <c r="P434" s="243"/>
      <c r="Q434" s="243"/>
      <c r="R434" s="243"/>
      <c r="S434" s="243"/>
      <c r="T434" s="244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5" t="s">
        <v>136</v>
      </c>
      <c r="AU434" s="245" t="s">
        <v>87</v>
      </c>
      <c r="AV434" s="13" t="s">
        <v>85</v>
      </c>
      <c r="AW434" s="13" t="s">
        <v>33</v>
      </c>
      <c r="AX434" s="13" t="s">
        <v>77</v>
      </c>
      <c r="AY434" s="245" t="s">
        <v>125</v>
      </c>
    </row>
    <row r="435" s="14" customFormat="1">
      <c r="A435" s="14"/>
      <c r="B435" s="246"/>
      <c r="C435" s="247"/>
      <c r="D435" s="231" t="s">
        <v>136</v>
      </c>
      <c r="E435" s="247"/>
      <c r="F435" s="249" t="s">
        <v>716</v>
      </c>
      <c r="G435" s="247"/>
      <c r="H435" s="250">
        <v>6.1799999999999997</v>
      </c>
      <c r="I435" s="251"/>
      <c r="J435" s="247"/>
      <c r="K435" s="247"/>
      <c r="L435" s="252"/>
      <c r="M435" s="253"/>
      <c r="N435" s="254"/>
      <c r="O435" s="254"/>
      <c r="P435" s="254"/>
      <c r="Q435" s="254"/>
      <c r="R435" s="254"/>
      <c r="S435" s="254"/>
      <c r="T435" s="255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6" t="s">
        <v>136</v>
      </c>
      <c r="AU435" s="256" t="s">
        <v>87</v>
      </c>
      <c r="AV435" s="14" t="s">
        <v>87</v>
      </c>
      <c r="AW435" s="14" t="s">
        <v>4</v>
      </c>
      <c r="AX435" s="14" t="s">
        <v>85</v>
      </c>
      <c r="AY435" s="256" t="s">
        <v>125</v>
      </c>
    </row>
    <row r="436" s="12" customFormat="1" ht="22.8" customHeight="1">
      <c r="A436" s="12"/>
      <c r="B436" s="202"/>
      <c r="C436" s="203"/>
      <c r="D436" s="204" t="s">
        <v>76</v>
      </c>
      <c r="E436" s="216" t="s">
        <v>180</v>
      </c>
      <c r="F436" s="216" t="s">
        <v>717</v>
      </c>
      <c r="G436" s="203"/>
      <c r="H436" s="203"/>
      <c r="I436" s="206"/>
      <c r="J436" s="217">
        <f>BK436</f>
        <v>0</v>
      </c>
      <c r="K436" s="203"/>
      <c r="L436" s="208"/>
      <c r="M436" s="209"/>
      <c r="N436" s="210"/>
      <c r="O436" s="210"/>
      <c r="P436" s="211">
        <f>SUM(P437:P517)</f>
        <v>0</v>
      </c>
      <c r="Q436" s="210"/>
      <c r="R436" s="211">
        <f>SUM(R437:R517)</f>
        <v>161.22074359999999</v>
      </c>
      <c r="S436" s="210"/>
      <c r="T436" s="212">
        <f>SUM(T437:T517)</f>
        <v>0.26000000000000001</v>
      </c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R436" s="213" t="s">
        <v>85</v>
      </c>
      <c r="AT436" s="214" t="s">
        <v>76</v>
      </c>
      <c r="AU436" s="214" t="s">
        <v>85</v>
      </c>
      <c r="AY436" s="213" t="s">
        <v>125</v>
      </c>
      <c r="BK436" s="215">
        <f>SUM(BK437:BK517)</f>
        <v>0</v>
      </c>
    </row>
    <row r="437" s="2" customFormat="1" ht="16.5" customHeight="1">
      <c r="A437" s="38"/>
      <c r="B437" s="39"/>
      <c r="C437" s="218" t="s">
        <v>718</v>
      </c>
      <c r="D437" s="218" t="s">
        <v>128</v>
      </c>
      <c r="E437" s="219" t="s">
        <v>719</v>
      </c>
      <c r="F437" s="220" t="s">
        <v>720</v>
      </c>
      <c r="G437" s="221" t="s">
        <v>240</v>
      </c>
      <c r="H437" s="222">
        <v>10</v>
      </c>
      <c r="I437" s="223"/>
      <c r="J437" s="224">
        <f>ROUND(I437*H437,2)</f>
        <v>0</v>
      </c>
      <c r="K437" s="220" t="s">
        <v>132</v>
      </c>
      <c r="L437" s="44"/>
      <c r="M437" s="225" t="s">
        <v>1</v>
      </c>
      <c r="N437" s="226" t="s">
        <v>42</v>
      </c>
      <c r="O437" s="91"/>
      <c r="P437" s="227">
        <f>O437*H437</f>
        <v>0</v>
      </c>
      <c r="Q437" s="227">
        <v>0.00069999999999999999</v>
      </c>
      <c r="R437" s="227">
        <f>Q437*H437</f>
        <v>0.0070000000000000001</v>
      </c>
      <c r="S437" s="227">
        <v>0</v>
      </c>
      <c r="T437" s="228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29" t="s">
        <v>149</v>
      </c>
      <c r="AT437" s="229" t="s">
        <v>128</v>
      </c>
      <c r="AU437" s="229" t="s">
        <v>87</v>
      </c>
      <c r="AY437" s="17" t="s">
        <v>125</v>
      </c>
      <c r="BE437" s="230">
        <f>IF(N437="základní",J437,0)</f>
        <v>0</v>
      </c>
      <c r="BF437" s="230">
        <f>IF(N437="snížená",J437,0)</f>
        <v>0</v>
      </c>
      <c r="BG437" s="230">
        <f>IF(N437="zákl. přenesená",J437,0)</f>
        <v>0</v>
      </c>
      <c r="BH437" s="230">
        <f>IF(N437="sníž. přenesená",J437,0)</f>
        <v>0</v>
      </c>
      <c r="BI437" s="230">
        <f>IF(N437="nulová",J437,0)</f>
        <v>0</v>
      </c>
      <c r="BJ437" s="17" t="s">
        <v>85</v>
      </c>
      <c r="BK437" s="230">
        <f>ROUND(I437*H437,2)</f>
        <v>0</v>
      </c>
      <c r="BL437" s="17" t="s">
        <v>149</v>
      </c>
      <c r="BM437" s="229" t="s">
        <v>721</v>
      </c>
    </row>
    <row r="438" s="2" customFormat="1">
      <c r="A438" s="38"/>
      <c r="B438" s="39"/>
      <c r="C438" s="40"/>
      <c r="D438" s="231" t="s">
        <v>135</v>
      </c>
      <c r="E438" s="40"/>
      <c r="F438" s="232" t="s">
        <v>722</v>
      </c>
      <c r="G438" s="40"/>
      <c r="H438" s="40"/>
      <c r="I438" s="233"/>
      <c r="J438" s="40"/>
      <c r="K438" s="40"/>
      <c r="L438" s="44"/>
      <c r="M438" s="234"/>
      <c r="N438" s="235"/>
      <c r="O438" s="91"/>
      <c r="P438" s="91"/>
      <c r="Q438" s="91"/>
      <c r="R438" s="91"/>
      <c r="S438" s="91"/>
      <c r="T438" s="92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T438" s="17" t="s">
        <v>135</v>
      </c>
      <c r="AU438" s="17" t="s">
        <v>87</v>
      </c>
    </row>
    <row r="439" s="14" customFormat="1">
      <c r="A439" s="14"/>
      <c r="B439" s="246"/>
      <c r="C439" s="247"/>
      <c r="D439" s="231" t="s">
        <v>136</v>
      </c>
      <c r="E439" s="248" t="s">
        <v>1</v>
      </c>
      <c r="F439" s="249" t="s">
        <v>723</v>
      </c>
      <c r="G439" s="247"/>
      <c r="H439" s="250">
        <v>14</v>
      </c>
      <c r="I439" s="251"/>
      <c r="J439" s="247"/>
      <c r="K439" s="247"/>
      <c r="L439" s="252"/>
      <c r="M439" s="253"/>
      <c r="N439" s="254"/>
      <c r="O439" s="254"/>
      <c r="P439" s="254"/>
      <c r="Q439" s="254"/>
      <c r="R439" s="254"/>
      <c r="S439" s="254"/>
      <c r="T439" s="255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6" t="s">
        <v>136</v>
      </c>
      <c r="AU439" s="256" t="s">
        <v>87</v>
      </c>
      <c r="AV439" s="14" t="s">
        <v>87</v>
      </c>
      <c r="AW439" s="14" t="s">
        <v>33</v>
      </c>
      <c r="AX439" s="14" t="s">
        <v>77</v>
      </c>
      <c r="AY439" s="256" t="s">
        <v>125</v>
      </c>
    </row>
    <row r="440" s="14" customFormat="1">
      <c r="A440" s="14"/>
      <c r="B440" s="246"/>
      <c r="C440" s="247"/>
      <c r="D440" s="231" t="s">
        <v>136</v>
      </c>
      <c r="E440" s="248" t="s">
        <v>1</v>
      </c>
      <c r="F440" s="249" t="s">
        <v>724</v>
      </c>
      <c r="G440" s="247"/>
      <c r="H440" s="250">
        <v>-4</v>
      </c>
      <c r="I440" s="251"/>
      <c r="J440" s="247"/>
      <c r="K440" s="247"/>
      <c r="L440" s="252"/>
      <c r="M440" s="253"/>
      <c r="N440" s="254"/>
      <c r="O440" s="254"/>
      <c r="P440" s="254"/>
      <c r="Q440" s="254"/>
      <c r="R440" s="254"/>
      <c r="S440" s="254"/>
      <c r="T440" s="255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6" t="s">
        <v>136</v>
      </c>
      <c r="AU440" s="256" t="s">
        <v>87</v>
      </c>
      <c r="AV440" s="14" t="s">
        <v>87</v>
      </c>
      <c r="AW440" s="14" t="s">
        <v>33</v>
      </c>
      <c r="AX440" s="14" t="s">
        <v>77</v>
      </c>
      <c r="AY440" s="256" t="s">
        <v>125</v>
      </c>
    </row>
    <row r="441" s="15" customFormat="1">
      <c r="A441" s="15"/>
      <c r="B441" s="260"/>
      <c r="C441" s="261"/>
      <c r="D441" s="231" t="s">
        <v>136</v>
      </c>
      <c r="E441" s="262" t="s">
        <v>1</v>
      </c>
      <c r="F441" s="263" t="s">
        <v>291</v>
      </c>
      <c r="G441" s="261"/>
      <c r="H441" s="264">
        <v>10</v>
      </c>
      <c r="I441" s="265"/>
      <c r="J441" s="261"/>
      <c r="K441" s="261"/>
      <c r="L441" s="266"/>
      <c r="M441" s="267"/>
      <c r="N441" s="268"/>
      <c r="O441" s="268"/>
      <c r="P441" s="268"/>
      <c r="Q441" s="268"/>
      <c r="R441" s="268"/>
      <c r="S441" s="268"/>
      <c r="T441" s="269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70" t="s">
        <v>136</v>
      </c>
      <c r="AU441" s="270" t="s">
        <v>87</v>
      </c>
      <c r="AV441" s="15" t="s">
        <v>149</v>
      </c>
      <c r="AW441" s="15" t="s">
        <v>33</v>
      </c>
      <c r="AX441" s="15" t="s">
        <v>85</v>
      </c>
      <c r="AY441" s="270" t="s">
        <v>125</v>
      </c>
    </row>
    <row r="442" s="2" customFormat="1" ht="16.5" customHeight="1">
      <c r="A442" s="38"/>
      <c r="B442" s="39"/>
      <c r="C442" s="218" t="s">
        <v>725</v>
      </c>
      <c r="D442" s="218" t="s">
        <v>128</v>
      </c>
      <c r="E442" s="219" t="s">
        <v>726</v>
      </c>
      <c r="F442" s="220" t="s">
        <v>727</v>
      </c>
      <c r="G442" s="221" t="s">
        <v>240</v>
      </c>
      <c r="H442" s="222">
        <v>5</v>
      </c>
      <c r="I442" s="223"/>
      <c r="J442" s="224">
        <f>ROUND(I442*H442,2)</f>
        <v>0</v>
      </c>
      <c r="K442" s="220" t="s">
        <v>132</v>
      </c>
      <c r="L442" s="44"/>
      <c r="M442" s="225" t="s">
        <v>1</v>
      </c>
      <c r="N442" s="226" t="s">
        <v>42</v>
      </c>
      <c r="O442" s="91"/>
      <c r="P442" s="227">
        <f>O442*H442</f>
        <v>0</v>
      </c>
      <c r="Q442" s="227">
        <v>1.0000000000000001E-05</v>
      </c>
      <c r="R442" s="227">
        <f>Q442*H442</f>
        <v>5.0000000000000002E-05</v>
      </c>
      <c r="S442" s="227">
        <v>0</v>
      </c>
      <c r="T442" s="228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29" t="s">
        <v>149</v>
      </c>
      <c r="AT442" s="229" t="s">
        <v>128</v>
      </c>
      <c r="AU442" s="229" t="s">
        <v>87</v>
      </c>
      <c r="AY442" s="17" t="s">
        <v>125</v>
      </c>
      <c r="BE442" s="230">
        <f>IF(N442="základní",J442,0)</f>
        <v>0</v>
      </c>
      <c r="BF442" s="230">
        <f>IF(N442="snížená",J442,0)</f>
        <v>0</v>
      </c>
      <c r="BG442" s="230">
        <f>IF(N442="zákl. přenesená",J442,0)</f>
        <v>0</v>
      </c>
      <c r="BH442" s="230">
        <f>IF(N442="sníž. přenesená",J442,0)</f>
        <v>0</v>
      </c>
      <c r="BI442" s="230">
        <f>IF(N442="nulová",J442,0)</f>
        <v>0</v>
      </c>
      <c r="BJ442" s="17" t="s">
        <v>85</v>
      </c>
      <c r="BK442" s="230">
        <f>ROUND(I442*H442,2)</f>
        <v>0</v>
      </c>
      <c r="BL442" s="17" t="s">
        <v>149</v>
      </c>
      <c r="BM442" s="229" t="s">
        <v>728</v>
      </c>
    </row>
    <row r="443" s="2" customFormat="1">
      <c r="A443" s="38"/>
      <c r="B443" s="39"/>
      <c r="C443" s="40"/>
      <c r="D443" s="231" t="s">
        <v>135</v>
      </c>
      <c r="E443" s="40"/>
      <c r="F443" s="232" t="s">
        <v>729</v>
      </c>
      <c r="G443" s="40"/>
      <c r="H443" s="40"/>
      <c r="I443" s="233"/>
      <c r="J443" s="40"/>
      <c r="K443" s="40"/>
      <c r="L443" s="44"/>
      <c r="M443" s="234"/>
      <c r="N443" s="235"/>
      <c r="O443" s="91"/>
      <c r="P443" s="91"/>
      <c r="Q443" s="91"/>
      <c r="R443" s="91"/>
      <c r="S443" s="91"/>
      <c r="T443" s="92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7" t="s">
        <v>135</v>
      </c>
      <c r="AU443" s="17" t="s">
        <v>87</v>
      </c>
    </row>
    <row r="444" s="14" customFormat="1">
      <c r="A444" s="14"/>
      <c r="B444" s="246"/>
      <c r="C444" s="247"/>
      <c r="D444" s="231" t="s">
        <v>136</v>
      </c>
      <c r="E444" s="248" t="s">
        <v>1</v>
      </c>
      <c r="F444" s="249" t="s">
        <v>730</v>
      </c>
      <c r="G444" s="247"/>
      <c r="H444" s="250">
        <v>1</v>
      </c>
      <c r="I444" s="251"/>
      <c r="J444" s="247"/>
      <c r="K444" s="247"/>
      <c r="L444" s="252"/>
      <c r="M444" s="253"/>
      <c r="N444" s="254"/>
      <c r="O444" s="254"/>
      <c r="P444" s="254"/>
      <c r="Q444" s="254"/>
      <c r="R444" s="254"/>
      <c r="S444" s="254"/>
      <c r="T444" s="255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6" t="s">
        <v>136</v>
      </c>
      <c r="AU444" s="256" t="s">
        <v>87</v>
      </c>
      <c r="AV444" s="14" t="s">
        <v>87</v>
      </c>
      <c r="AW444" s="14" t="s">
        <v>33</v>
      </c>
      <c r="AX444" s="14" t="s">
        <v>77</v>
      </c>
      <c r="AY444" s="256" t="s">
        <v>125</v>
      </c>
    </row>
    <row r="445" s="14" customFormat="1">
      <c r="A445" s="14"/>
      <c r="B445" s="246"/>
      <c r="C445" s="247"/>
      <c r="D445" s="231" t="s">
        <v>136</v>
      </c>
      <c r="E445" s="248" t="s">
        <v>1</v>
      </c>
      <c r="F445" s="249" t="s">
        <v>731</v>
      </c>
      <c r="G445" s="247"/>
      <c r="H445" s="250">
        <v>4</v>
      </c>
      <c r="I445" s="251"/>
      <c r="J445" s="247"/>
      <c r="K445" s="247"/>
      <c r="L445" s="252"/>
      <c r="M445" s="253"/>
      <c r="N445" s="254"/>
      <c r="O445" s="254"/>
      <c r="P445" s="254"/>
      <c r="Q445" s="254"/>
      <c r="R445" s="254"/>
      <c r="S445" s="254"/>
      <c r="T445" s="255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6" t="s">
        <v>136</v>
      </c>
      <c r="AU445" s="256" t="s">
        <v>87</v>
      </c>
      <c r="AV445" s="14" t="s">
        <v>87</v>
      </c>
      <c r="AW445" s="14" t="s">
        <v>33</v>
      </c>
      <c r="AX445" s="14" t="s">
        <v>77</v>
      </c>
      <c r="AY445" s="256" t="s">
        <v>125</v>
      </c>
    </row>
    <row r="446" s="15" customFormat="1">
      <c r="A446" s="15"/>
      <c r="B446" s="260"/>
      <c r="C446" s="261"/>
      <c r="D446" s="231" t="s">
        <v>136</v>
      </c>
      <c r="E446" s="262" t="s">
        <v>1</v>
      </c>
      <c r="F446" s="263" t="s">
        <v>291</v>
      </c>
      <c r="G446" s="261"/>
      <c r="H446" s="264">
        <v>5</v>
      </c>
      <c r="I446" s="265"/>
      <c r="J446" s="261"/>
      <c r="K446" s="261"/>
      <c r="L446" s="266"/>
      <c r="M446" s="267"/>
      <c r="N446" s="268"/>
      <c r="O446" s="268"/>
      <c r="P446" s="268"/>
      <c r="Q446" s="268"/>
      <c r="R446" s="268"/>
      <c r="S446" s="268"/>
      <c r="T446" s="269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70" t="s">
        <v>136</v>
      </c>
      <c r="AU446" s="270" t="s">
        <v>87</v>
      </c>
      <c r="AV446" s="15" t="s">
        <v>149</v>
      </c>
      <c r="AW446" s="15" t="s">
        <v>33</v>
      </c>
      <c r="AX446" s="15" t="s">
        <v>85</v>
      </c>
      <c r="AY446" s="270" t="s">
        <v>125</v>
      </c>
    </row>
    <row r="447" s="2" customFormat="1" ht="16.5" customHeight="1">
      <c r="A447" s="38"/>
      <c r="B447" s="39"/>
      <c r="C447" s="271" t="s">
        <v>732</v>
      </c>
      <c r="D447" s="271" t="s">
        <v>468</v>
      </c>
      <c r="E447" s="272" t="s">
        <v>733</v>
      </c>
      <c r="F447" s="273" t="s">
        <v>734</v>
      </c>
      <c r="G447" s="274" t="s">
        <v>240</v>
      </c>
      <c r="H447" s="275">
        <v>6</v>
      </c>
      <c r="I447" s="276"/>
      <c r="J447" s="277">
        <f>ROUND(I447*H447,2)</f>
        <v>0</v>
      </c>
      <c r="K447" s="273" t="s">
        <v>132</v>
      </c>
      <c r="L447" s="278"/>
      <c r="M447" s="279" t="s">
        <v>1</v>
      </c>
      <c r="N447" s="280" t="s">
        <v>42</v>
      </c>
      <c r="O447" s="91"/>
      <c r="P447" s="227">
        <f>O447*H447</f>
        <v>0</v>
      </c>
      <c r="Q447" s="227">
        <v>0.0012999999999999999</v>
      </c>
      <c r="R447" s="227">
        <f>Q447*H447</f>
        <v>0.0077999999999999996</v>
      </c>
      <c r="S447" s="227">
        <v>0</v>
      </c>
      <c r="T447" s="228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29" t="s">
        <v>172</v>
      </c>
      <c r="AT447" s="229" t="s">
        <v>468</v>
      </c>
      <c r="AU447" s="229" t="s">
        <v>87</v>
      </c>
      <c r="AY447" s="17" t="s">
        <v>125</v>
      </c>
      <c r="BE447" s="230">
        <f>IF(N447="základní",J447,0)</f>
        <v>0</v>
      </c>
      <c r="BF447" s="230">
        <f>IF(N447="snížená",J447,0)</f>
        <v>0</v>
      </c>
      <c r="BG447" s="230">
        <f>IF(N447="zákl. přenesená",J447,0)</f>
        <v>0</v>
      </c>
      <c r="BH447" s="230">
        <f>IF(N447="sníž. přenesená",J447,0)</f>
        <v>0</v>
      </c>
      <c r="BI447" s="230">
        <f>IF(N447="nulová",J447,0)</f>
        <v>0</v>
      </c>
      <c r="BJ447" s="17" t="s">
        <v>85</v>
      </c>
      <c r="BK447" s="230">
        <f>ROUND(I447*H447,2)</f>
        <v>0</v>
      </c>
      <c r="BL447" s="17" t="s">
        <v>149</v>
      </c>
      <c r="BM447" s="229" t="s">
        <v>735</v>
      </c>
    </row>
    <row r="448" s="2" customFormat="1">
      <c r="A448" s="38"/>
      <c r="B448" s="39"/>
      <c r="C448" s="40"/>
      <c r="D448" s="231" t="s">
        <v>135</v>
      </c>
      <c r="E448" s="40"/>
      <c r="F448" s="232" t="s">
        <v>734</v>
      </c>
      <c r="G448" s="40"/>
      <c r="H448" s="40"/>
      <c r="I448" s="233"/>
      <c r="J448" s="40"/>
      <c r="K448" s="40"/>
      <c r="L448" s="44"/>
      <c r="M448" s="234"/>
      <c r="N448" s="235"/>
      <c r="O448" s="91"/>
      <c r="P448" s="91"/>
      <c r="Q448" s="91"/>
      <c r="R448" s="91"/>
      <c r="S448" s="91"/>
      <c r="T448" s="92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T448" s="17" t="s">
        <v>135</v>
      </c>
      <c r="AU448" s="17" t="s">
        <v>87</v>
      </c>
    </row>
    <row r="449" s="14" customFormat="1">
      <c r="A449" s="14"/>
      <c r="B449" s="246"/>
      <c r="C449" s="247"/>
      <c r="D449" s="231" t="s">
        <v>136</v>
      </c>
      <c r="E449" s="248" t="s">
        <v>1</v>
      </c>
      <c r="F449" s="249" t="s">
        <v>736</v>
      </c>
      <c r="G449" s="247"/>
      <c r="H449" s="250">
        <v>3</v>
      </c>
      <c r="I449" s="251"/>
      <c r="J449" s="247"/>
      <c r="K449" s="247"/>
      <c r="L449" s="252"/>
      <c r="M449" s="253"/>
      <c r="N449" s="254"/>
      <c r="O449" s="254"/>
      <c r="P449" s="254"/>
      <c r="Q449" s="254"/>
      <c r="R449" s="254"/>
      <c r="S449" s="254"/>
      <c r="T449" s="255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6" t="s">
        <v>136</v>
      </c>
      <c r="AU449" s="256" t="s">
        <v>87</v>
      </c>
      <c r="AV449" s="14" t="s">
        <v>87</v>
      </c>
      <c r="AW449" s="14" t="s">
        <v>33</v>
      </c>
      <c r="AX449" s="14" t="s">
        <v>77</v>
      </c>
      <c r="AY449" s="256" t="s">
        <v>125</v>
      </c>
    </row>
    <row r="450" s="14" customFormat="1">
      <c r="A450" s="14"/>
      <c r="B450" s="246"/>
      <c r="C450" s="247"/>
      <c r="D450" s="231" t="s">
        <v>136</v>
      </c>
      <c r="E450" s="248" t="s">
        <v>1</v>
      </c>
      <c r="F450" s="249" t="s">
        <v>737</v>
      </c>
      <c r="G450" s="247"/>
      <c r="H450" s="250">
        <v>3</v>
      </c>
      <c r="I450" s="251"/>
      <c r="J450" s="247"/>
      <c r="K450" s="247"/>
      <c r="L450" s="252"/>
      <c r="M450" s="253"/>
      <c r="N450" s="254"/>
      <c r="O450" s="254"/>
      <c r="P450" s="254"/>
      <c r="Q450" s="254"/>
      <c r="R450" s="254"/>
      <c r="S450" s="254"/>
      <c r="T450" s="255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6" t="s">
        <v>136</v>
      </c>
      <c r="AU450" s="256" t="s">
        <v>87</v>
      </c>
      <c r="AV450" s="14" t="s">
        <v>87</v>
      </c>
      <c r="AW450" s="14" t="s">
        <v>33</v>
      </c>
      <c r="AX450" s="14" t="s">
        <v>77</v>
      </c>
      <c r="AY450" s="256" t="s">
        <v>125</v>
      </c>
    </row>
    <row r="451" s="15" customFormat="1">
      <c r="A451" s="15"/>
      <c r="B451" s="260"/>
      <c r="C451" s="261"/>
      <c r="D451" s="231" t="s">
        <v>136</v>
      </c>
      <c r="E451" s="262" t="s">
        <v>1</v>
      </c>
      <c r="F451" s="263" t="s">
        <v>291</v>
      </c>
      <c r="G451" s="261"/>
      <c r="H451" s="264">
        <v>6</v>
      </c>
      <c r="I451" s="265"/>
      <c r="J451" s="261"/>
      <c r="K451" s="261"/>
      <c r="L451" s="266"/>
      <c r="M451" s="267"/>
      <c r="N451" s="268"/>
      <c r="O451" s="268"/>
      <c r="P451" s="268"/>
      <c r="Q451" s="268"/>
      <c r="R451" s="268"/>
      <c r="S451" s="268"/>
      <c r="T451" s="269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70" t="s">
        <v>136</v>
      </c>
      <c r="AU451" s="270" t="s">
        <v>87</v>
      </c>
      <c r="AV451" s="15" t="s">
        <v>149</v>
      </c>
      <c r="AW451" s="15" t="s">
        <v>33</v>
      </c>
      <c r="AX451" s="15" t="s">
        <v>85</v>
      </c>
      <c r="AY451" s="270" t="s">
        <v>125</v>
      </c>
    </row>
    <row r="452" s="2" customFormat="1" ht="16.5" customHeight="1">
      <c r="A452" s="38"/>
      <c r="B452" s="39"/>
      <c r="C452" s="271" t="s">
        <v>738</v>
      </c>
      <c r="D452" s="271" t="s">
        <v>468</v>
      </c>
      <c r="E452" s="272" t="s">
        <v>739</v>
      </c>
      <c r="F452" s="273" t="s">
        <v>740</v>
      </c>
      <c r="G452" s="274" t="s">
        <v>240</v>
      </c>
      <c r="H452" s="275">
        <v>8</v>
      </c>
      <c r="I452" s="276"/>
      <c r="J452" s="277">
        <f>ROUND(I452*H452,2)</f>
        <v>0</v>
      </c>
      <c r="K452" s="273" t="s">
        <v>132</v>
      </c>
      <c r="L452" s="278"/>
      <c r="M452" s="279" t="s">
        <v>1</v>
      </c>
      <c r="N452" s="280" t="s">
        <v>42</v>
      </c>
      <c r="O452" s="91"/>
      <c r="P452" s="227">
        <f>O452*H452</f>
        <v>0</v>
      </c>
      <c r="Q452" s="227">
        <v>0.0016999999999999999</v>
      </c>
      <c r="R452" s="227">
        <f>Q452*H452</f>
        <v>0.013599999999999999</v>
      </c>
      <c r="S452" s="227">
        <v>0</v>
      </c>
      <c r="T452" s="228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29" t="s">
        <v>172</v>
      </c>
      <c r="AT452" s="229" t="s">
        <v>468</v>
      </c>
      <c r="AU452" s="229" t="s">
        <v>87</v>
      </c>
      <c r="AY452" s="17" t="s">
        <v>125</v>
      </c>
      <c r="BE452" s="230">
        <f>IF(N452="základní",J452,0)</f>
        <v>0</v>
      </c>
      <c r="BF452" s="230">
        <f>IF(N452="snížená",J452,0)</f>
        <v>0</v>
      </c>
      <c r="BG452" s="230">
        <f>IF(N452="zákl. přenesená",J452,0)</f>
        <v>0</v>
      </c>
      <c r="BH452" s="230">
        <f>IF(N452="sníž. přenesená",J452,0)</f>
        <v>0</v>
      </c>
      <c r="BI452" s="230">
        <f>IF(N452="nulová",J452,0)</f>
        <v>0</v>
      </c>
      <c r="BJ452" s="17" t="s">
        <v>85</v>
      </c>
      <c r="BK452" s="230">
        <f>ROUND(I452*H452,2)</f>
        <v>0</v>
      </c>
      <c r="BL452" s="17" t="s">
        <v>149</v>
      </c>
      <c r="BM452" s="229" t="s">
        <v>741</v>
      </c>
    </row>
    <row r="453" s="2" customFormat="1">
      <c r="A453" s="38"/>
      <c r="B453" s="39"/>
      <c r="C453" s="40"/>
      <c r="D453" s="231" t="s">
        <v>135</v>
      </c>
      <c r="E453" s="40"/>
      <c r="F453" s="232" t="s">
        <v>740</v>
      </c>
      <c r="G453" s="40"/>
      <c r="H453" s="40"/>
      <c r="I453" s="233"/>
      <c r="J453" s="40"/>
      <c r="K453" s="40"/>
      <c r="L453" s="44"/>
      <c r="M453" s="234"/>
      <c r="N453" s="235"/>
      <c r="O453" s="91"/>
      <c r="P453" s="91"/>
      <c r="Q453" s="91"/>
      <c r="R453" s="91"/>
      <c r="S453" s="91"/>
      <c r="T453" s="92"/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T453" s="17" t="s">
        <v>135</v>
      </c>
      <c r="AU453" s="17" t="s">
        <v>87</v>
      </c>
    </row>
    <row r="454" s="14" customFormat="1">
      <c r="A454" s="14"/>
      <c r="B454" s="246"/>
      <c r="C454" s="247"/>
      <c r="D454" s="231" t="s">
        <v>136</v>
      </c>
      <c r="E454" s="248" t="s">
        <v>1</v>
      </c>
      <c r="F454" s="249" t="s">
        <v>742</v>
      </c>
      <c r="G454" s="247"/>
      <c r="H454" s="250">
        <v>8</v>
      </c>
      <c r="I454" s="251"/>
      <c r="J454" s="247"/>
      <c r="K454" s="247"/>
      <c r="L454" s="252"/>
      <c r="M454" s="253"/>
      <c r="N454" s="254"/>
      <c r="O454" s="254"/>
      <c r="P454" s="254"/>
      <c r="Q454" s="254"/>
      <c r="R454" s="254"/>
      <c r="S454" s="254"/>
      <c r="T454" s="255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6" t="s">
        <v>136</v>
      </c>
      <c r="AU454" s="256" t="s">
        <v>87</v>
      </c>
      <c r="AV454" s="14" t="s">
        <v>87</v>
      </c>
      <c r="AW454" s="14" t="s">
        <v>33</v>
      </c>
      <c r="AX454" s="14" t="s">
        <v>85</v>
      </c>
      <c r="AY454" s="256" t="s">
        <v>125</v>
      </c>
    </row>
    <row r="455" s="2" customFormat="1" ht="16.5" customHeight="1">
      <c r="A455" s="38"/>
      <c r="B455" s="39"/>
      <c r="C455" s="218" t="s">
        <v>743</v>
      </c>
      <c r="D455" s="218" t="s">
        <v>128</v>
      </c>
      <c r="E455" s="219" t="s">
        <v>744</v>
      </c>
      <c r="F455" s="220" t="s">
        <v>745</v>
      </c>
      <c r="G455" s="221" t="s">
        <v>240</v>
      </c>
      <c r="H455" s="222">
        <v>3</v>
      </c>
      <c r="I455" s="223"/>
      <c r="J455" s="224">
        <f>ROUND(I455*H455,2)</f>
        <v>0</v>
      </c>
      <c r="K455" s="220" t="s">
        <v>132</v>
      </c>
      <c r="L455" s="44"/>
      <c r="M455" s="225" t="s">
        <v>1</v>
      </c>
      <c r="N455" s="226" t="s">
        <v>42</v>
      </c>
      <c r="O455" s="91"/>
      <c r="P455" s="227">
        <f>O455*H455</f>
        <v>0</v>
      </c>
      <c r="Q455" s="227">
        <v>0.11241</v>
      </c>
      <c r="R455" s="227">
        <f>Q455*H455</f>
        <v>0.33722999999999997</v>
      </c>
      <c r="S455" s="227">
        <v>0</v>
      </c>
      <c r="T455" s="228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29" t="s">
        <v>149</v>
      </c>
      <c r="AT455" s="229" t="s">
        <v>128</v>
      </c>
      <c r="AU455" s="229" t="s">
        <v>87</v>
      </c>
      <c r="AY455" s="17" t="s">
        <v>125</v>
      </c>
      <c r="BE455" s="230">
        <f>IF(N455="základní",J455,0)</f>
        <v>0</v>
      </c>
      <c r="BF455" s="230">
        <f>IF(N455="snížená",J455,0)</f>
        <v>0</v>
      </c>
      <c r="BG455" s="230">
        <f>IF(N455="zákl. přenesená",J455,0)</f>
        <v>0</v>
      </c>
      <c r="BH455" s="230">
        <f>IF(N455="sníž. přenesená",J455,0)</f>
        <v>0</v>
      </c>
      <c r="BI455" s="230">
        <f>IF(N455="nulová",J455,0)</f>
        <v>0</v>
      </c>
      <c r="BJ455" s="17" t="s">
        <v>85</v>
      </c>
      <c r="BK455" s="230">
        <f>ROUND(I455*H455,2)</f>
        <v>0</v>
      </c>
      <c r="BL455" s="17" t="s">
        <v>149</v>
      </c>
      <c r="BM455" s="229" t="s">
        <v>746</v>
      </c>
    </row>
    <row r="456" s="2" customFormat="1">
      <c r="A456" s="38"/>
      <c r="B456" s="39"/>
      <c r="C456" s="40"/>
      <c r="D456" s="231" t="s">
        <v>135</v>
      </c>
      <c r="E456" s="40"/>
      <c r="F456" s="232" t="s">
        <v>747</v>
      </c>
      <c r="G456" s="40"/>
      <c r="H456" s="40"/>
      <c r="I456" s="233"/>
      <c r="J456" s="40"/>
      <c r="K456" s="40"/>
      <c r="L456" s="44"/>
      <c r="M456" s="234"/>
      <c r="N456" s="235"/>
      <c r="O456" s="91"/>
      <c r="P456" s="91"/>
      <c r="Q456" s="91"/>
      <c r="R456" s="91"/>
      <c r="S456" s="91"/>
      <c r="T456" s="92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T456" s="17" t="s">
        <v>135</v>
      </c>
      <c r="AU456" s="17" t="s">
        <v>87</v>
      </c>
    </row>
    <row r="457" s="14" customFormat="1">
      <c r="A457" s="14"/>
      <c r="B457" s="246"/>
      <c r="C457" s="247"/>
      <c r="D457" s="231" t="s">
        <v>136</v>
      </c>
      <c r="E457" s="248" t="s">
        <v>1</v>
      </c>
      <c r="F457" s="249" t="s">
        <v>748</v>
      </c>
      <c r="G457" s="247"/>
      <c r="H457" s="250">
        <v>2</v>
      </c>
      <c r="I457" s="251"/>
      <c r="J457" s="247"/>
      <c r="K457" s="247"/>
      <c r="L457" s="252"/>
      <c r="M457" s="253"/>
      <c r="N457" s="254"/>
      <c r="O457" s="254"/>
      <c r="P457" s="254"/>
      <c r="Q457" s="254"/>
      <c r="R457" s="254"/>
      <c r="S457" s="254"/>
      <c r="T457" s="255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6" t="s">
        <v>136</v>
      </c>
      <c r="AU457" s="256" t="s">
        <v>87</v>
      </c>
      <c r="AV457" s="14" t="s">
        <v>87</v>
      </c>
      <c r="AW457" s="14" t="s">
        <v>33</v>
      </c>
      <c r="AX457" s="14" t="s">
        <v>77</v>
      </c>
      <c r="AY457" s="256" t="s">
        <v>125</v>
      </c>
    </row>
    <row r="458" s="14" customFormat="1">
      <c r="A458" s="14"/>
      <c r="B458" s="246"/>
      <c r="C458" s="247"/>
      <c r="D458" s="231" t="s">
        <v>136</v>
      </c>
      <c r="E458" s="248" t="s">
        <v>1</v>
      </c>
      <c r="F458" s="249" t="s">
        <v>749</v>
      </c>
      <c r="G458" s="247"/>
      <c r="H458" s="250">
        <v>1</v>
      </c>
      <c r="I458" s="251"/>
      <c r="J458" s="247"/>
      <c r="K458" s="247"/>
      <c r="L458" s="252"/>
      <c r="M458" s="253"/>
      <c r="N458" s="254"/>
      <c r="O458" s="254"/>
      <c r="P458" s="254"/>
      <c r="Q458" s="254"/>
      <c r="R458" s="254"/>
      <c r="S458" s="254"/>
      <c r="T458" s="255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6" t="s">
        <v>136</v>
      </c>
      <c r="AU458" s="256" t="s">
        <v>87</v>
      </c>
      <c r="AV458" s="14" t="s">
        <v>87</v>
      </c>
      <c r="AW458" s="14" t="s">
        <v>33</v>
      </c>
      <c r="AX458" s="14" t="s">
        <v>77</v>
      </c>
      <c r="AY458" s="256" t="s">
        <v>125</v>
      </c>
    </row>
    <row r="459" s="15" customFormat="1">
      <c r="A459" s="15"/>
      <c r="B459" s="260"/>
      <c r="C459" s="261"/>
      <c r="D459" s="231" t="s">
        <v>136</v>
      </c>
      <c r="E459" s="262" t="s">
        <v>1</v>
      </c>
      <c r="F459" s="263" t="s">
        <v>291</v>
      </c>
      <c r="G459" s="261"/>
      <c r="H459" s="264">
        <v>3</v>
      </c>
      <c r="I459" s="265"/>
      <c r="J459" s="261"/>
      <c r="K459" s="261"/>
      <c r="L459" s="266"/>
      <c r="M459" s="267"/>
      <c r="N459" s="268"/>
      <c r="O459" s="268"/>
      <c r="P459" s="268"/>
      <c r="Q459" s="268"/>
      <c r="R459" s="268"/>
      <c r="S459" s="268"/>
      <c r="T459" s="269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70" t="s">
        <v>136</v>
      </c>
      <c r="AU459" s="270" t="s">
        <v>87</v>
      </c>
      <c r="AV459" s="15" t="s">
        <v>149</v>
      </c>
      <c r="AW459" s="15" t="s">
        <v>33</v>
      </c>
      <c r="AX459" s="15" t="s">
        <v>85</v>
      </c>
      <c r="AY459" s="270" t="s">
        <v>125</v>
      </c>
    </row>
    <row r="460" s="2" customFormat="1" ht="16.5" customHeight="1">
      <c r="A460" s="38"/>
      <c r="B460" s="39"/>
      <c r="C460" s="271" t="s">
        <v>750</v>
      </c>
      <c r="D460" s="271" t="s">
        <v>468</v>
      </c>
      <c r="E460" s="272" t="s">
        <v>751</v>
      </c>
      <c r="F460" s="273" t="s">
        <v>752</v>
      </c>
      <c r="G460" s="274" t="s">
        <v>240</v>
      </c>
      <c r="H460" s="275">
        <v>2</v>
      </c>
      <c r="I460" s="276"/>
      <c r="J460" s="277">
        <f>ROUND(I460*H460,2)</f>
        <v>0</v>
      </c>
      <c r="K460" s="273" t="s">
        <v>132</v>
      </c>
      <c r="L460" s="278"/>
      <c r="M460" s="279" t="s">
        <v>1</v>
      </c>
      <c r="N460" s="280" t="s">
        <v>42</v>
      </c>
      <c r="O460" s="91"/>
      <c r="P460" s="227">
        <f>O460*H460</f>
        <v>0</v>
      </c>
      <c r="Q460" s="227">
        <v>0.0061000000000000004</v>
      </c>
      <c r="R460" s="227">
        <f>Q460*H460</f>
        <v>0.012200000000000001</v>
      </c>
      <c r="S460" s="227">
        <v>0</v>
      </c>
      <c r="T460" s="228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29" t="s">
        <v>172</v>
      </c>
      <c r="AT460" s="229" t="s">
        <v>468</v>
      </c>
      <c r="AU460" s="229" t="s">
        <v>87</v>
      </c>
      <c r="AY460" s="17" t="s">
        <v>125</v>
      </c>
      <c r="BE460" s="230">
        <f>IF(N460="základní",J460,0)</f>
        <v>0</v>
      </c>
      <c r="BF460" s="230">
        <f>IF(N460="snížená",J460,0)</f>
        <v>0</v>
      </c>
      <c r="BG460" s="230">
        <f>IF(N460="zákl. přenesená",J460,0)</f>
        <v>0</v>
      </c>
      <c r="BH460" s="230">
        <f>IF(N460="sníž. přenesená",J460,0)</f>
        <v>0</v>
      </c>
      <c r="BI460" s="230">
        <f>IF(N460="nulová",J460,0)</f>
        <v>0</v>
      </c>
      <c r="BJ460" s="17" t="s">
        <v>85</v>
      </c>
      <c r="BK460" s="230">
        <f>ROUND(I460*H460,2)</f>
        <v>0</v>
      </c>
      <c r="BL460" s="17" t="s">
        <v>149</v>
      </c>
      <c r="BM460" s="229" t="s">
        <v>753</v>
      </c>
    </row>
    <row r="461" s="2" customFormat="1">
      <c r="A461" s="38"/>
      <c r="B461" s="39"/>
      <c r="C461" s="40"/>
      <c r="D461" s="231" t="s">
        <v>135</v>
      </c>
      <c r="E461" s="40"/>
      <c r="F461" s="232" t="s">
        <v>752</v>
      </c>
      <c r="G461" s="40"/>
      <c r="H461" s="40"/>
      <c r="I461" s="233"/>
      <c r="J461" s="40"/>
      <c r="K461" s="40"/>
      <c r="L461" s="44"/>
      <c r="M461" s="234"/>
      <c r="N461" s="235"/>
      <c r="O461" s="91"/>
      <c r="P461" s="91"/>
      <c r="Q461" s="91"/>
      <c r="R461" s="91"/>
      <c r="S461" s="91"/>
      <c r="T461" s="92"/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T461" s="17" t="s">
        <v>135</v>
      </c>
      <c r="AU461" s="17" t="s">
        <v>87</v>
      </c>
    </row>
    <row r="462" s="14" customFormat="1">
      <c r="A462" s="14"/>
      <c r="B462" s="246"/>
      <c r="C462" s="247"/>
      <c r="D462" s="231" t="s">
        <v>136</v>
      </c>
      <c r="E462" s="248" t="s">
        <v>1</v>
      </c>
      <c r="F462" s="249" t="s">
        <v>754</v>
      </c>
      <c r="G462" s="247"/>
      <c r="H462" s="250">
        <v>2</v>
      </c>
      <c r="I462" s="251"/>
      <c r="J462" s="247"/>
      <c r="K462" s="247"/>
      <c r="L462" s="252"/>
      <c r="M462" s="253"/>
      <c r="N462" s="254"/>
      <c r="O462" s="254"/>
      <c r="P462" s="254"/>
      <c r="Q462" s="254"/>
      <c r="R462" s="254"/>
      <c r="S462" s="254"/>
      <c r="T462" s="255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6" t="s">
        <v>136</v>
      </c>
      <c r="AU462" s="256" t="s">
        <v>87</v>
      </c>
      <c r="AV462" s="14" t="s">
        <v>87</v>
      </c>
      <c r="AW462" s="14" t="s">
        <v>33</v>
      </c>
      <c r="AX462" s="14" t="s">
        <v>85</v>
      </c>
      <c r="AY462" s="256" t="s">
        <v>125</v>
      </c>
    </row>
    <row r="463" s="2" customFormat="1" ht="16.5" customHeight="1">
      <c r="A463" s="38"/>
      <c r="B463" s="39"/>
      <c r="C463" s="218" t="s">
        <v>755</v>
      </c>
      <c r="D463" s="218" t="s">
        <v>128</v>
      </c>
      <c r="E463" s="219" t="s">
        <v>756</v>
      </c>
      <c r="F463" s="220" t="s">
        <v>757</v>
      </c>
      <c r="G463" s="221" t="s">
        <v>345</v>
      </c>
      <c r="H463" s="222">
        <v>57.299999999999997</v>
      </c>
      <c r="I463" s="223"/>
      <c r="J463" s="224">
        <f>ROUND(I463*H463,2)</f>
        <v>0</v>
      </c>
      <c r="K463" s="220" t="s">
        <v>132</v>
      </c>
      <c r="L463" s="44"/>
      <c r="M463" s="225" t="s">
        <v>1</v>
      </c>
      <c r="N463" s="226" t="s">
        <v>42</v>
      </c>
      <c r="O463" s="91"/>
      <c r="P463" s="227">
        <f>O463*H463</f>
        <v>0</v>
      </c>
      <c r="Q463" s="227">
        <v>0.00021000000000000001</v>
      </c>
      <c r="R463" s="227">
        <f>Q463*H463</f>
        <v>0.012033</v>
      </c>
      <c r="S463" s="227">
        <v>0</v>
      </c>
      <c r="T463" s="228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29" t="s">
        <v>149</v>
      </c>
      <c r="AT463" s="229" t="s">
        <v>128</v>
      </c>
      <c r="AU463" s="229" t="s">
        <v>87</v>
      </c>
      <c r="AY463" s="17" t="s">
        <v>125</v>
      </c>
      <c r="BE463" s="230">
        <f>IF(N463="základní",J463,0)</f>
        <v>0</v>
      </c>
      <c r="BF463" s="230">
        <f>IF(N463="snížená",J463,0)</f>
        <v>0</v>
      </c>
      <c r="BG463" s="230">
        <f>IF(N463="zákl. přenesená",J463,0)</f>
        <v>0</v>
      </c>
      <c r="BH463" s="230">
        <f>IF(N463="sníž. přenesená",J463,0)</f>
        <v>0</v>
      </c>
      <c r="BI463" s="230">
        <f>IF(N463="nulová",J463,0)</f>
        <v>0</v>
      </c>
      <c r="BJ463" s="17" t="s">
        <v>85</v>
      </c>
      <c r="BK463" s="230">
        <f>ROUND(I463*H463,2)</f>
        <v>0</v>
      </c>
      <c r="BL463" s="17" t="s">
        <v>149</v>
      </c>
      <c r="BM463" s="229" t="s">
        <v>758</v>
      </c>
    </row>
    <row r="464" s="2" customFormat="1">
      <c r="A464" s="38"/>
      <c r="B464" s="39"/>
      <c r="C464" s="40"/>
      <c r="D464" s="231" t="s">
        <v>135</v>
      </c>
      <c r="E464" s="40"/>
      <c r="F464" s="232" t="s">
        <v>759</v>
      </c>
      <c r="G464" s="40"/>
      <c r="H464" s="40"/>
      <c r="I464" s="233"/>
      <c r="J464" s="40"/>
      <c r="K464" s="40"/>
      <c r="L464" s="44"/>
      <c r="M464" s="234"/>
      <c r="N464" s="235"/>
      <c r="O464" s="91"/>
      <c r="P464" s="91"/>
      <c r="Q464" s="91"/>
      <c r="R464" s="91"/>
      <c r="S464" s="91"/>
      <c r="T464" s="92"/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T464" s="17" t="s">
        <v>135</v>
      </c>
      <c r="AU464" s="17" t="s">
        <v>87</v>
      </c>
    </row>
    <row r="465" s="14" customFormat="1">
      <c r="A465" s="14"/>
      <c r="B465" s="246"/>
      <c r="C465" s="247"/>
      <c r="D465" s="231" t="s">
        <v>136</v>
      </c>
      <c r="E465" s="248" t="s">
        <v>1</v>
      </c>
      <c r="F465" s="249" t="s">
        <v>760</v>
      </c>
      <c r="G465" s="247"/>
      <c r="H465" s="250">
        <v>57.299999999999997</v>
      </c>
      <c r="I465" s="251"/>
      <c r="J465" s="247"/>
      <c r="K465" s="247"/>
      <c r="L465" s="252"/>
      <c r="M465" s="253"/>
      <c r="N465" s="254"/>
      <c r="O465" s="254"/>
      <c r="P465" s="254"/>
      <c r="Q465" s="254"/>
      <c r="R465" s="254"/>
      <c r="S465" s="254"/>
      <c r="T465" s="255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6" t="s">
        <v>136</v>
      </c>
      <c r="AU465" s="256" t="s">
        <v>87</v>
      </c>
      <c r="AV465" s="14" t="s">
        <v>87</v>
      </c>
      <c r="AW465" s="14" t="s">
        <v>33</v>
      </c>
      <c r="AX465" s="14" t="s">
        <v>85</v>
      </c>
      <c r="AY465" s="256" t="s">
        <v>125</v>
      </c>
    </row>
    <row r="466" s="2" customFormat="1" ht="16.5" customHeight="1">
      <c r="A466" s="38"/>
      <c r="B466" s="39"/>
      <c r="C466" s="218" t="s">
        <v>761</v>
      </c>
      <c r="D466" s="218" t="s">
        <v>128</v>
      </c>
      <c r="E466" s="219" t="s">
        <v>762</v>
      </c>
      <c r="F466" s="220" t="s">
        <v>763</v>
      </c>
      <c r="G466" s="221" t="s">
        <v>345</v>
      </c>
      <c r="H466" s="222">
        <v>57.299999999999997</v>
      </c>
      <c r="I466" s="223"/>
      <c r="J466" s="224">
        <f>ROUND(I466*H466,2)</f>
        <v>0</v>
      </c>
      <c r="K466" s="220" t="s">
        <v>132</v>
      </c>
      <c r="L466" s="44"/>
      <c r="M466" s="225" t="s">
        <v>1</v>
      </c>
      <c r="N466" s="226" t="s">
        <v>42</v>
      </c>
      <c r="O466" s="91"/>
      <c r="P466" s="227">
        <f>O466*H466</f>
        <v>0</v>
      </c>
      <c r="Q466" s="227">
        <v>0</v>
      </c>
      <c r="R466" s="227">
        <f>Q466*H466</f>
        <v>0</v>
      </c>
      <c r="S466" s="227">
        <v>0</v>
      </c>
      <c r="T466" s="228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29" t="s">
        <v>149</v>
      </c>
      <c r="AT466" s="229" t="s">
        <v>128</v>
      </c>
      <c r="AU466" s="229" t="s">
        <v>87</v>
      </c>
      <c r="AY466" s="17" t="s">
        <v>125</v>
      </c>
      <c r="BE466" s="230">
        <f>IF(N466="základní",J466,0)</f>
        <v>0</v>
      </c>
      <c r="BF466" s="230">
        <f>IF(N466="snížená",J466,0)</f>
        <v>0</v>
      </c>
      <c r="BG466" s="230">
        <f>IF(N466="zákl. přenesená",J466,0)</f>
        <v>0</v>
      </c>
      <c r="BH466" s="230">
        <f>IF(N466="sníž. přenesená",J466,0)</f>
        <v>0</v>
      </c>
      <c r="BI466" s="230">
        <f>IF(N466="nulová",J466,0)</f>
        <v>0</v>
      </c>
      <c r="BJ466" s="17" t="s">
        <v>85</v>
      </c>
      <c r="BK466" s="230">
        <f>ROUND(I466*H466,2)</f>
        <v>0</v>
      </c>
      <c r="BL466" s="17" t="s">
        <v>149</v>
      </c>
      <c r="BM466" s="229" t="s">
        <v>764</v>
      </c>
    </row>
    <row r="467" s="2" customFormat="1">
      <c r="A467" s="38"/>
      <c r="B467" s="39"/>
      <c r="C467" s="40"/>
      <c r="D467" s="231" t="s">
        <v>135</v>
      </c>
      <c r="E467" s="40"/>
      <c r="F467" s="232" t="s">
        <v>765</v>
      </c>
      <c r="G467" s="40"/>
      <c r="H467" s="40"/>
      <c r="I467" s="233"/>
      <c r="J467" s="40"/>
      <c r="K467" s="40"/>
      <c r="L467" s="44"/>
      <c r="M467" s="234"/>
      <c r="N467" s="235"/>
      <c r="O467" s="91"/>
      <c r="P467" s="91"/>
      <c r="Q467" s="91"/>
      <c r="R467" s="91"/>
      <c r="S467" s="91"/>
      <c r="T467" s="92"/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T467" s="17" t="s">
        <v>135</v>
      </c>
      <c r="AU467" s="17" t="s">
        <v>87</v>
      </c>
    </row>
    <row r="468" s="14" customFormat="1">
      <c r="A468" s="14"/>
      <c r="B468" s="246"/>
      <c r="C468" s="247"/>
      <c r="D468" s="231" t="s">
        <v>136</v>
      </c>
      <c r="E468" s="248" t="s">
        <v>1</v>
      </c>
      <c r="F468" s="249" t="s">
        <v>766</v>
      </c>
      <c r="G468" s="247"/>
      <c r="H468" s="250">
        <v>57.299999999999997</v>
      </c>
      <c r="I468" s="251"/>
      <c r="J468" s="247"/>
      <c r="K468" s="247"/>
      <c r="L468" s="252"/>
      <c r="M468" s="253"/>
      <c r="N468" s="254"/>
      <c r="O468" s="254"/>
      <c r="P468" s="254"/>
      <c r="Q468" s="254"/>
      <c r="R468" s="254"/>
      <c r="S468" s="254"/>
      <c r="T468" s="255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6" t="s">
        <v>136</v>
      </c>
      <c r="AU468" s="256" t="s">
        <v>87</v>
      </c>
      <c r="AV468" s="14" t="s">
        <v>87</v>
      </c>
      <c r="AW468" s="14" t="s">
        <v>33</v>
      </c>
      <c r="AX468" s="14" t="s">
        <v>85</v>
      </c>
      <c r="AY468" s="256" t="s">
        <v>125</v>
      </c>
    </row>
    <row r="469" s="2" customFormat="1" ht="16.5" customHeight="1">
      <c r="A469" s="38"/>
      <c r="B469" s="39"/>
      <c r="C469" s="218" t="s">
        <v>767</v>
      </c>
      <c r="D469" s="218" t="s">
        <v>128</v>
      </c>
      <c r="E469" s="219" t="s">
        <v>768</v>
      </c>
      <c r="F469" s="220" t="s">
        <v>769</v>
      </c>
      <c r="G469" s="221" t="s">
        <v>345</v>
      </c>
      <c r="H469" s="222">
        <v>54</v>
      </c>
      <c r="I469" s="223"/>
      <c r="J469" s="224">
        <f>ROUND(I469*H469,2)</f>
        <v>0</v>
      </c>
      <c r="K469" s="220" t="s">
        <v>132</v>
      </c>
      <c r="L469" s="44"/>
      <c r="M469" s="225" t="s">
        <v>1</v>
      </c>
      <c r="N469" s="226" t="s">
        <v>42</v>
      </c>
      <c r="O469" s="91"/>
      <c r="P469" s="227">
        <f>O469*H469</f>
        <v>0</v>
      </c>
      <c r="Q469" s="227">
        <v>0.15540000000000001</v>
      </c>
      <c r="R469" s="227">
        <f>Q469*H469</f>
        <v>8.3916000000000004</v>
      </c>
      <c r="S469" s="227">
        <v>0</v>
      </c>
      <c r="T469" s="228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29" t="s">
        <v>149</v>
      </c>
      <c r="AT469" s="229" t="s">
        <v>128</v>
      </c>
      <c r="AU469" s="229" t="s">
        <v>87</v>
      </c>
      <c r="AY469" s="17" t="s">
        <v>125</v>
      </c>
      <c r="BE469" s="230">
        <f>IF(N469="základní",J469,0)</f>
        <v>0</v>
      </c>
      <c r="BF469" s="230">
        <f>IF(N469="snížená",J469,0)</f>
        <v>0</v>
      </c>
      <c r="BG469" s="230">
        <f>IF(N469="zákl. přenesená",J469,0)</f>
        <v>0</v>
      </c>
      <c r="BH469" s="230">
        <f>IF(N469="sníž. přenesená",J469,0)</f>
        <v>0</v>
      </c>
      <c r="BI469" s="230">
        <f>IF(N469="nulová",J469,0)</f>
        <v>0</v>
      </c>
      <c r="BJ469" s="17" t="s">
        <v>85</v>
      </c>
      <c r="BK469" s="230">
        <f>ROUND(I469*H469,2)</f>
        <v>0</v>
      </c>
      <c r="BL469" s="17" t="s">
        <v>149</v>
      </c>
      <c r="BM469" s="229" t="s">
        <v>770</v>
      </c>
    </row>
    <row r="470" s="2" customFormat="1">
      <c r="A470" s="38"/>
      <c r="B470" s="39"/>
      <c r="C470" s="40"/>
      <c r="D470" s="231" t="s">
        <v>135</v>
      </c>
      <c r="E470" s="40"/>
      <c r="F470" s="232" t="s">
        <v>771</v>
      </c>
      <c r="G470" s="40"/>
      <c r="H470" s="40"/>
      <c r="I470" s="233"/>
      <c r="J470" s="40"/>
      <c r="K470" s="40"/>
      <c r="L470" s="44"/>
      <c r="M470" s="234"/>
      <c r="N470" s="235"/>
      <c r="O470" s="91"/>
      <c r="P470" s="91"/>
      <c r="Q470" s="91"/>
      <c r="R470" s="91"/>
      <c r="S470" s="91"/>
      <c r="T470" s="92"/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T470" s="17" t="s">
        <v>135</v>
      </c>
      <c r="AU470" s="17" t="s">
        <v>87</v>
      </c>
    </row>
    <row r="471" s="14" customFormat="1">
      <c r="A471" s="14"/>
      <c r="B471" s="246"/>
      <c r="C471" s="247"/>
      <c r="D471" s="231" t="s">
        <v>136</v>
      </c>
      <c r="E471" s="248" t="s">
        <v>1</v>
      </c>
      <c r="F471" s="249" t="s">
        <v>772</v>
      </c>
      <c r="G471" s="247"/>
      <c r="H471" s="250">
        <v>54</v>
      </c>
      <c r="I471" s="251"/>
      <c r="J471" s="247"/>
      <c r="K471" s="247"/>
      <c r="L471" s="252"/>
      <c r="M471" s="253"/>
      <c r="N471" s="254"/>
      <c r="O471" s="254"/>
      <c r="P471" s="254"/>
      <c r="Q471" s="254"/>
      <c r="R471" s="254"/>
      <c r="S471" s="254"/>
      <c r="T471" s="255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6" t="s">
        <v>136</v>
      </c>
      <c r="AU471" s="256" t="s">
        <v>87</v>
      </c>
      <c r="AV471" s="14" t="s">
        <v>87</v>
      </c>
      <c r="AW471" s="14" t="s">
        <v>33</v>
      </c>
      <c r="AX471" s="14" t="s">
        <v>85</v>
      </c>
      <c r="AY471" s="256" t="s">
        <v>125</v>
      </c>
    </row>
    <row r="472" s="2" customFormat="1" ht="16.5" customHeight="1">
      <c r="A472" s="38"/>
      <c r="B472" s="39"/>
      <c r="C472" s="271" t="s">
        <v>773</v>
      </c>
      <c r="D472" s="271" t="s">
        <v>468</v>
      </c>
      <c r="E472" s="272" t="s">
        <v>774</v>
      </c>
      <c r="F472" s="273" t="s">
        <v>775</v>
      </c>
      <c r="G472" s="274" t="s">
        <v>345</v>
      </c>
      <c r="H472" s="275">
        <v>54</v>
      </c>
      <c r="I472" s="276"/>
      <c r="J472" s="277">
        <f>ROUND(I472*H472,2)</f>
        <v>0</v>
      </c>
      <c r="K472" s="273" t="s">
        <v>132</v>
      </c>
      <c r="L472" s="278"/>
      <c r="M472" s="279" t="s">
        <v>1</v>
      </c>
      <c r="N472" s="280" t="s">
        <v>42</v>
      </c>
      <c r="O472" s="91"/>
      <c r="P472" s="227">
        <f>O472*H472</f>
        <v>0</v>
      </c>
      <c r="Q472" s="227">
        <v>0.080000000000000002</v>
      </c>
      <c r="R472" s="227">
        <f>Q472*H472</f>
        <v>4.3200000000000003</v>
      </c>
      <c r="S472" s="227">
        <v>0</v>
      </c>
      <c r="T472" s="228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29" t="s">
        <v>172</v>
      </c>
      <c r="AT472" s="229" t="s">
        <v>468</v>
      </c>
      <c r="AU472" s="229" t="s">
        <v>87</v>
      </c>
      <c r="AY472" s="17" t="s">
        <v>125</v>
      </c>
      <c r="BE472" s="230">
        <f>IF(N472="základní",J472,0)</f>
        <v>0</v>
      </c>
      <c r="BF472" s="230">
        <f>IF(N472="snížená",J472,0)</f>
        <v>0</v>
      </c>
      <c r="BG472" s="230">
        <f>IF(N472="zákl. přenesená",J472,0)</f>
        <v>0</v>
      </c>
      <c r="BH472" s="230">
        <f>IF(N472="sníž. přenesená",J472,0)</f>
        <v>0</v>
      </c>
      <c r="BI472" s="230">
        <f>IF(N472="nulová",J472,0)</f>
        <v>0</v>
      </c>
      <c r="BJ472" s="17" t="s">
        <v>85</v>
      </c>
      <c r="BK472" s="230">
        <f>ROUND(I472*H472,2)</f>
        <v>0</v>
      </c>
      <c r="BL472" s="17" t="s">
        <v>149</v>
      </c>
      <c r="BM472" s="229" t="s">
        <v>776</v>
      </c>
    </row>
    <row r="473" s="2" customFormat="1">
      <c r="A473" s="38"/>
      <c r="B473" s="39"/>
      <c r="C473" s="40"/>
      <c r="D473" s="231" t="s">
        <v>135</v>
      </c>
      <c r="E473" s="40"/>
      <c r="F473" s="232" t="s">
        <v>775</v>
      </c>
      <c r="G473" s="40"/>
      <c r="H473" s="40"/>
      <c r="I473" s="233"/>
      <c r="J473" s="40"/>
      <c r="K473" s="40"/>
      <c r="L473" s="44"/>
      <c r="M473" s="234"/>
      <c r="N473" s="235"/>
      <c r="O473" s="91"/>
      <c r="P473" s="91"/>
      <c r="Q473" s="91"/>
      <c r="R473" s="91"/>
      <c r="S473" s="91"/>
      <c r="T473" s="92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T473" s="17" t="s">
        <v>135</v>
      </c>
      <c r="AU473" s="17" t="s">
        <v>87</v>
      </c>
    </row>
    <row r="474" s="14" customFormat="1">
      <c r="A474" s="14"/>
      <c r="B474" s="246"/>
      <c r="C474" s="247"/>
      <c r="D474" s="231" t="s">
        <v>136</v>
      </c>
      <c r="E474" s="248" t="s">
        <v>1</v>
      </c>
      <c r="F474" s="249" t="s">
        <v>777</v>
      </c>
      <c r="G474" s="247"/>
      <c r="H474" s="250">
        <v>54</v>
      </c>
      <c r="I474" s="251"/>
      <c r="J474" s="247"/>
      <c r="K474" s="247"/>
      <c r="L474" s="252"/>
      <c r="M474" s="253"/>
      <c r="N474" s="254"/>
      <c r="O474" s="254"/>
      <c r="P474" s="254"/>
      <c r="Q474" s="254"/>
      <c r="R474" s="254"/>
      <c r="S474" s="254"/>
      <c r="T474" s="255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6" t="s">
        <v>136</v>
      </c>
      <c r="AU474" s="256" t="s">
        <v>87</v>
      </c>
      <c r="AV474" s="14" t="s">
        <v>87</v>
      </c>
      <c r="AW474" s="14" t="s">
        <v>33</v>
      </c>
      <c r="AX474" s="14" t="s">
        <v>85</v>
      </c>
      <c r="AY474" s="256" t="s">
        <v>125</v>
      </c>
    </row>
    <row r="475" s="2" customFormat="1" ht="16.5" customHeight="1">
      <c r="A475" s="38"/>
      <c r="B475" s="39"/>
      <c r="C475" s="218" t="s">
        <v>778</v>
      </c>
      <c r="D475" s="218" t="s">
        <v>128</v>
      </c>
      <c r="E475" s="219" t="s">
        <v>779</v>
      </c>
      <c r="F475" s="220" t="s">
        <v>780</v>
      </c>
      <c r="G475" s="221" t="s">
        <v>345</v>
      </c>
      <c r="H475" s="222">
        <v>717.79999999999995</v>
      </c>
      <c r="I475" s="223"/>
      <c r="J475" s="224">
        <f>ROUND(I475*H475,2)</f>
        <v>0</v>
      </c>
      <c r="K475" s="220" t="s">
        <v>132</v>
      </c>
      <c r="L475" s="44"/>
      <c r="M475" s="225" t="s">
        <v>1</v>
      </c>
      <c r="N475" s="226" t="s">
        <v>42</v>
      </c>
      <c r="O475" s="91"/>
      <c r="P475" s="227">
        <f>O475*H475</f>
        <v>0</v>
      </c>
      <c r="Q475" s="227">
        <v>0.14066999999999999</v>
      </c>
      <c r="R475" s="227">
        <f>Q475*H475</f>
        <v>100.97292599999999</v>
      </c>
      <c r="S475" s="227">
        <v>0</v>
      </c>
      <c r="T475" s="228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29" t="s">
        <v>149</v>
      </c>
      <c r="AT475" s="229" t="s">
        <v>128</v>
      </c>
      <c r="AU475" s="229" t="s">
        <v>87</v>
      </c>
      <c r="AY475" s="17" t="s">
        <v>125</v>
      </c>
      <c r="BE475" s="230">
        <f>IF(N475="základní",J475,0)</f>
        <v>0</v>
      </c>
      <c r="BF475" s="230">
        <f>IF(N475="snížená",J475,0)</f>
        <v>0</v>
      </c>
      <c r="BG475" s="230">
        <f>IF(N475="zákl. přenesená",J475,0)</f>
        <v>0</v>
      </c>
      <c r="BH475" s="230">
        <f>IF(N475="sníž. přenesená",J475,0)</f>
        <v>0</v>
      </c>
      <c r="BI475" s="230">
        <f>IF(N475="nulová",J475,0)</f>
        <v>0</v>
      </c>
      <c r="BJ475" s="17" t="s">
        <v>85</v>
      </c>
      <c r="BK475" s="230">
        <f>ROUND(I475*H475,2)</f>
        <v>0</v>
      </c>
      <c r="BL475" s="17" t="s">
        <v>149</v>
      </c>
      <c r="BM475" s="229" t="s">
        <v>781</v>
      </c>
    </row>
    <row r="476" s="2" customFormat="1">
      <c r="A476" s="38"/>
      <c r="B476" s="39"/>
      <c r="C476" s="40"/>
      <c r="D476" s="231" t="s">
        <v>135</v>
      </c>
      <c r="E476" s="40"/>
      <c r="F476" s="232" t="s">
        <v>782</v>
      </c>
      <c r="G476" s="40"/>
      <c r="H476" s="40"/>
      <c r="I476" s="233"/>
      <c r="J476" s="40"/>
      <c r="K476" s="40"/>
      <c r="L476" s="44"/>
      <c r="M476" s="234"/>
      <c r="N476" s="235"/>
      <c r="O476" s="91"/>
      <c r="P476" s="91"/>
      <c r="Q476" s="91"/>
      <c r="R476" s="91"/>
      <c r="S476" s="91"/>
      <c r="T476" s="92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T476" s="17" t="s">
        <v>135</v>
      </c>
      <c r="AU476" s="17" t="s">
        <v>87</v>
      </c>
    </row>
    <row r="477" s="13" customFormat="1">
      <c r="A477" s="13"/>
      <c r="B477" s="236"/>
      <c r="C477" s="237"/>
      <c r="D477" s="231" t="s">
        <v>136</v>
      </c>
      <c r="E477" s="238" t="s">
        <v>1</v>
      </c>
      <c r="F477" s="239" t="s">
        <v>783</v>
      </c>
      <c r="G477" s="237"/>
      <c r="H477" s="238" t="s">
        <v>1</v>
      </c>
      <c r="I477" s="240"/>
      <c r="J477" s="237"/>
      <c r="K477" s="237"/>
      <c r="L477" s="241"/>
      <c r="M477" s="242"/>
      <c r="N477" s="243"/>
      <c r="O477" s="243"/>
      <c r="P477" s="243"/>
      <c r="Q477" s="243"/>
      <c r="R477" s="243"/>
      <c r="S477" s="243"/>
      <c r="T477" s="244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5" t="s">
        <v>136</v>
      </c>
      <c r="AU477" s="245" t="s">
        <v>87</v>
      </c>
      <c r="AV477" s="13" t="s">
        <v>85</v>
      </c>
      <c r="AW477" s="13" t="s">
        <v>33</v>
      </c>
      <c r="AX477" s="13" t="s">
        <v>77</v>
      </c>
      <c r="AY477" s="245" t="s">
        <v>125</v>
      </c>
    </row>
    <row r="478" s="14" customFormat="1">
      <c r="A478" s="14"/>
      <c r="B478" s="246"/>
      <c r="C478" s="247"/>
      <c r="D478" s="231" t="s">
        <v>136</v>
      </c>
      <c r="E478" s="248" t="s">
        <v>1</v>
      </c>
      <c r="F478" s="249" t="s">
        <v>784</v>
      </c>
      <c r="G478" s="247"/>
      <c r="H478" s="250">
        <v>717.79999999999995</v>
      </c>
      <c r="I478" s="251"/>
      <c r="J478" s="247"/>
      <c r="K478" s="247"/>
      <c r="L478" s="252"/>
      <c r="M478" s="253"/>
      <c r="N478" s="254"/>
      <c r="O478" s="254"/>
      <c r="P478" s="254"/>
      <c r="Q478" s="254"/>
      <c r="R478" s="254"/>
      <c r="S478" s="254"/>
      <c r="T478" s="255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6" t="s">
        <v>136</v>
      </c>
      <c r="AU478" s="256" t="s">
        <v>87</v>
      </c>
      <c r="AV478" s="14" t="s">
        <v>87</v>
      </c>
      <c r="AW478" s="14" t="s">
        <v>33</v>
      </c>
      <c r="AX478" s="14" t="s">
        <v>85</v>
      </c>
      <c r="AY478" s="256" t="s">
        <v>125</v>
      </c>
    </row>
    <row r="479" s="2" customFormat="1" ht="16.5" customHeight="1">
      <c r="A479" s="38"/>
      <c r="B479" s="39"/>
      <c r="C479" s="271" t="s">
        <v>785</v>
      </c>
      <c r="D479" s="271" t="s">
        <v>468</v>
      </c>
      <c r="E479" s="272" t="s">
        <v>786</v>
      </c>
      <c r="F479" s="273" t="s">
        <v>787</v>
      </c>
      <c r="G479" s="274" t="s">
        <v>345</v>
      </c>
      <c r="H479" s="275">
        <v>717.79999999999995</v>
      </c>
      <c r="I479" s="276"/>
      <c r="J479" s="277">
        <f>ROUND(I479*H479,2)</f>
        <v>0</v>
      </c>
      <c r="K479" s="273" t="s">
        <v>132</v>
      </c>
      <c r="L479" s="278"/>
      <c r="M479" s="279" t="s">
        <v>1</v>
      </c>
      <c r="N479" s="280" t="s">
        <v>42</v>
      </c>
      <c r="O479" s="91"/>
      <c r="P479" s="227">
        <f>O479*H479</f>
        <v>0</v>
      </c>
      <c r="Q479" s="227">
        <v>0.065000000000000002</v>
      </c>
      <c r="R479" s="227">
        <f>Q479*H479</f>
        <v>46.656999999999996</v>
      </c>
      <c r="S479" s="227">
        <v>0</v>
      </c>
      <c r="T479" s="228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29" t="s">
        <v>172</v>
      </c>
      <c r="AT479" s="229" t="s">
        <v>468</v>
      </c>
      <c r="AU479" s="229" t="s">
        <v>87</v>
      </c>
      <c r="AY479" s="17" t="s">
        <v>125</v>
      </c>
      <c r="BE479" s="230">
        <f>IF(N479="základní",J479,0)</f>
        <v>0</v>
      </c>
      <c r="BF479" s="230">
        <f>IF(N479="snížená",J479,0)</f>
        <v>0</v>
      </c>
      <c r="BG479" s="230">
        <f>IF(N479="zákl. přenesená",J479,0)</f>
        <v>0</v>
      </c>
      <c r="BH479" s="230">
        <f>IF(N479="sníž. přenesená",J479,0)</f>
        <v>0</v>
      </c>
      <c r="BI479" s="230">
        <f>IF(N479="nulová",J479,0)</f>
        <v>0</v>
      </c>
      <c r="BJ479" s="17" t="s">
        <v>85</v>
      </c>
      <c r="BK479" s="230">
        <f>ROUND(I479*H479,2)</f>
        <v>0</v>
      </c>
      <c r="BL479" s="17" t="s">
        <v>149</v>
      </c>
      <c r="BM479" s="229" t="s">
        <v>788</v>
      </c>
    </row>
    <row r="480" s="2" customFormat="1">
      <c r="A480" s="38"/>
      <c r="B480" s="39"/>
      <c r="C480" s="40"/>
      <c r="D480" s="231" t="s">
        <v>135</v>
      </c>
      <c r="E480" s="40"/>
      <c r="F480" s="232" t="s">
        <v>787</v>
      </c>
      <c r="G480" s="40"/>
      <c r="H480" s="40"/>
      <c r="I480" s="233"/>
      <c r="J480" s="40"/>
      <c r="K480" s="40"/>
      <c r="L480" s="44"/>
      <c r="M480" s="234"/>
      <c r="N480" s="235"/>
      <c r="O480" s="91"/>
      <c r="P480" s="91"/>
      <c r="Q480" s="91"/>
      <c r="R480" s="91"/>
      <c r="S480" s="91"/>
      <c r="T480" s="92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T480" s="17" t="s">
        <v>135</v>
      </c>
      <c r="AU480" s="17" t="s">
        <v>87</v>
      </c>
    </row>
    <row r="481" s="14" customFormat="1">
      <c r="A481" s="14"/>
      <c r="B481" s="246"/>
      <c r="C481" s="247"/>
      <c r="D481" s="231" t="s">
        <v>136</v>
      </c>
      <c r="E481" s="248" t="s">
        <v>1</v>
      </c>
      <c r="F481" s="249" t="s">
        <v>789</v>
      </c>
      <c r="G481" s="247"/>
      <c r="H481" s="250">
        <v>717.79999999999995</v>
      </c>
      <c r="I481" s="251"/>
      <c r="J481" s="247"/>
      <c r="K481" s="247"/>
      <c r="L481" s="252"/>
      <c r="M481" s="253"/>
      <c r="N481" s="254"/>
      <c r="O481" s="254"/>
      <c r="P481" s="254"/>
      <c r="Q481" s="254"/>
      <c r="R481" s="254"/>
      <c r="S481" s="254"/>
      <c r="T481" s="255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6" t="s">
        <v>136</v>
      </c>
      <c r="AU481" s="256" t="s">
        <v>87</v>
      </c>
      <c r="AV481" s="14" t="s">
        <v>87</v>
      </c>
      <c r="AW481" s="14" t="s">
        <v>33</v>
      </c>
      <c r="AX481" s="14" t="s">
        <v>85</v>
      </c>
      <c r="AY481" s="256" t="s">
        <v>125</v>
      </c>
    </row>
    <row r="482" s="13" customFormat="1">
      <c r="A482" s="13"/>
      <c r="B482" s="236"/>
      <c r="C482" s="237"/>
      <c r="D482" s="231" t="s">
        <v>136</v>
      </c>
      <c r="E482" s="238" t="s">
        <v>1</v>
      </c>
      <c r="F482" s="239" t="s">
        <v>790</v>
      </c>
      <c r="G482" s="237"/>
      <c r="H482" s="238" t="s">
        <v>1</v>
      </c>
      <c r="I482" s="240"/>
      <c r="J482" s="237"/>
      <c r="K482" s="237"/>
      <c r="L482" s="241"/>
      <c r="M482" s="242"/>
      <c r="N482" s="243"/>
      <c r="O482" s="243"/>
      <c r="P482" s="243"/>
      <c r="Q482" s="243"/>
      <c r="R482" s="243"/>
      <c r="S482" s="243"/>
      <c r="T482" s="244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5" t="s">
        <v>136</v>
      </c>
      <c r="AU482" s="245" t="s">
        <v>87</v>
      </c>
      <c r="AV482" s="13" t="s">
        <v>85</v>
      </c>
      <c r="AW482" s="13" t="s">
        <v>33</v>
      </c>
      <c r="AX482" s="13" t="s">
        <v>77</v>
      </c>
      <c r="AY482" s="245" t="s">
        <v>125</v>
      </c>
    </row>
    <row r="483" s="2" customFormat="1" ht="16.5" customHeight="1">
      <c r="A483" s="38"/>
      <c r="B483" s="39"/>
      <c r="C483" s="218" t="s">
        <v>791</v>
      </c>
      <c r="D483" s="218" t="s">
        <v>128</v>
      </c>
      <c r="E483" s="219" t="s">
        <v>792</v>
      </c>
      <c r="F483" s="220" t="s">
        <v>793</v>
      </c>
      <c r="G483" s="221" t="s">
        <v>345</v>
      </c>
      <c r="H483" s="222">
        <v>75.400000000000006</v>
      </c>
      <c r="I483" s="223"/>
      <c r="J483" s="224">
        <f>ROUND(I483*H483,2)</f>
        <v>0</v>
      </c>
      <c r="K483" s="220" t="s">
        <v>132</v>
      </c>
      <c r="L483" s="44"/>
      <c r="M483" s="225" t="s">
        <v>1</v>
      </c>
      <c r="N483" s="226" t="s">
        <v>42</v>
      </c>
      <c r="O483" s="91"/>
      <c r="P483" s="227">
        <f>O483*H483</f>
        <v>0</v>
      </c>
      <c r="Q483" s="227">
        <v>0</v>
      </c>
      <c r="R483" s="227">
        <f>Q483*H483</f>
        <v>0</v>
      </c>
      <c r="S483" s="227">
        <v>0</v>
      </c>
      <c r="T483" s="228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29" t="s">
        <v>149</v>
      </c>
      <c r="AT483" s="229" t="s">
        <v>128</v>
      </c>
      <c r="AU483" s="229" t="s">
        <v>87</v>
      </c>
      <c r="AY483" s="17" t="s">
        <v>125</v>
      </c>
      <c r="BE483" s="230">
        <f>IF(N483="základní",J483,0)</f>
        <v>0</v>
      </c>
      <c r="BF483" s="230">
        <f>IF(N483="snížená",J483,0)</f>
        <v>0</v>
      </c>
      <c r="BG483" s="230">
        <f>IF(N483="zákl. přenesená",J483,0)</f>
        <v>0</v>
      </c>
      <c r="BH483" s="230">
        <f>IF(N483="sníž. přenesená",J483,0)</f>
        <v>0</v>
      </c>
      <c r="BI483" s="230">
        <f>IF(N483="nulová",J483,0)</f>
        <v>0</v>
      </c>
      <c r="BJ483" s="17" t="s">
        <v>85</v>
      </c>
      <c r="BK483" s="230">
        <f>ROUND(I483*H483,2)</f>
        <v>0</v>
      </c>
      <c r="BL483" s="17" t="s">
        <v>149</v>
      </c>
      <c r="BM483" s="229" t="s">
        <v>794</v>
      </c>
    </row>
    <row r="484" s="2" customFormat="1">
      <c r="A484" s="38"/>
      <c r="B484" s="39"/>
      <c r="C484" s="40"/>
      <c r="D484" s="231" t="s">
        <v>135</v>
      </c>
      <c r="E484" s="40"/>
      <c r="F484" s="232" t="s">
        <v>795</v>
      </c>
      <c r="G484" s="40"/>
      <c r="H484" s="40"/>
      <c r="I484" s="233"/>
      <c r="J484" s="40"/>
      <c r="K484" s="40"/>
      <c r="L484" s="44"/>
      <c r="M484" s="234"/>
      <c r="N484" s="235"/>
      <c r="O484" s="91"/>
      <c r="P484" s="91"/>
      <c r="Q484" s="91"/>
      <c r="R484" s="91"/>
      <c r="S484" s="91"/>
      <c r="T484" s="92"/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T484" s="17" t="s">
        <v>135</v>
      </c>
      <c r="AU484" s="17" t="s">
        <v>87</v>
      </c>
    </row>
    <row r="485" s="14" customFormat="1">
      <c r="A485" s="14"/>
      <c r="B485" s="246"/>
      <c r="C485" s="247"/>
      <c r="D485" s="231" t="s">
        <v>136</v>
      </c>
      <c r="E485" s="248" t="s">
        <v>1</v>
      </c>
      <c r="F485" s="249" t="s">
        <v>796</v>
      </c>
      <c r="G485" s="247"/>
      <c r="H485" s="250">
        <v>75.400000000000006</v>
      </c>
      <c r="I485" s="251"/>
      <c r="J485" s="247"/>
      <c r="K485" s="247"/>
      <c r="L485" s="252"/>
      <c r="M485" s="253"/>
      <c r="N485" s="254"/>
      <c r="O485" s="254"/>
      <c r="P485" s="254"/>
      <c r="Q485" s="254"/>
      <c r="R485" s="254"/>
      <c r="S485" s="254"/>
      <c r="T485" s="255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6" t="s">
        <v>136</v>
      </c>
      <c r="AU485" s="256" t="s">
        <v>87</v>
      </c>
      <c r="AV485" s="14" t="s">
        <v>87</v>
      </c>
      <c r="AW485" s="14" t="s">
        <v>33</v>
      </c>
      <c r="AX485" s="14" t="s">
        <v>85</v>
      </c>
      <c r="AY485" s="256" t="s">
        <v>125</v>
      </c>
    </row>
    <row r="486" s="2" customFormat="1" ht="16.5" customHeight="1">
      <c r="A486" s="38"/>
      <c r="B486" s="39"/>
      <c r="C486" s="218" t="s">
        <v>797</v>
      </c>
      <c r="D486" s="218" t="s">
        <v>128</v>
      </c>
      <c r="E486" s="219" t="s">
        <v>798</v>
      </c>
      <c r="F486" s="220" t="s">
        <v>799</v>
      </c>
      <c r="G486" s="221" t="s">
        <v>345</v>
      </c>
      <c r="H486" s="222">
        <v>75.400000000000006</v>
      </c>
      <c r="I486" s="223"/>
      <c r="J486" s="224">
        <f>ROUND(I486*H486,2)</f>
        <v>0</v>
      </c>
      <c r="K486" s="220" t="s">
        <v>132</v>
      </c>
      <c r="L486" s="44"/>
      <c r="M486" s="225" t="s">
        <v>1</v>
      </c>
      <c r="N486" s="226" t="s">
        <v>42</v>
      </c>
      <c r="O486" s="91"/>
      <c r="P486" s="227">
        <f>O486*H486</f>
        <v>0</v>
      </c>
      <c r="Q486" s="227">
        <v>0.00027999999999999998</v>
      </c>
      <c r="R486" s="227">
        <f>Q486*H486</f>
        <v>0.021111999999999999</v>
      </c>
      <c r="S486" s="227">
        <v>0</v>
      </c>
      <c r="T486" s="228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29" t="s">
        <v>149</v>
      </c>
      <c r="AT486" s="229" t="s">
        <v>128</v>
      </c>
      <c r="AU486" s="229" t="s">
        <v>87</v>
      </c>
      <c r="AY486" s="17" t="s">
        <v>125</v>
      </c>
      <c r="BE486" s="230">
        <f>IF(N486="základní",J486,0)</f>
        <v>0</v>
      </c>
      <c r="BF486" s="230">
        <f>IF(N486="snížená",J486,0)</f>
        <v>0</v>
      </c>
      <c r="BG486" s="230">
        <f>IF(N486="zákl. přenesená",J486,0)</f>
        <v>0</v>
      </c>
      <c r="BH486" s="230">
        <f>IF(N486="sníž. přenesená",J486,0)</f>
        <v>0</v>
      </c>
      <c r="BI486" s="230">
        <f>IF(N486="nulová",J486,0)</f>
        <v>0</v>
      </c>
      <c r="BJ486" s="17" t="s">
        <v>85</v>
      </c>
      <c r="BK486" s="230">
        <f>ROUND(I486*H486,2)</f>
        <v>0</v>
      </c>
      <c r="BL486" s="17" t="s">
        <v>149</v>
      </c>
      <c r="BM486" s="229" t="s">
        <v>800</v>
      </c>
    </row>
    <row r="487" s="2" customFormat="1">
      <c r="A487" s="38"/>
      <c r="B487" s="39"/>
      <c r="C487" s="40"/>
      <c r="D487" s="231" t="s">
        <v>135</v>
      </c>
      <c r="E487" s="40"/>
      <c r="F487" s="232" t="s">
        <v>801</v>
      </c>
      <c r="G487" s="40"/>
      <c r="H487" s="40"/>
      <c r="I487" s="233"/>
      <c r="J487" s="40"/>
      <c r="K487" s="40"/>
      <c r="L487" s="44"/>
      <c r="M487" s="234"/>
      <c r="N487" s="235"/>
      <c r="O487" s="91"/>
      <c r="P487" s="91"/>
      <c r="Q487" s="91"/>
      <c r="R487" s="91"/>
      <c r="S487" s="91"/>
      <c r="T487" s="92"/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T487" s="17" t="s">
        <v>135</v>
      </c>
      <c r="AU487" s="17" t="s">
        <v>87</v>
      </c>
    </row>
    <row r="488" s="14" customFormat="1">
      <c r="A488" s="14"/>
      <c r="B488" s="246"/>
      <c r="C488" s="247"/>
      <c r="D488" s="231" t="s">
        <v>136</v>
      </c>
      <c r="E488" s="248" t="s">
        <v>1</v>
      </c>
      <c r="F488" s="249" t="s">
        <v>796</v>
      </c>
      <c r="G488" s="247"/>
      <c r="H488" s="250">
        <v>75.400000000000006</v>
      </c>
      <c r="I488" s="251"/>
      <c r="J488" s="247"/>
      <c r="K488" s="247"/>
      <c r="L488" s="252"/>
      <c r="M488" s="253"/>
      <c r="N488" s="254"/>
      <c r="O488" s="254"/>
      <c r="P488" s="254"/>
      <c r="Q488" s="254"/>
      <c r="R488" s="254"/>
      <c r="S488" s="254"/>
      <c r="T488" s="255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6" t="s">
        <v>136</v>
      </c>
      <c r="AU488" s="256" t="s">
        <v>87</v>
      </c>
      <c r="AV488" s="14" t="s">
        <v>87</v>
      </c>
      <c r="AW488" s="14" t="s">
        <v>33</v>
      </c>
      <c r="AX488" s="14" t="s">
        <v>85</v>
      </c>
      <c r="AY488" s="256" t="s">
        <v>125</v>
      </c>
    </row>
    <row r="489" s="2" customFormat="1" ht="21.75" customHeight="1">
      <c r="A489" s="38"/>
      <c r="B489" s="39"/>
      <c r="C489" s="218" t="s">
        <v>802</v>
      </c>
      <c r="D489" s="218" t="s">
        <v>128</v>
      </c>
      <c r="E489" s="219" t="s">
        <v>803</v>
      </c>
      <c r="F489" s="220" t="s">
        <v>804</v>
      </c>
      <c r="G489" s="221" t="s">
        <v>234</v>
      </c>
      <c r="H489" s="222">
        <v>1300.5350000000001</v>
      </c>
      <c r="I489" s="223"/>
      <c r="J489" s="224">
        <f>ROUND(I489*H489,2)</f>
        <v>0</v>
      </c>
      <c r="K489" s="220" t="s">
        <v>132</v>
      </c>
      <c r="L489" s="44"/>
      <c r="M489" s="225" t="s">
        <v>1</v>
      </c>
      <c r="N489" s="226" t="s">
        <v>42</v>
      </c>
      <c r="O489" s="91"/>
      <c r="P489" s="227">
        <f>O489*H489</f>
        <v>0</v>
      </c>
      <c r="Q489" s="227">
        <v>0.00036000000000000002</v>
      </c>
      <c r="R489" s="227">
        <f>Q489*H489</f>
        <v>0.46819260000000007</v>
      </c>
      <c r="S489" s="227">
        <v>0</v>
      </c>
      <c r="T489" s="228">
        <f>S489*H489</f>
        <v>0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229" t="s">
        <v>149</v>
      </c>
      <c r="AT489" s="229" t="s">
        <v>128</v>
      </c>
      <c r="AU489" s="229" t="s">
        <v>87</v>
      </c>
      <c r="AY489" s="17" t="s">
        <v>125</v>
      </c>
      <c r="BE489" s="230">
        <f>IF(N489="základní",J489,0)</f>
        <v>0</v>
      </c>
      <c r="BF489" s="230">
        <f>IF(N489="snížená",J489,0)</f>
        <v>0</v>
      </c>
      <c r="BG489" s="230">
        <f>IF(N489="zákl. přenesená",J489,0)</f>
        <v>0</v>
      </c>
      <c r="BH489" s="230">
        <f>IF(N489="sníž. přenesená",J489,0)</f>
        <v>0</v>
      </c>
      <c r="BI489" s="230">
        <f>IF(N489="nulová",J489,0)</f>
        <v>0</v>
      </c>
      <c r="BJ489" s="17" t="s">
        <v>85</v>
      </c>
      <c r="BK489" s="230">
        <f>ROUND(I489*H489,2)</f>
        <v>0</v>
      </c>
      <c r="BL489" s="17" t="s">
        <v>149</v>
      </c>
      <c r="BM489" s="229" t="s">
        <v>805</v>
      </c>
    </row>
    <row r="490" s="2" customFormat="1">
      <c r="A490" s="38"/>
      <c r="B490" s="39"/>
      <c r="C490" s="40"/>
      <c r="D490" s="231" t="s">
        <v>135</v>
      </c>
      <c r="E490" s="40"/>
      <c r="F490" s="232" t="s">
        <v>806</v>
      </c>
      <c r="G490" s="40"/>
      <c r="H490" s="40"/>
      <c r="I490" s="233"/>
      <c r="J490" s="40"/>
      <c r="K490" s="40"/>
      <c r="L490" s="44"/>
      <c r="M490" s="234"/>
      <c r="N490" s="235"/>
      <c r="O490" s="91"/>
      <c r="P490" s="91"/>
      <c r="Q490" s="91"/>
      <c r="R490" s="91"/>
      <c r="S490" s="91"/>
      <c r="T490" s="92"/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T490" s="17" t="s">
        <v>135</v>
      </c>
      <c r="AU490" s="17" t="s">
        <v>87</v>
      </c>
    </row>
    <row r="491" s="13" customFormat="1">
      <c r="A491" s="13"/>
      <c r="B491" s="236"/>
      <c r="C491" s="237"/>
      <c r="D491" s="231" t="s">
        <v>136</v>
      </c>
      <c r="E491" s="238" t="s">
        <v>1</v>
      </c>
      <c r="F491" s="239" t="s">
        <v>807</v>
      </c>
      <c r="G491" s="237"/>
      <c r="H491" s="238" t="s">
        <v>1</v>
      </c>
      <c r="I491" s="240"/>
      <c r="J491" s="237"/>
      <c r="K491" s="237"/>
      <c r="L491" s="241"/>
      <c r="M491" s="242"/>
      <c r="N491" s="243"/>
      <c r="O491" s="243"/>
      <c r="P491" s="243"/>
      <c r="Q491" s="243"/>
      <c r="R491" s="243"/>
      <c r="S491" s="243"/>
      <c r="T491" s="244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5" t="s">
        <v>136</v>
      </c>
      <c r="AU491" s="245" t="s">
        <v>87</v>
      </c>
      <c r="AV491" s="13" t="s">
        <v>85</v>
      </c>
      <c r="AW491" s="13" t="s">
        <v>33</v>
      </c>
      <c r="AX491" s="13" t="s">
        <v>77</v>
      </c>
      <c r="AY491" s="245" t="s">
        <v>125</v>
      </c>
    </row>
    <row r="492" s="14" customFormat="1">
      <c r="A492" s="14"/>
      <c r="B492" s="246"/>
      <c r="C492" s="247"/>
      <c r="D492" s="231" t="s">
        <v>136</v>
      </c>
      <c r="E492" s="248" t="s">
        <v>1</v>
      </c>
      <c r="F492" s="249" t="s">
        <v>808</v>
      </c>
      <c r="G492" s="247"/>
      <c r="H492" s="250">
        <v>1130.9000000000001</v>
      </c>
      <c r="I492" s="251"/>
      <c r="J492" s="247"/>
      <c r="K492" s="247"/>
      <c r="L492" s="252"/>
      <c r="M492" s="253"/>
      <c r="N492" s="254"/>
      <c r="O492" s="254"/>
      <c r="P492" s="254"/>
      <c r="Q492" s="254"/>
      <c r="R492" s="254"/>
      <c r="S492" s="254"/>
      <c r="T492" s="255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6" t="s">
        <v>136</v>
      </c>
      <c r="AU492" s="256" t="s">
        <v>87</v>
      </c>
      <c r="AV492" s="14" t="s">
        <v>87</v>
      </c>
      <c r="AW492" s="14" t="s">
        <v>33</v>
      </c>
      <c r="AX492" s="14" t="s">
        <v>77</v>
      </c>
      <c r="AY492" s="256" t="s">
        <v>125</v>
      </c>
    </row>
    <row r="493" s="14" customFormat="1">
      <c r="A493" s="14"/>
      <c r="B493" s="246"/>
      <c r="C493" s="247"/>
      <c r="D493" s="231" t="s">
        <v>136</v>
      </c>
      <c r="E493" s="248" t="s">
        <v>1</v>
      </c>
      <c r="F493" s="249" t="s">
        <v>809</v>
      </c>
      <c r="G493" s="247"/>
      <c r="H493" s="250">
        <v>169.63499999999999</v>
      </c>
      <c r="I493" s="251"/>
      <c r="J493" s="247"/>
      <c r="K493" s="247"/>
      <c r="L493" s="252"/>
      <c r="M493" s="253"/>
      <c r="N493" s="254"/>
      <c r="O493" s="254"/>
      <c r="P493" s="254"/>
      <c r="Q493" s="254"/>
      <c r="R493" s="254"/>
      <c r="S493" s="254"/>
      <c r="T493" s="255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6" t="s">
        <v>136</v>
      </c>
      <c r="AU493" s="256" t="s">
        <v>87</v>
      </c>
      <c r="AV493" s="14" t="s">
        <v>87</v>
      </c>
      <c r="AW493" s="14" t="s">
        <v>33</v>
      </c>
      <c r="AX493" s="14" t="s">
        <v>77</v>
      </c>
      <c r="AY493" s="256" t="s">
        <v>125</v>
      </c>
    </row>
    <row r="494" s="15" customFormat="1">
      <c r="A494" s="15"/>
      <c r="B494" s="260"/>
      <c r="C494" s="261"/>
      <c r="D494" s="231" t="s">
        <v>136</v>
      </c>
      <c r="E494" s="262" t="s">
        <v>1</v>
      </c>
      <c r="F494" s="263" t="s">
        <v>291</v>
      </c>
      <c r="G494" s="261"/>
      <c r="H494" s="264">
        <v>1300.5350000000001</v>
      </c>
      <c r="I494" s="265"/>
      <c r="J494" s="261"/>
      <c r="K494" s="261"/>
      <c r="L494" s="266"/>
      <c r="M494" s="267"/>
      <c r="N494" s="268"/>
      <c r="O494" s="268"/>
      <c r="P494" s="268"/>
      <c r="Q494" s="268"/>
      <c r="R494" s="268"/>
      <c r="S494" s="268"/>
      <c r="T494" s="269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70" t="s">
        <v>136</v>
      </c>
      <c r="AU494" s="270" t="s">
        <v>87</v>
      </c>
      <c r="AV494" s="15" t="s">
        <v>149</v>
      </c>
      <c r="AW494" s="15" t="s">
        <v>33</v>
      </c>
      <c r="AX494" s="15" t="s">
        <v>85</v>
      </c>
      <c r="AY494" s="270" t="s">
        <v>125</v>
      </c>
    </row>
    <row r="495" s="2" customFormat="1" ht="16.5" customHeight="1">
      <c r="A495" s="38"/>
      <c r="B495" s="39"/>
      <c r="C495" s="218" t="s">
        <v>810</v>
      </c>
      <c r="D495" s="218" t="s">
        <v>128</v>
      </c>
      <c r="E495" s="219" t="s">
        <v>811</v>
      </c>
      <c r="F495" s="220" t="s">
        <v>812</v>
      </c>
      <c r="G495" s="221" t="s">
        <v>345</v>
      </c>
      <c r="H495" s="222">
        <v>75.400000000000006</v>
      </c>
      <c r="I495" s="223"/>
      <c r="J495" s="224">
        <f>ROUND(I495*H495,2)</f>
        <v>0</v>
      </c>
      <c r="K495" s="220" t="s">
        <v>132</v>
      </c>
      <c r="L495" s="44"/>
      <c r="M495" s="225" t="s">
        <v>1</v>
      </c>
      <c r="N495" s="226" t="s">
        <v>42</v>
      </c>
      <c r="O495" s="91"/>
      <c r="P495" s="227">
        <f>O495*H495</f>
        <v>0</v>
      </c>
      <c r="Q495" s="227">
        <v>0</v>
      </c>
      <c r="R495" s="227">
        <f>Q495*H495</f>
        <v>0</v>
      </c>
      <c r="S495" s="227">
        <v>0</v>
      </c>
      <c r="T495" s="228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29" t="s">
        <v>149</v>
      </c>
      <c r="AT495" s="229" t="s">
        <v>128</v>
      </c>
      <c r="AU495" s="229" t="s">
        <v>87</v>
      </c>
      <c r="AY495" s="17" t="s">
        <v>125</v>
      </c>
      <c r="BE495" s="230">
        <f>IF(N495="základní",J495,0)</f>
        <v>0</v>
      </c>
      <c r="BF495" s="230">
        <f>IF(N495="snížená",J495,0)</f>
        <v>0</v>
      </c>
      <c r="BG495" s="230">
        <f>IF(N495="zákl. přenesená",J495,0)</f>
        <v>0</v>
      </c>
      <c r="BH495" s="230">
        <f>IF(N495="sníž. přenesená",J495,0)</f>
        <v>0</v>
      </c>
      <c r="BI495" s="230">
        <f>IF(N495="nulová",J495,0)</f>
        <v>0</v>
      </c>
      <c r="BJ495" s="17" t="s">
        <v>85</v>
      </c>
      <c r="BK495" s="230">
        <f>ROUND(I495*H495,2)</f>
        <v>0</v>
      </c>
      <c r="BL495" s="17" t="s">
        <v>149</v>
      </c>
      <c r="BM495" s="229" t="s">
        <v>813</v>
      </c>
    </row>
    <row r="496" s="2" customFormat="1">
      <c r="A496" s="38"/>
      <c r="B496" s="39"/>
      <c r="C496" s="40"/>
      <c r="D496" s="231" t="s">
        <v>135</v>
      </c>
      <c r="E496" s="40"/>
      <c r="F496" s="232" t="s">
        <v>814</v>
      </c>
      <c r="G496" s="40"/>
      <c r="H496" s="40"/>
      <c r="I496" s="233"/>
      <c r="J496" s="40"/>
      <c r="K496" s="40"/>
      <c r="L496" s="44"/>
      <c r="M496" s="234"/>
      <c r="N496" s="235"/>
      <c r="O496" s="91"/>
      <c r="P496" s="91"/>
      <c r="Q496" s="91"/>
      <c r="R496" s="91"/>
      <c r="S496" s="91"/>
      <c r="T496" s="92"/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T496" s="17" t="s">
        <v>135</v>
      </c>
      <c r="AU496" s="17" t="s">
        <v>87</v>
      </c>
    </row>
    <row r="497" s="14" customFormat="1">
      <c r="A497" s="14"/>
      <c r="B497" s="246"/>
      <c r="C497" s="247"/>
      <c r="D497" s="231" t="s">
        <v>136</v>
      </c>
      <c r="E497" s="248" t="s">
        <v>1</v>
      </c>
      <c r="F497" s="249" t="s">
        <v>815</v>
      </c>
      <c r="G497" s="247"/>
      <c r="H497" s="250">
        <v>75.400000000000006</v>
      </c>
      <c r="I497" s="251"/>
      <c r="J497" s="247"/>
      <c r="K497" s="247"/>
      <c r="L497" s="252"/>
      <c r="M497" s="253"/>
      <c r="N497" s="254"/>
      <c r="O497" s="254"/>
      <c r="P497" s="254"/>
      <c r="Q497" s="254"/>
      <c r="R497" s="254"/>
      <c r="S497" s="254"/>
      <c r="T497" s="255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6" t="s">
        <v>136</v>
      </c>
      <c r="AU497" s="256" t="s">
        <v>87</v>
      </c>
      <c r="AV497" s="14" t="s">
        <v>87</v>
      </c>
      <c r="AW497" s="14" t="s">
        <v>33</v>
      </c>
      <c r="AX497" s="14" t="s">
        <v>85</v>
      </c>
      <c r="AY497" s="256" t="s">
        <v>125</v>
      </c>
    </row>
    <row r="498" s="2" customFormat="1" ht="16.5" customHeight="1">
      <c r="A498" s="38"/>
      <c r="B498" s="39"/>
      <c r="C498" s="218" t="s">
        <v>816</v>
      </c>
      <c r="D498" s="218" t="s">
        <v>128</v>
      </c>
      <c r="E498" s="219" t="s">
        <v>817</v>
      </c>
      <c r="F498" s="220" t="s">
        <v>818</v>
      </c>
      <c r="G498" s="221" t="s">
        <v>240</v>
      </c>
      <c r="H498" s="222">
        <v>2</v>
      </c>
      <c r="I498" s="223"/>
      <c r="J498" s="224">
        <f>ROUND(I498*H498,2)</f>
        <v>0</v>
      </c>
      <c r="K498" s="220" t="s">
        <v>132</v>
      </c>
      <c r="L498" s="44"/>
      <c r="M498" s="225" t="s">
        <v>1</v>
      </c>
      <c r="N498" s="226" t="s">
        <v>42</v>
      </c>
      <c r="O498" s="91"/>
      <c r="P498" s="227">
        <f>O498*H498</f>
        <v>0</v>
      </c>
      <c r="Q498" s="227">
        <v>0</v>
      </c>
      <c r="R498" s="227">
        <f>Q498*H498</f>
        <v>0</v>
      </c>
      <c r="S498" s="227">
        <v>0.086999999999999994</v>
      </c>
      <c r="T498" s="228">
        <f>S498*H498</f>
        <v>0.17399999999999999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29" t="s">
        <v>149</v>
      </c>
      <c r="AT498" s="229" t="s">
        <v>128</v>
      </c>
      <c r="AU498" s="229" t="s">
        <v>87</v>
      </c>
      <c r="AY498" s="17" t="s">
        <v>125</v>
      </c>
      <c r="BE498" s="230">
        <f>IF(N498="základní",J498,0)</f>
        <v>0</v>
      </c>
      <c r="BF498" s="230">
        <f>IF(N498="snížená",J498,0)</f>
        <v>0</v>
      </c>
      <c r="BG498" s="230">
        <f>IF(N498="zákl. přenesená",J498,0)</f>
        <v>0</v>
      </c>
      <c r="BH498" s="230">
        <f>IF(N498="sníž. přenesená",J498,0)</f>
        <v>0</v>
      </c>
      <c r="BI498" s="230">
        <f>IF(N498="nulová",J498,0)</f>
        <v>0</v>
      </c>
      <c r="BJ498" s="17" t="s">
        <v>85</v>
      </c>
      <c r="BK498" s="230">
        <f>ROUND(I498*H498,2)</f>
        <v>0</v>
      </c>
      <c r="BL498" s="17" t="s">
        <v>149</v>
      </c>
      <c r="BM498" s="229" t="s">
        <v>819</v>
      </c>
    </row>
    <row r="499" s="2" customFormat="1">
      <c r="A499" s="38"/>
      <c r="B499" s="39"/>
      <c r="C499" s="40"/>
      <c r="D499" s="231" t="s">
        <v>135</v>
      </c>
      <c r="E499" s="40"/>
      <c r="F499" s="232" t="s">
        <v>820</v>
      </c>
      <c r="G499" s="40"/>
      <c r="H499" s="40"/>
      <c r="I499" s="233"/>
      <c r="J499" s="40"/>
      <c r="K499" s="40"/>
      <c r="L499" s="44"/>
      <c r="M499" s="234"/>
      <c r="N499" s="235"/>
      <c r="O499" s="91"/>
      <c r="P499" s="91"/>
      <c r="Q499" s="91"/>
      <c r="R499" s="91"/>
      <c r="S499" s="91"/>
      <c r="T499" s="92"/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T499" s="17" t="s">
        <v>135</v>
      </c>
      <c r="AU499" s="17" t="s">
        <v>87</v>
      </c>
    </row>
    <row r="500" s="14" customFormat="1">
      <c r="A500" s="14"/>
      <c r="B500" s="246"/>
      <c r="C500" s="247"/>
      <c r="D500" s="231" t="s">
        <v>136</v>
      </c>
      <c r="E500" s="248" t="s">
        <v>1</v>
      </c>
      <c r="F500" s="249" t="s">
        <v>821</v>
      </c>
      <c r="G500" s="247"/>
      <c r="H500" s="250">
        <v>2</v>
      </c>
      <c r="I500" s="251"/>
      <c r="J500" s="247"/>
      <c r="K500" s="247"/>
      <c r="L500" s="252"/>
      <c r="M500" s="253"/>
      <c r="N500" s="254"/>
      <c r="O500" s="254"/>
      <c r="P500" s="254"/>
      <c r="Q500" s="254"/>
      <c r="R500" s="254"/>
      <c r="S500" s="254"/>
      <c r="T500" s="255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6" t="s">
        <v>136</v>
      </c>
      <c r="AU500" s="256" t="s">
        <v>87</v>
      </c>
      <c r="AV500" s="14" t="s">
        <v>87</v>
      </c>
      <c r="AW500" s="14" t="s">
        <v>33</v>
      </c>
      <c r="AX500" s="14" t="s">
        <v>85</v>
      </c>
      <c r="AY500" s="256" t="s">
        <v>125</v>
      </c>
    </row>
    <row r="501" s="2" customFormat="1" ht="16.5" customHeight="1">
      <c r="A501" s="38"/>
      <c r="B501" s="39"/>
      <c r="C501" s="218" t="s">
        <v>822</v>
      </c>
      <c r="D501" s="218" t="s">
        <v>128</v>
      </c>
      <c r="E501" s="219" t="s">
        <v>823</v>
      </c>
      <c r="F501" s="220" t="s">
        <v>824</v>
      </c>
      <c r="G501" s="221" t="s">
        <v>240</v>
      </c>
      <c r="H501" s="222">
        <v>1</v>
      </c>
      <c r="I501" s="223"/>
      <c r="J501" s="224">
        <f>ROUND(I501*H501,2)</f>
        <v>0</v>
      </c>
      <c r="K501" s="220" t="s">
        <v>132</v>
      </c>
      <c r="L501" s="44"/>
      <c r="M501" s="225" t="s">
        <v>1</v>
      </c>
      <c r="N501" s="226" t="s">
        <v>42</v>
      </c>
      <c r="O501" s="91"/>
      <c r="P501" s="227">
        <f>O501*H501</f>
        <v>0</v>
      </c>
      <c r="Q501" s="227">
        <v>0</v>
      </c>
      <c r="R501" s="227">
        <f>Q501*H501</f>
        <v>0</v>
      </c>
      <c r="S501" s="227">
        <v>0.082000000000000003</v>
      </c>
      <c r="T501" s="228">
        <f>S501*H501</f>
        <v>0.082000000000000003</v>
      </c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R501" s="229" t="s">
        <v>149</v>
      </c>
      <c r="AT501" s="229" t="s">
        <v>128</v>
      </c>
      <c r="AU501" s="229" t="s">
        <v>87</v>
      </c>
      <c r="AY501" s="17" t="s">
        <v>125</v>
      </c>
      <c r="BE501" s="230">
        <f>IF(N501="základní",J501,0)</f>
        <v>0</v>
      </c>
      <c r="BF501" s="230">
        <f>IF(N501="snížená",J501,0)</f>
        <v>0</v>
      </c>
      <c r="BG501" s="230">
        <f>IF(N501="zákl. přenesená",J501,0)</f>
        <v>0</v>
      </c>
      <c r="BH501" s="230">
        <f>IF(N501="sníž. přenesená",J501,0)</f>
        <v>0</v>
      </c>
      <c r="BI501" s="230">
        <f>IF(N501="nulová",J501,0)</f>
        <v>0</v>
      </c>
      <c r="BJ501" s="17" t="s">
        <v>85</v>
      </c>
      <c r="BK501" s="230">
        <f>ROUND(I501*H501,2)</f>
        <v>0</v>
      </c>
      <c r="BL501" s="17" t="s">
        <v>149</v>
      </c>
      <c r="BM501" s="229" t="s">
        <v>825</v>
      </c>
    </row>
    <row r="502" s="2" customFormat="1">
      <c r="A502" s="38"/>
      <c r="B502" s="39"/>
      <c r="C502" s="40"/>
      <c r="D502" s="231" t="s">
        <v>135</v>
      </c>
      <c r="E502" s="40"/>
      <c r="F502" s="232" t="s">
        <v>826</v>
      </c>
      <c r="G502" s="40"/>
      <c r="H502" s="40"/>
      <c r="I502" s="233"/>
      <c r="J502" s="40"/>
      <c r="K502" s="40"/>
      <c r="L502" s="44"/>
      <c r="M502" s="234"/>
      <c r="N502" s="235"/>
      <c r="O502" s="91"/>
      <c r="P502" s="91"/>
      <c r="Q502" s="91"/>
      <c r="R502" s="91"/>
      <c r="S502" s="91"/>
      <c r="T502" s="92"/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T502" s="17" t="s">
        <v>135</v>
      </c>
      <c r="AU502" s="17" t="s">
        <v>87</v>
      </c>
    </row>
    <row r="503" s="14" customFormat="1">
      <c r="A503" s="14"/>
      <c r="B503" s="246"/>
      <c r="C503" s="247"/>
      <c r="D503" s="231" t="s">
        <v>136</v>
      </c>
      <c r="E503" s="248" t="s">
        <v>1</v>
      </c>
      <c r="F503" s="249" t="s">
        <v>827</v>
      </c>
      <c r="G503" s="247"/>
      <c r="H503" s="250">
        <v>1</v>
      </c>
      <c r="I503" s="251"/>
      <c r="J503" s="247"/>
      <c r="K503" s="247"/>
      <c r="L503" s="252"/>
      <c r="M503" s="253"/>
      <c r="N503" s="254"/>
      <c r="O503" s="254"/>
      <c r="P503" s="254"/>
      <c r="Q503" s="254"/>
      <c r="R503" s="254"/>
      <c r="S503" s="254"/>
      <c r="T503" s="255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6" t="s">
        <v>136</v>
      </c>
      <c r="AU503" s="256" t="s">
        <v>87</v>
      </c>
      <c r="AV503" s="14" t="s">
        <v>87</v>
      </c>
      <c r="AW503" s="14" t="s">
        <v>33</v>
      </c>
      <c r="AX503" s="14" t="s">
        <v>85</v>
      </c>
      <c r="AY503" s="256" t="s">
        <v>125</v>
      </c>
    </row>
    <row r="504" s="2" customFormat="1" ht="16.5" customHeight="1">
      <c r="A504" s="38"/>
      <c r="B504" s="39"/>
      <c r="C504" s="218" t="s">
        <v>828</v>
      </c>
      <c r="D504" s="218" t="s">
        <v>128</v>
      </c>
      <c r="E504" s="219" t="s">
        <v>829</v>
      </c>
      <c r="F504" s="220" t="s">
        <v>830</v>
      </c>
      <c r="G504" s="221" t="s">
        <v>240</v>
      </c>
      <c r="H504" s="222">
        <v>1</v>
      </c>
      <c r="I504" s="223"/>
      <c r="J504" s="224">
        <f>ROUND(I504*H504,2)</f>
        <v>0</v>
      </c>
      <c r="K504" s="220" t="s">
        <v>132</v>
      </c>
      <c r="L504" s="44"/>
      <c r="M504" s="225" t="s">
        <v>1</v>
      </c>
      <c r="N504" s="226" t="s">
        <v>42</v>
      </c>
      <c r="O504" s="91"/>
      <c r="P504" s="227">
        <f>O504*H504</f>
        <v>0</v>
      </c>
      <c r="Q504" s="227">
        <v>0</v>
      </c>
      <c r="R504" s="227">
        <f>Q504*H504</f>
        <v>0</v>
      </c>
      <c r="S504" s="227">
        <v>0.0040000000000000001</v>
      </c>
      <c r="T504" s="228">
        <f>S504*H504</f>
        <v>0.0040000000000000001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29" t="s">
        <v>149</v>
      </c>
      <c r="AT504" s="229" t="s">
        <v>128</v>
      </c>
      <c r="AU504" s="229" t="s">
        <v>87</v>
      </c>
      <c r="AY504" s="17" t="s">
        <v>125</v>
      </c>
      <c r="BE504" s="230">
        <f>IF(N504="základní",J504,0)</f>
        <v>0</v>
      </c>
      <c r="BF504" s="230">
        <f>IF(N504="snížená",J504,0)</f>
        <v>0</v>
      </c>
      <c r="BG504" s="230">
        <f>IF(N504="zákl. přenesená",J504,0)</f>
        <v>0</v>
      </c>
      <c r="BH504" s="230">
        <f>IF(N504="sníž. přenesená",J504,0)</f>
        <v>0</v>
      </c>
      <c r="BI504" s="230">
        <f>IF(N504="nulová",J504,0)</f>
        <v>0</v>
      </c>
      <c r="BJ504" s="17" t="s">
        <v>85</v>
      </c>
      <c r="BK504" s="230">
        <f>ROUND(I504*H504,2)</f>
        <v>0</v>
      </c>
      <c r="BL504" s="17" t="s">
        <v>149</v>
      </c>
      <c r="BM504" s="229" t="s">
        <v>831</v>
      </c>
    </row>
    <row r="505" s="2" customFormat="1">
      <c r="A505" s="38"/>
      <c r="B505" s="39"/>
      <c r="C505" s="40"/>
      <c r="D505" s="231" t="s">
        <v>135</v>
      </c>
      <c r="E505" s="40"/>
      <c r="F505" s="232" t="s">
        <v>832</v>
      </c>
      <c r="G505" s="40"/>
      <c r="H505" s="40"/>
      <c r="I505" s="233"/>
      <c r="J505" s="40"/>
      <c r="K505" s="40"/>
      <c r="L505" s="44"/>
      <c r="M505" s="234"/>
      <c r="N505" s="235"/>
      <c r="O505" s="91"/>
      <c r="P505" s="91"/>
      <c r="Q505" s="91"/>
      <c r="R505" s="91"/>
      <c r="S505" s="91"/>
      <c r="T505" s="92"/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T505" s="17" t="s">
        <v>135</v>
      </c>
      <c r="AU505" s="17" t="s">
        <v>87</v>
      </c>
    </row>
    <row r="506" s="14" customFormat="1">
      <c r="A506" s="14"/>
      <c r="B506" s="246"/>
      <c r="C506" s="247"/>
      <c r="D506" s="231" t="s">
        <v>136</v>
      </c>
      <c r="E506" s="248" t="s">
        <v>1</v>
      </c>
      <c r="F506" s="249" t="s">
        <v>833</v>
      </c>
      <c r="G506" s="247"/>
      <c r="H506" s="250">
        <v>1</v>
      </c>
      <c r="I506" s="251"/>
      <c r="J506" s="247"/>
      <c r="K506" s="247"/>
      <c r="L506" s="252"/>
      <c r="M506" s="253"/>
      <c r="N506" s="254"/>
      <c r="O506" s="254"/>
      <c r="P506" s="254"/>
      <c r="Q506" s="254"/>
      <c r="R506" s="254"/>
      <c r="S506" s="254"/>
      <c r="T506" s="255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6" t="s">
        <v>136</v>
      </c>
      <c r="AU506" s="256" t="s">
        <v>87</v>
      </c>
      <c r="AV506" s="14" t="s">
        <v>87</v>
      </c>
      <c r="AW506" s="14" t="s">
        <v>33</v>
      </c>
      <c r="AX506" s="14" t="s">
        <v>85</v>
      </c>
      <c r="AY506" s="256" t="s">
        <v>125</v>
      </c>
    </row>
    <row r="507" s="2" customFormat="1" ht="16.5" customHeight="1">
      <c r="A507" s="38"/>
      <c r="B507" s="39"/>
      <c r="C507" s="218" t="s">
        <v>834</v>
      </c>
      <c r="D507" s="218" t="s">
        <v>128</v>
      </c>
      <c r="E507" s="219" t="s">
        <v>835</v>
      </c>
      <c r="F507" s="220" t="s">
        <v>836</v>
      </c>
      <c r="G507" s="221" t="s">
        <v>345</v>
      </c>
      <c r="H507" s="222">
        <v>3.7999999999999998</v>
      </c>
      <c r="I507" s="223"/>
      <c r="J507" s="224">
        <f>ROUND(I507*H507,2)</f>
        <v>0</v>
      </c>
      <c r="K507" s="220" t="s">
        <v>132</v>
      </c>
      <c r="L507" s="44"/>
      <c r="M507" s="225" t="s">
        <v>1</v>
      </c>
      <c r="N507" s="226" t="s">
        <v>42</v>
      </c>
      <c r="O507" s="91"/>
      <c r="P507" s="227">
        <f>O507*H507</f>
        <v>0</v>
      </c>
      <c r="Q507" s="227">
        <v>0</v>
      </c>
      <c r="R507" s="227">
        <f>Q507*H507</f>
        <v>0</v>
      </c>
      <c r="S507" s="227">
        <v>0</v>
      </c>
      <c r="T507" s="228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29" t="s">
        <v>149</v>
      </c>
      <c r="AT507" s="229" t="s">
        <v>128</v>
      </c>
      <c r="AU507" s="229" t="s">
        <v>87</v>
      </c>
      <c r="AY507" s="17" t="s">
        <v>125</v>
      </c>
      <c r="BE507" s="230">
        <f>IF(N507="základní",J507,0)</f>
        <v>0</v>
      </c>
      <c r="BF507" s="230">
        <f>IF(N507="snížená",J507,0)</f>
        <v>0</v>
      </c>
      <c r="BG507" s="230">
        <f>IF(N507="zákl. přenesená",J507,0)</f>
        <v>0</v>
      </c>
      <c r="BH507" s="230">
        <f>IF(N507="sníž. přenesená",J507,0)</f>
        <v>0</v>
      </c>
      <c r="BI507" s="230">
        <f>IF(N507="nulová",J507,0)</f>
        <v>0</v>
      </c>
      <c r="BJ507" s="17" t="s">
        <v>85</v>
      </c>
      <c r="BK507" s="230">
        <f>ROUND(I507*H507,2)</f>
        <v>0</v>
      </c>
      <c r="BL507" s="17" t="s">
        <v>149</v>
      </c>
      <c r="BM507" s="229" t="s">
        <v>837</v>
      </c>
    </row>
    <row r="508" s="2" customFormat="1">
      <c r="A508" s="38"/>
      <c r="B508" s="39"/>
      <c r="C508" s="40"/>
      <c r="D508" s="231" t="s">
        <v>135</v>
      </c>
      <c r="E508" s="40"/>
      <c r="F508" s="232" t="s">
        <v>838</v>
      </c>
      <c r="G508" s="40"/>
      <c r="H508" s="40"/>
      <c r="I508" s="233"/>
      <c r="J508" s="40"/>
      <c r="K508" s="40"/>
      <c r="L508" s="44"/>
      <c r="M508" s="234"/>
      <c r="N508" s="235"/>
      <c r="O508" s="91"/>
      <c r="P508" s="91"/>
      <c r="Q508" s="91"/>
      <c r="R508" s="91"/>
      <c r="S508" s="91"/>
      <c r="T508" s="92"/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T508" s="17" t="s">
        <v>135</v>
      </c>
      <c r="AU508" s="17" t="s">
        <v>87</v>
      </c>
    </row>
    <row r="509" s="14" customFormat="1">
      <c r="A509" s="14"/>
      <c r="B509" s="246"/>
      <c r="C509" s="247"/>
      <c r="D509" s="231" t="s">
        <v>136</v>
      </c>
      <c r="E509" s="248" t="s">
        <v>1</v>
      </c>
      <c r="F509" s="249" t="s">
        <v>839</v>
      </c>
      <c r="G509" s="247"/>
      <c r="H509" s="250">
        <v>3.7999999999999998</v>
      </c>
      <c r="I509" s="251"/>
      <c r="J509" s="247"/>
      <c r="K509" s="247"/>
      <c r="L509" s="252"/>
      <c r="M509" s="253"/>
      <c r="N509" s="254"/>
      <c r="O509" s="254"/>
      <c r="P509" s="254"/>
      <c r="Q509" s="254"/>
      <c r="R509" s="254"/>
      <c r="S509" s="254"/>
      <c r="T509" s="255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6" t="s">
        <v>136</v>
      </c>
      <c r="AU509" s="256" t="s">
        <v>87</v>
      </c>
      <c r="AV509" s="14" t="s">
        <v>87</v>
      </c>
      <c r="AW509" s="14" t="s">
        <v>33</v>
      </c>
      <c r="AX509" s="14" t="s">
        <v>85</v>
      </c>
      <c r="AY509" s="256" t="s">
        <v>125</v>
      </c>
    </row>
    <row r="510" s="2" customFormat="1" ht="16.5" customHeight="1">
      <c r="A510" s="38"/>
      <c r="B510" s="39"/>
      <c r="C510" s="218" t="s">
        <v>840</v>
      </c>
      <c r="D510" s="218" t="s">
        <v>128</v>
      </c>
      <c r="E510" s="219" t="s">
        <v>841</v>
      </c>
      <c r="F510" s="220" t="s">
        <v>842</v>
      </c>
      <c r="G510" s="221" t="s">
        <v>234</v>
      </c>
      <c r="H510" s="222">
        <v>1.6299999999999999</v>
      </c>
      <c r="I510" s="223"/>
      <c r="J510" s="224">
        <f>ROUND(I510*H510,2)</f>
        <v>0</v>
      </c>
      <c r="K510" s="220" t="s">
        <v>132</v>
      </c>
      <c r="L510" s="44"/>
      <c r="M510" s="225" t="s">
        <v>1</v>
      </c>
      <c r="N510" s="226" t="s">
        <v>42</v>
      </c>
      <c r="O510" s="91"/>
      <c r="P510" s="227">
        <f>O510*H510</f>
        <v>0</v>
      </c>
      <c r="Q510" s="227">
        <v>0</v>
      </c>
      <c r="R510" s="227">
        <f>Q510*H510</f>
        <v>0</v>
      </c>
      <c r="S510" s="227">
        <v>0</v>
      </c>
      <c r="T510" s="228">
        <f>S510*H510</f>
        <v>0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229" t="s">
        <v>149</v>
      </c>
      <c r="AT510" s="229" t="s">
        <v>128</v>
      </c>
      <c r="AU510" s="229" t="s">
        <v>87</v>
      </c>
      <c r="AY510" s="17" t="s">
        <v>125</v>
      </c>
      <c r="BE510" s="230">
        <f>IF(N510="základní",J510,0)</f>
        <v>0</v>
      </c>
      <c r="BF510" s="230">
        <f>IF(N510="snížená",J510,0)</f>
        <v>0</v>
      </c>
      <c r="BG510" s="230">
        <f>IF(N510="zákl. přenesená",J510,0)</f>
        <v>0</v>
      </c>
      <c r="BH510" s="230">
        <f>IF(N510="sníž. přenesená",J510,0)</f>
        <v>0</v>
      </c>
      <c r="BI510" s="230">
        <f>IF(N510="nulová",J510,0)</f>
        <v>0</v>
      </c>
      <c r="BJ510" s="17" t="s">
        <v>85</v>
      </c>
      <c r="BK510" s="230">
        <f>ROUND(I510*H510,2)</f>
        <v>0</v>
      </c>
      <c r="BL510" s="17" t="s">
        <v>149</v>
      </c>
      <c r="BM510" s="229" t="s">
        <v>843</v>
      </c>
    </row>
    <row r="511" s="2" customFormat="1">
      <c r="A511" s="38"/>
      <c r="B511" s="39"/>
      <c r="C511" s="40"/>
      <c r="D511" s="231" t="s">
        <v>135</v>
      </c>
      <c r="E511" s="40"/>
      <c r="F511" s="232" t="s">
        <v>844</v>
      </c>
      <c r="G511" s="40"/>
      <c r="H511" s="40"/>
      <c r="I511" s="233"/>
      <c r="J511" s="40"/>
      <c r="K511" s="40"/>
      <c r="L511" s="44"/>
      <c r="M511" s="234"/>
      <c r="N511" s="235"/>
      <c r="O511" s="91"/>
      <c r="P511" s="91"/>
      <c r="Q511" s="91"/>
      <c r="R511" s="91"/>
      <c r="S511" s="91"/>
      <c r="T511" s="92"/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T511" s="17" t="s">
        <v>135</v>
      </c>
      <c r="AU511" s="17" t="s">
        <v>87</v>
      </c>
    </row>
    <row r="512" s="14" customFormat="1">
      <c r="A512" s="14"/>
      <c r="B512" s="246"/>
      <c r="C512" s="247"/>
      <c r="D512" s="231" t="s">
        <v>136</v>
      </c>
      <c r="E512" s="248" t="s">
        <v>1</v>
      </c>
      <c r="F512" s="249" t="s">
        <v>845</v>
      </c>
      <c r="G512" s="247"/>
      <c r="H512" s="250">
        <v>1</v>
      </c>
      <c r="I512" s="251"/>
      <c r="J512" s="247"/>
      <c r="K512" s="247"/>
      <c r="L512" s="252"/>
      <c r="M512" s="253"/>
      <c r="N512" s="254"/>
      <c r="O512" s="254"/>
      <c r="P512" s="254"/>
      <c r="Q512" s="254"/>
      <c r="R512" s="254"/>
      <c r="S512" s="254"/>
      <c r="T512" s="255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6" t="s">
        <v>136</v>
      </c>
      <c r="AU512" s="256" t="s">
        <v>87</v>
      </c>
      <c r="AV512" s="14" t="s">
        <v>87</v>
      </c>
      <c r="AW512" s="14" t="s">
        <v>33</v>
      </c>
      <c r="AX512" s="14" t="s">
        <v>77</v>
      </c>
      <c r="AY512" s="256" t="s">
        <v>125</v>
      </c>
    </row>
    <row r="513" s="14" customFormat="1">
      <c r="A513" s="14"/>
      <c r="B513" s="246"/>
      <c r="C513" s="247"/>
      <c r="D513" s="231" t="s">
        <v>136</v>
      </c>
      <c r="E513" s="248" t="s">
        <v>1</v>
      </c>
      <c r="F513" s="249" t="s">
        <v>846</v>
      </c>
      <c r="G513" s="247"/>
      <c r="H513" s="250">
        <v>0.63</v>
      </c>
      <c r="I513" s="251"/>
      <c r="J513" s="247"/>
      <c r="K513" s="247"/>
      <c r="L513" s="252"/>
      <c r="M513" s="253"/>
      <c r="N513" s="254"/>
      <c r="O513" s="254"/>
      <c r="P513" s="254"/>
      <c r="Q513" s="254"/>
      <c r="R513" s="254"/>
      <c r="S513" s="254"/>
      <c r="T513" s="255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6" t="s">
        <v>136</v>
      </c>
      <c r="AU513" s="256" t="s">
        <v>87</v>
      </c>
      <c r="AV513" s="14" t="s">
        <v>87</v>
      </c>
      <c r="AW513" s="14" t="s">
        <v>33</v>
      </c>
      <c r="AX513" s="14" t="s">
        <v>77</v>
      </c>
      <c r="AY513" s="256" t="s">
        <v>125</v>
      </c>
    </row>
    <row r="514" s="15" customFormat="1">
      <c r="A514" s="15"/>
      <c r="B514" s="260"/>
      <c r="C514" s="261"/>
      <c r="D514" s="231" t="s">
        <v>136</v>
      </c>
      <c r="E514" s="262" t="s">
        <v>1</v>
      </c>
      <c r="F514" s="263" t="s">
        <v>291</v>
      </c>
      <c r="G514" s="261"/>
      <c r="H514" s="264">
        <v>1.6299999999999999</v>
      </c>
      <c r="I514" s="265"/>
      <c r="J514" s="261"/>
      <c r="K514" s="261"/>
      <c r="L514" s="266"/>
      <c r="M514" s="267"/>
      <c r="N514" s="268"/>
      <c r="O514" s="268"/>
      <c r="P514" s="268"/>
      <c r="Q514" s="268"/>
      <c r="R514" s="268"/>
      <c r="S514" s="268"/>
      <c r="T514" s="269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270" t="s">
        <v>136</v>
      </c>
      <c r="AU514" s="270" t="s">
        <v>87</v>
      </c>
      <c r="AV514" s="15" t="s">
        <v>149</v>
      </c>
      <c r="AW514" s="15" t="s">
        <v>33</v>
      </c>
      <c r="AX514" s="15" t="s">
        <v>85</v>
      </c>
      <c r="AY514" s="270" t="s">
        <v>125</v>
      </c>
    </row>
    <row r="515" s="2" customFormat="1" ht="16.5" customHeight="1">
      <c r="A515" s="38"/>
      <c r="B515" s="39"/>
      <c r="C515" s="218" t="s">
        <v>847</v>
      </c>
      <c r="D515" s="218" t="s">
        <v>128</v>
      </c>
      <c r="E515" s="219" t="s">
        <v>848</v>
      </c>
      <c r="F515" s="220" t="s">
        <v>849</v>
      </c>
      <c r="G515" s="221" t="s">
        <v>234</v>
      </c>
      <c r="H515" s="222">
        <v>6.1699999999999999</v>
      </c>
      <c r="I515" s="223"/>
      <c r="J515" s="224">
        <f>ROUND(I515*H515,2)</f>
        <v>0</v>
      </c>
      <c r="K515" s="220" t="s">
        <v>132</v>
      </c>
      <c r="L515" s="44"/>
      <c r="M515" s="225" t="s">
        <v>1</v>
      </c>
      <c r="N515" s="226" t="s">
        <v>42</v>
      </c>
      <c r="O515" s="91"/>
      <c r="P515" s="227">
        <f>O515*H515</f>
        <v>0</v>
      </c>
      <c r="Q515" s="227">
        <v>0</v>
      </c>
      <c r="R515" s="227">
        <f>Q515*H515</f>
        <v>0</v>
      </c>
      <c r="S515" s="227">
        <v>0</v>
      </c>
      <c r="T515" s="228">
        <f>S515*H515</f>
        <v>0</v>
      </c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R515" s="229" t="s">
        <v>149</v>
      </c>
      <c r="AT515" s="229" t="s">
        <v>128</v>
      </c>
      <c r="AU515" s="229" t="s">
        <v>87</v>
      </c>
      <c r="AY515" s="17" t="s">
        <v>125</v>
      </c>
      <c r="BE515" s="230">
        <f>IF(N515="základní",J515,0)</f>
        <v>0</v>
      </c>
      <c r="BF515" s="230">
        <f>IF(N515="snížená",J515,0)</f>
        <v>0</v>
      </c>
      <c r="BG515" s="230">
        <f>IF(N515="zákl. přenesená",J515,0)</f>
        <v>0</v>
      </c>
      <c r="BH515" s="230">
        <f>IF(N515="sníž. přenesená",J515,0)</f>
        <v>0</v>
      </c>
      <c r="BI515" s="230">
        <f>IF(N515="nulová",J515,0)</f>
        <v>0</v>
      </c>
      <c r="BJ515" s="17" t="s">
        <v>85</v>
      </c>
      <c r="BK515" s="230">
        <f>ROUND(I515*H515,2)</f>
        <v>0</v>
      </c>
      <c r="BL515" s="17" t="s">
        <v>149</v>
      </c>
      <c r="BM515" s="229" t="s">
        <v>850</v>
      </c>
    </row>
    <row r="516" s="2" customFormat="1">
      <c r="A516" s="38"/>
      <c r="B516" s="39"/>
      <c r="C516" s="40"/>
      <c r="D516" s="231" t="s">
        <v>135</v>
      </c>
      <c r="E516" s="40"/>
      <c r="F516" s="232" t="s">
        <v>851</v>
      </c>
      <c r="G516" s="40"/>
      <c r="H516" s="40"/>
      <c r="I516" s="233"/>
      <c r="J516" s="40"/>
      <c r="K516" s="40"/>
      <c r="L516" s="44"/>
      <c r="M516" s="234"/>
      <c r="N516" s="235"/>
      <c r="O516" s="91"/>
      <c r="P516" s="91"/>
      <c r="Q516" s="91"/>
      <c r="R516" s="91"/>
      <c r="S516" s="91"/>
      <c r="T516" s="92"/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T516" s="17" t="s">
        <v>135</v>
      </c>
      <c r="AU516" s="17" t="s">
        <v>87</v>
      </c>
    </row>
    <row r="517" s="14" customFormat="1">
      <c r="A517" s="14"/>
      <c r="B517" s="246"/>
      <c r="C517" s="247"/>
      <c r="D517" s="231" t="s">
        <v>136</v>
      </c>
      <c r="E517" s="248" t="s">
        <v>1</v>
      </c>
      <c r="F517" s="249" t="s">
        <v>852</v>
      </c>
      <c r="G517" s="247"/>
      <c r="H517" s="250">
        <v>6.1699999999999999</v>
      </c>
      <c r="I517" s="251"/>
      <c r="J517" s="247"/>
      <c r="K517" s="247"/>
      <c r="L517" s="252"/>
      <c r="M517" s="253"/>
      <c r="N517" s="254"/>
      <c r="O517" s="254"/>
      <c r="P517" s="254"/>
      <c r="Q517" s="254"/>
      <c r="R517" s="254"/>
      <c r="S517" s="254"/>
      <c r="T517" s="255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6" t="s">
        <v>136</v>
      </c>
      <c r="AU517" s="256" t="s">
        <v>87</v>
      </c>
      <c r="AV517" s="14" t="s">
        <v>87</v>
      </c>
      <c r="AW517" s="14" t="s">
        <v>33</v>
      </c>
      <c r="AX517" s="14" t="s">
        <v>85</v>
      </c>
      <c r="AY517" s="256" t="s">
        <v>125</v>
      </c>
    </row>
    <row r="518" s="12" customFormat="1" ht="22.8" customHeight="1">
      <c r="A518" s="12"/>
      <c r="B518" s="202"/>
      <c r="C518" s="203"/>
      <c r="D518" s="204" t="s">
        <v>76</v>
      </c>
      <c r="E518" s="216" t="s">
        <v>853</v>
      </c>
      <c r="F518" s="216" t="s">
        <v>854</v>
      </c>
      <c r="G518" s="203"/>
      <c r="H518" s="203"/>
      <c r="I518" s="206"/>
      <c r="J518" s="217">
        <f>BK518</f>
        <v>0</v>
      </c>
      <c r="K518" s="203"/>
      <c r="L518" s="208"/>
      <c r="M518" s="209"/>
      <c r="N518" s="210"/>
      <c r="O518" s="210"/>
      <c r="P518" s="211">
        <f>SUM(P519:P577)</f>
        <v>0</v>
      </c>
      <c r="Q518" s="210"/>
      <c r="R518" s="211">
        <f>SUM(R519:R577)</f>
        <v>0</v>
      </c>
      <c r="S518" s="210"/>
      <c r="T518" s="212">
        <f>SUM(T519:T577)</f>
        <v>0</v>
      </c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R518" s="213" t="s">
        <v>85</v>
      </c>
      <c r="AT518" s="214" t="s">
        <v>76</v>
      </c>
      <c r="AU518" s="214" t="s">
        <v>85</v>
      </c>
      <c r="AY518" s="213" t="s">
        <v>125</v>
      </c>
      <c r="BK518" s="215">
        <f>SUM(BK519:BK577)</f>
        <v>0</v>
      </c>
    </row>
    <row r="519" s="2" customFormat="1" ht="16.5" customHeight="1">
      <c r="A519" s="38"/>
      <c r="B519" s="39"/>
      <c r="C519" s="218" t="s">
        <v>855</v>
      </c>
      <c r="D519" s="218" t="s">
        <v>128</v>
      </c>
      <c r="E519" s="219" t="s">
        <v>856</v>
      </c>
      <c r="F519" s="220" t="s">
        <v>857</v>
      </c>
      <c r="G519" s="221" t="s">
        <v>449</v>
      </c>
      <c r="H519" s="222">
        <v>273.97199999999998</v>
      </c>
      <c r="I519" s="223"/>
      <c r="J519" s="224">
        <f>ROUND(I519*H519,2)</f>
        <v>0</v>
      </c>
      <c r="K519" s="220" t="s">
        <v>132</v>
      </c>
      <c r="L519" s="44"/>
      <c r="M519" s="225" t="s">
        <v>1</v>
      </c>
      <c r="N519" s="226" t="s">
        <v>42</v>
      </c>
      <c r="O519" s="91"/>
      <c r="P519" s="227">
        <f>O519*H519</f>
        <v>0</v>
      </c>
      <c r="Q519" s="227">
        <v>0</v>
      </c>
      <c r="R519" s="227">
        <f>Q519*H519</f>
        <v>0</v>
      </c>
      <c r="S519" s="227">
        <v>0</v>
      </c>
      <c r="T519" s="228">
        <f>S519*H519</f>
        <v>0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229" t="s">
        <v>149</v>
      </c>
      <c r="AT519" s="229" t="s">
        <v>128</v>
      </c>
      <c r="AU519" s="229" t="s">
        <v>87</v>
      </c>
      <c r="AY519" s="17" t="s">
        <v>125</v>
      </c>
      <c r="BE519" s="230">
        <f>IF(N519="základní",J519,0)</f>
        <v>0</v>
      </c>
      <c r="BF519" s="230">
        <f>IF(N519="snížená",J519,0)</f>
        <v>0</v>
      </c>
      <c r="BG519" s="230">
        <f>IF(N519="zákl. přenesená",J519,0)</f>
        <v>0</v>
      </c>
      <c r="BH519" s="230">
        <f>IF(N519="sníž. přenesená",J519,0)</f>
        <v>0</v>
      </c>
      <c r="BI519" s="230">
        <f>IF(N519="nulová",J519,0)</f>
        <v>0</v>
      </c>
      <c r="BJ519" s="17" t="s">
        <v>85</v>
      </c>
      <c r="BK519" s="230">
        <f>ROUND(I519*H519,2)</f>
        <v>0</v>
      </c>
      <c r="BL519" s="17" t="s">
        <v>149</v>
      </c>
      <c r="BM519" s="229" t="s">
        <v>858</v>
      </c>
    </row>
    <row r="520" s="2" customFormat="1">
      <c r="A520" s="38"/>
      <c r="B520" s="39"/>
      <c r="C520" s="40"/>
      <c r="D520" s="231" t="s">
        <v>135</v>
      </c>
      <c r="E520" s="40"/>
      <c r="F520" s="232" t="s">
        <v>859</v>
      </c>
      <c r="G520" s="40"/>
      <c r="H520" s="40"/>
      <c r="I520" s="233"/>
      <c r="J520" s="40"/>
      <c r="K520" s="40"/>
      <c r="L520" s="44"/>
      <c r="M520" s="234"/>
      <c r="N520" s="235"/>
      <c r="O520" s="91"/>
      <c r="P520" s="91"/>
      <c r="Q520" s="91"/>
      <c r="R520" s="91"/>
      <c r="S520" s="91"/>
      <c r="T520" s="92"/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T520" s="17" t="s">
        <v>135</v>
      </c>
      <c r="AU520" s="17" t="s">
        <v>87</v>
      </c>
    </row>
    <row r="521" s="13" customFormat="1">
      <c r="A521" s="13"/>
      <c r="B521" s="236"/>
      <c r="C521" s="237"/>
      <c r="D521" s="231" t="s">
        <v>136</v>
      </c>
      <c r="E521" s="238" t="s">
        <v>1</v>
      </c>
      <c r="F521" s="239" t="s">
        <v>860</v>
      </c>
      <c r="G521" s="237"/>
      <c r="H521" s="238" t="s">
        <v>1</v>
      </c>
      <c r="I521" s="240"/>
      <c r="J521" s="237"/>
      <c r="K521" s="237"/>
      <c r="L521" s="241"/>
      <c r="M521" s="242"/>
      <c r="N521" s="243"/>
      <c r="O521" s="243"/>
      <c r="P521" s="243"/>
      <c r="Q521" s="243"/>
      <c r="R521" s="243"/>
      <c r="S521" s="243"/>
      <c r="T521" s="244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5" t="s">
        <v>136</v>
      </c>
      <c r="AU521" s="245" t="s">
        <v>87</v>
      </c>
      <c r="AV521" s="13" t="s">
        <v>85</v>
      </c>
      <c r="AW521" s="13" t="s">
        <v>33</v>
      </c>
      <c r="AX521" s="13" t="s">
        <v>77</v>
      </c>
      <c r="AY521" s="245" t="s">
        <v>125</v>
      </c>
    </row>
    <row r="522" s="14" customFormat="1">
      <c r="A522" s="14"/>
      <c r="B522" s="246"/>
      <c r="C522" s="247"/>
      <c r="D522" s="231" t="s">
        <v>136</v>
      </c>
      <c r="E522" s="248" t="s">
        <v>1</v>
      </c>
      <c r="F522" s="249" t="s">
        <v>861</v>
      </c>
      <c r="G522" s="247"/>
      <c r="H522" s="250">
        <v>8.5850000000000009</v>
      </c>
      <c r="I522" s="251"/>
      <c r="J522" s="247"/>
      <c r="K522" s="247"/>
      <c r="L522" s="252"/>
      <c r="M522" s="253"/>
      <c r="N522" s="254"/>
      <c r="O522" s="254"/>
      <c r="P522" s="254"/>
      <c r="Q522" s="254"/>
      <c r="R522" s="254"/>
      <c r="S522" s="254"/>
      <c r="T522" s="255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6" t="s">
        <v>136</v>
      </c>
      <c r="AU522" s="256" t="s">
        <v>87</v>
      </c>
      <c r="AV522" s="14" t="s">
        <v>87</v>
      </c>
      <c r="AW522" s="14" t="s">
        <v>33</v>
      </c>
      <c r="AX522" s="14" t="s">
        <v>77</v>
      </c>
      <c r="AY522" s="256" t="s">
        <v>125</v>
      </c>
    </row>
    <row r="523" s="14" customFormat="1">
      <c r="A523" s="14"/>
      <c r="B523" s="246"/>
      <c r="C523" s="247"/>
      <c r="D523" s="231" t="s">
        <v>136</v>
      </c>
      <c r="E523" s="248" t="s">
        <v>1</v>
      </c>
      <c r="F523" s="249" t="s">
        <v>862</v>
      </c>
      <c r="G523" s="247"/>
      <c r="H523" s="250">
        <v>254.25</v>
      </c>
      <c r="I523" s="251"/>
      <c r="J523" s="247"/>
      <c r="K523" s="247"/>
      <c r="L523" s="252"/>
      <c r="M523" s="253"/>
      <c r="N523" s="254"/>
      <c r="O523" s="254"/>
      <c r="P523" s="254"/>
      <c r="Q523" s="254"/>
      <c r="R523" s="254"/>
      <c r="S523" s="254"/>
      <c r="T523" s="255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6" t="s">
        <v>136</v>
      </c>
      <c r="AU523" s="256" t="s">
        <v>87</v>
      </c>
      <c r="AV523" s="14" t="s">
        <v>87</v>
      </c>
      <c r="AW523" s="14" t="s">
        <v>33</v>
      </c>
      <c r="AX523" s="14" t="s">
        <v>77</v>
      </c>
      <c r="AY523" s="256" t="s">
        <v>125</v>
      </c>
    </row>
    <row r="524" s="13" customFormat="1">
      <c r="A524" s="13"/>
      <c r="B524" s="236"/>
      <c r="C524" s="237"/>
      <c r="D524" s="231" t="s">
        <v>136</v>
      </c>
      <c r="E524" s="238" t="s">
        <v>1</v>
      </c>
      <c r="F524" s="239" t="s">
        <v>863</v>
      </c>
      <c r="G524" s="237"/>
      <c r="H524" s="238" t="s">
        <v>1</v>
      </c>
      <c r="I524" s="240"/>
      <c r="J524" s="237"/>
      <c r="K524" s="237"/>
      <c r="L524" s="241"/>
      <c r="M524" s="242"/>
      <c r="N524" s="243"/>
      <c r="O524" s="243"/>
      <c r="P524" s="243"/>
      <c r="Q524" s="243"/>
      <c r="R524" s="243"/>
      <c r="S524" s="243"/>
      <c r="T524" s="244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5" t="s">
        <v>136</v>
      </c>
      <c r="AU524" s="245" t="s">
        <v>87</v>
      </c>
      <c r="AV524" s="13" t="s">
        <v>85</v>
      </c>
      <c r="AW524" s="13" t="s">
        <v>33</v>
      </c>
      <c r="AX524" s="13" t="s">
        <v>77</v>
      </c>
      <c r="AY524" s="245" t="s">
        <v>125</v>
      </c>
    </row>
    <row r="525" s="14" customFormat="1">
      <c r="A525" s="14"/>
      <c r="B525" s="246"/>
      <c r="C525" s="247"/>
      <c r="D525" s="231" t="s">
        <v>136</v>
      </c>
      <c r="E525" s="248" t="s">
        <v>1</v>
      </c>
      <c r="F525" s="249" t="s">
        <v>864</v>
      </c>
      <c r="G525" s="247"/>
      <c r="H525" s="250">
        <v>11.137000000000001</v>
      </c>
      <c r="I525" s="251"/>
      <c r="J525" s="247"/>
      <c r="K525" s="247"/>
      <c r="L525" s="252"/>
      <c r="M525" s="253"/>
      <c r="N525" s="254"/>
      <c r="O525" s="254"/>
      <c r="P525" s="254"/>
      <c r="Q525" s="254"/>
      <c r="R525" s="254"/>
      <c r="S525" s="254"/>
      <c r="T525" s="255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6" t="s">
        <v>136</v>
      </c>
      <c r="AU525" s="256" t="s">
        <v>87</v>
      </c>
      <c r="AV525" s="14" t="s">
        <v>87</v>
      </c>
      <c r="AW525" s="14" t="s">
        <v>33</v>
      </c>
      <c r="AX525" s="14" t="s">
        <v>77</v>
      </c>
      <c r="AY525" s="256" t="s">
        <v>125</v>
      </c>
    </row>
    <row r="526" s="15" customFormat="1">
      <c r="A526" s="15"/>
      <c r="B526" s="260"/>
      <c r="C526" s="261"/>
      <c r="D526" s="231" t="s">
        <v>136</v>
      </c>
      <c r="E526" s="262" t="s">
        <v>1</v>
      </c>
      <c r="F526" s="263" t="s">
        <v>291</v>
      </c>
      <c r="G526" s="261"/>
      <c r="H526" s="264">
        <v>273.97199999999998</v>
      </c>
      <c r="I526" s="265"/>
      <c r="J526" s="261"/>
      <c r="K526" s="261"/>
      <c r="L526" s="266"/>
      <c r="M526" s="267"/>
      <c r="N526" s="268"/>
      <c r="O526" s="268"/>
      <c r="P526" s="268"/>
      <c r="Q526" s="268"/>
      <c r="R526" s="268"/>
      <c r="S526" s="268"/>
      <c r="T526" s="269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70" t="s">
        <v>136</v>
      </c>
      <c r="AU526" s="270" t="s">
        <v>87</v>
      </c>
      <c r="AV526" s="15" t="s">
        <v>149</v>
      </c>
      <c r="AW526" s="15" t="s">
        <v>33</v>
      </c>
      <c r="AX526" s="15" t="s">
        <v>85</v>
      </c>
      <c r="AY526" s="270" t="s">
        <v>125</v>
      </c>
    </row>
    <row r="527" s="2" customFormat="1" ht="16.5" customHeight="1">
      <c r="A527" s="38"/>
      <c r="B527" s="39"/>
      <c r="C527" s="218" t="s">
        <v>865</v>
      </c>
      <c r="D527" s="218" t="s">
        <v>128</v>
      </c>
      <c r="E527" s="219" t="s">
        <v>866</v>
      </c>
      <c r="F527" s="220" t="s">
        <v>867</v>
      </c>
      <c r="G527" s="221" t="s">
        <v>449</v>
      </c>
      <c r="H527" s="222">
        <v>4479.3320000000003</v>
      </c>
      <c r="I527" s="223"/>
      <c r="J527" s="224">
        <f>ROUND(I527*H527,2)</f>
        <v>0</v>
      </c>
      <c r="K527" s="220" t="s">
        <v>132</v>
      </c>
      <c r="L527" s="44"/>
      <c r="M527" s="225" t="s">
        <v>1</v>
      </c>
      <c r="N527" s="226" t="s">
        <v>42</v>
      </c>
      <c r="O527" s="91"/>
      <c r="P527" s="227">
        <f>O527*H527</f>
        <v>0</v>
      </c>
      <c r="Q527" s="227">
        <v>0</v>
      </c>
      <c r="R527" s="227">
        <f>Q527*H527</f>
        <v>0</v>
      </c>
      <c r="S527" s="227">
        <v>0</v>
      </c>
      <c r="T527" s="228">
        <f>S527*H527</f>
        <v>0</v>
      </c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R527" s="229" t="s">
        <v>149</v>
      </c>
      <c r="AT527" s="229" t="s">
        <v>128</v>
      </c>
      <c r="AU527" s="229" t="s">
        <v>87</v>
      </c>
      <c r="AY527" s="17" t="s">
        <v>125</v>
      </c>
      <c r="BE527" s="230">
        <f>IF(N527="základní",J527,0)</f>
        <v>0</v>
      </c>
      <c r="BF527" s="230">
        <f>IF(N527="snížená",J527,0)</f>
        <v>0</v>
      </c>
      <c r="BG527" s="230">
        <f>IF(N527="zákl. přenesená",J527,0)</f>
        <v>0</v>
      </c>
      <c r="BH527" s="230">
        <f>IF(N527="sníž. přenesená",J527,0)</f>
        <v>0</v>
      </c>
      <c r="BI527" s="230">
        <f>IF(N527="nulová",J527,0)</f>
        <v>0</v>
      </c>
      <c r="BJ527" s="17" t="s">
        <v>85</v>
      </c>
      <c r="BK527" s="230">
        <f>ROUND(I527*H527,2)</f>
        <v>0</v>
      </c>
      <c r="BL527" s="17" t="s">
        <v>149</v>
      </c>
      <c r="BM527" s="229" t="s">
        <v>868</v>
      </c>
    </row>
    <row r="528" s="2" customFormat="1">
      <c r="A528" s="38"/>
      <c r="B528" s="39"/>
      <c r="C528" s="40"/>
      <c r="D528" s="231" t="s">
        <v>135</v>
      </c>
      <c r="E528" s="40"/>
      <c r="F528" s="232" t="s">
        <v>869</v>
      </c>
      <c r="G528" s="40"/>
      <c r="H528" s="40"/>
      <c r="I528" s="233"/>
      <c r="J528" s="40"/>
      <c r="K528" s="40"/>
      <c r="L528" s="44"/>
      <c r="M528" s="234"/>
      <c r="N528" s="235"/>
      <c r="O528" s="91"/>
      <c r="P528" s="91"/>
      <c r="Q528" s="91"/>
      <c r="R528" s="91"/>
      <c r="S528" s="91"/>
      <c r="T528" s="92"/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T528" s="17" t="s">
        <v>135</v>
      </c>
      <c r="AU528" s="17" t="s">
        <v>87</v>
      </c>
    </row>
    <row r="529" s="13" customFormat="1">
      <c r="A529" s="13"/>
      <c r="B529" s="236"/>
      <c r="C529" s="237"/>
      <c r="D529" s="231" t="s">
        <v>136</v>
      </c>
      <c r="E529" s="238" t="s">
        <v>1</v>
      </c>
      <c r="F529" s="239" t="s">
        <v>860</v>
      </c>
      <c r="G529" s="237"/>
      <c r="H529" s="238" t="s">
        <v>1</v>
      </c>
      <c r="I529" s="240"/>
      <c r="J529" s="237"/>
      <c r="K529" s="237"/>
      <c r="L529" s="241"/>
      <c r="M529" s="242"/>
      <c r="N529" s="243"/>
      <c r="O529" s="243"/>
      <c r="P529" s="243"/>
      <c r="Q529" s="243"/>
      <c r="R529" s="243"/>
      <c r="S529" s="243"/>
      <c r="T529" s="244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5" t="s">
        <v>136</v>
      </c>
      <c r="AU529" s="245" t="s">
        <v>87</v>
      </c>
      <c r="AV529" s="13" t="s">
        <v>85</v>
      </c>
      <c r="AW529" s="13" t="s">
        <v>33</v>
      </c>
      <c r="AX529" s="13" t="s">
        <v>77</v>
      </c>
      <c r="AY529" s="245" t="s">
        <v>125</v>
      </c>
    </row>
    <row r="530" s="14" customFormat="1">
      <c r="A530" s="14"/>
      <c r="B530" s="246"/>
      <c r="C530" s="247"/>
      <c r="D530" s="231" t="s">
        <v>136</v>
      </c>
      <c r="E530" s="248" t="s">
        <v>1</v>
      </c>
      <c r="F530" s="249" t="s">
        <v>870</v>
      </c>
      <c r="G530" s="247"/>
      <c r="H530" s="250">
        <v>145.94499999999999</v>
      </c>
      <c r="I530" s="251"/>
      <c r="J530" s="247"/>
      <c r="K530" s="247"/>
      <c r="L530" s="252"/>
      <c r="M530" s="253"/>
      <c r="N530" s="254"/>
      <c r="O530" s="254"/>
      <c r="P530" s="254"/>
      <c r="Q530" s="254"/>
      <c r="R530" s="254"/>
      <c r="S530" s="254"/>
      <c r="T530" s="255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6" t="s">
        <v>136</v>
      </c>
      <c r="AU530" s="256" t="s">
        <v>87</v>
      </c>
      <c r="AV530" s="14" t="s">
        <v>87</v>
      </c>
      <c r="AW530" s="14" t="s">
        <v>33</v>
      </c>
      <c r="AX530" s="14" t="s">
        <v>77</v>
      </c>
      <c r="AY530" s="256" t="s">
        <v>125</v>
      </c>
    </row>
    <row r="531" s="14" customFormat="1">
      <c r="A531" s="14"/>
      <c r="B531" s="246"/>
      <c r="C531" s="247"/>
      <c r="D531" s="231" t="s">
        <v>136</v>
      </c>
      <c r="E531" s="248" t="s">
        <v>1</v>
      </c>
      <c r="F531" s="249" t="s">
        <v>871</v>
      </c>
      <c r="G531" s="247"/>
      <c r="H531" s="250">
        <v>4322.25</v>
      </c>
      <c r="I531" s="251"/>
      <c r="J531" s="247"/>
      <c r="K531" s="247"/>
      <c r="L531" s="252"/>
      <c r="M531" s="253"/>
      <c r="N531" s="254"/>
      <c r="O531" s="254"/>
      <c r="P531" s="254"/>
      <c r="Q531" s="254"/>
      <c r="R531" s="254"/>
      <c r="S531" s="254"/>
      <c r="T531" s="255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6" t="s">
        <v>136</v>
      </c>
      <c r="AU531" s="256" t="s">
        <v>87</v>
      </c>
      <c r="AV531" s="14" t="s">
        <v>87</v>
      </c>
      <c r="AW531" s="14" t="s">
        <v>33</v>
      </c>
      <c r="AX531" s="14" t="s">
        <v>77</v>
      </c>
      <c r="AY531" s="256" t="s">
        <v>125</v>
      </c>
    </row>
    <row r="532" s="13" customFormat="1">
      <c r="A532" s="13"/>
      <c r="B532" s="236"/>
      <c r="C532" s="237"/>
      <c r="D532" s="231" t="s">
        <v>136</v>
      </c>
      <c r="E532" s="238" t="s">
        <v>1</v>
      </c>
      <c r="F532" s="239" t="s">
        <v>872</v>
      </c>
      <c r="G532" s="237"/>
      <c r="H532" s="238" t="s">
        <v>1</v>
      </c>
      <c r="I532" s="240"/>
      <c r="J532" s="237"/>
      <c r="K532" s="237"/>
      <c r="L532" s="241"/>
      <c r="M532" s="242"/>
      <c r="N532" s="243"/>
      <c r="O532" s="243"/>
      <c r="P532" s="243"/>
      <c r="Q532" s="243"/>
      <c r="R532" s="243"/>
      <c r="S532" s="243"/>
      <c r="T532" s="244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5" t="s">
        <v>136</v>
      </c>
      <c r="AU532" s="245" t="s">
        <v>87</v>
      </c>
      <c r="AV532" s="13" t="s">
        <v>85</v>
      </c>
      <c r="AW532" s="13" t="s">
        <v>33</v>
      </c>
      <c r="AX532" s="13" t="s">
        <v>77</v>
      </c>
      <c r="AY532" s="245" t="s">
        <v>125</v>
      </c>
    </row>
    <row r="533" s="14" customFormat="1">
      <c r="A533" s="14"/>
      <c r="B533" s="246"/>
      <c r="C533" s="247"/>
      <c r="D533" s="231" t="s">
        <v>136</v>
      </c>
      <c r="E533" s="248" t="s">
        <v>1</v>
      </c>
      <c r="F533" s="249" t="s">
        <v>873</v>
      </c>
      <c r="G533" s="247"/>
      <c r="H533" s="250">
        <v>11.137000000000001</v>
      </c>
      <c r="I533" s="251"/>
      <c r="J533" s="247"/>
      <c r="K533" s="247"/>
      <c r="L533" s="252"/>
      <c r="M533" s="253"/>
      <c r="N533" s="254"/>
      <c r="O533" s="254"/>
      <c r="P533" s="254"/>
      <c r="Q533" s="254"/>
      <c r="R533" s="254"/>
      <c r="S533" s="254"/>
      <c r="T533" s="255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6" t="s">
        <v>136</v>
      </c>
      <c r="AU533" s="256" t="s">
        <v>87</v>
      </c>
      <c r="AV533" s="14" t="s">
        <v>87</v>
      </c>
      <c r="AW533" s="14" t="s">
        <v>33</v>
      </c>
      <c r="AX533" s="14" t="s">
        <v>77</v>
      </c>
      <c r="AY533" s="256" t="s">
        <v>125</v>
      </c>
    </row>
    <row r="534" s="15" customFormat="1">
      <c r="A534" s="15"/>
      <c r="B534" s="260"/>
      <c r="C534" s="261"/>
      <c r="D534" s="231" t="s">
        <v>136</v>
      </c>
      <c r="E534" s="262" t="s">
        <v>1</v>
      </c>
      <c r="F534" s="263" t="s">
        <v>291</v>
      </c>
      <c r="G534" s="261"/>
      <c r="H534" s="264">
        <v>4479.3320000000003</v>
      </c>
      <c r="I534" s="265"/>
      <c r="J534" s="261"/>
      <c r="K534" s="261"/>
      <c r="L534" s="266"/>
      <c r="M534" s="267"/>
      <c r="N534" s="268"/>
      <c r="O534" s="268"/>
      <c r="P534" s="268"/>
      <c r="Q534" s="268"/>
      <c r="R534" s="268"/>
      <c r="S534" s="268"/>
      <c r="T534" s="269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70" t="s">
        <v>136</v>
      </c>
      <c r="AU534" s="270" t="s">
        <v>87</v>
      </c>
      <c r="AV534" s="15" t="s">
        <v>149</v>
      </c>
      <c r="AW534" s="15" t="s">
        <v>33</v>
      </c>
      <c r="AX534" s="15" t="s">
        <v>85</v>
      </c>
      <c r="AY534" s="270" t="s">
        <v>125</v>
      </c>
    </row>
    <row r="535" s="2" customFormat="1" ht="16.5" customHeight="1">
      <c r="A535" s="38"/>
      <c r="B535" s="39"/>
      <c r="C535" s="218" t="s">
        <v>88</v>
      </c>
      <c r="D535" s="218" t="s">
        <v>128</v>
      </c>
      <c r="E535" s="219" t="s">
        <v>874</v>
      </c>
      <c r="F535" s="220" t="s">
        <v>875</v>
      </c>
      <c r="G535" s="221" t="s">
        <v>449</v>
      </c>
      <c r="H535" s="222">
        <v>83.066999999999993</v>
      </c>
      <c r="I535" s="223"/>
      <c r="J535" s="224">
        <f>ROUND(I535*H535,2)</f>
        <v>0</v>
      </c>
      <c r="K535" s="220" t="s">
        <v>132</v>
      </c>
      <c r="L535" s="44"/>
      <c r="M535" s="225" t="s">
        <v>1</v>
      </c>
      <c r="N535" s="226" t="s">
        <v>42</v>
      </c>
      <c r="O535" s="91"/>
      <c r="P535" s="227">
        <f>O535*H535</f>
        <v>0</v>
      </c>
      <c r="Q535" s="227">
        <v>0</v>
      </c>
      <c r="R535" s="227">
        <f>Q535*H535</f>
        <v>0</v>
      </c>
      <c r="S535" s="227">
        <v>0</v>
      </c>
      <c r="T535" s="228">
        <f>S535*H535</f>
        <v>0</v>
      </c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R535" s="229" t="s">
        <v>149</v>
      </c>
      <c r="AT535" s="229" t="s">
        <v>128</v>
      </c>
      <c r="AU535" s="229" t="s">
        <v>87</v>
      </c>
      <c r="AY535" s="17" t="s">
        <v>125</v>
      </c>
      <c r="BE535" s="230">
        <f>IF(N535="základní",J535,0)</f>
        <v>0</v>
      </c>
      <c r="BF535" s="230">
        <f>IF(N535="snížená",J535,0)</f>
        <v>0</v>
      </c>
      <c r="BG535" s="230">
        <f>IF(N535="zákl. přenesená",J535,0)</f>
        <v>0</v>
      </c>
      <c r="BH535" s="230">
        <f>IF(N535="sníž. přenesená",J535,0)</f>
        <v>0</v>
      </c>
      <c r="BI535" s="230">
        <f>IF(N535="nulová",J535,0)</f>
        <v>0</v>
      </c>
      <c r="BJ535" s="17" t="s">
        <v>85</v>
      </c>
      <c r="BK535" s="230">
        <f>ROUND(I535*H535,2)</f>
        <v>0</v>
      </c>
      <c r="BL535" s="17" t="s">
        <v>149</v>
      </c>
      <c r="BM535" s="229" t="s">
        <v>876</v>
      </c>
    </row>
    <row r="536" s="2" customFormat="1">
      <c r="A536" s="38"/>
      <c r="B536" s="39"/>
      <c r="C536" s="40"/>
      <c r="D536" s="231" t="s">
        <v>135</v>
      </c>
      <c r="E536" s="40"/>
      <c r="F536" s="232" t="s">
        <v>877</v>
      </c>
      <c r="G536" s="40"/>
      <c r="H536" s="40"/>
      <c r="I536" s="233"/>
      <c r="J536" s="40"/>
      <c r="K536" s="40"/>
      <c r="L536" s="44"/>
      <c r="M536" s="234"/>
      <c r="N536" s="235"/>
      <c r="O536" s="91"/>
      <c r="P536" s="91"/>
      <c r="Q536" s="91"/>
      <c r="R536" s="91"/>
      <c r="S536" s="91"/>
      <c r="T536" s="92"/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T536" s="17" t="s">
        <v>135</v>
      </c>
      <c r="AU536" s="17" t="s">
        <v>87</v>
      </c>
    </row>
    <row r="537" s="13" customFormat="1">
      <c r="A537" s="13"/>
      <c r="B537" s="236"/>
      <c r="C537" s="237"/>
      <c r="D537" s="231" t="s">
        <v>136</v>
      </c>
      <c r="E537" s="238" t="s">
        <v>1</v>
      </c>
      <c r="F537" s="239" t="s">
        <v>860</v>
      </c>
      <c r="G537" s="237"/>
      <c r="H537" s="238" t="s">
        <v>1</v>
      </c>
      <c r="I537" s="240"/>
      <c r="J537" s="237"/>
      <c r="K537" s="237"/>
      <c r="L537" s="241"/>
      <c r="M537" s="242"/>
      <c r="N537" s="243"/>
      <c r="O537" s="243"/>
      <c r="P537" s="243"/>
      <c r="Q537" s="243"/>
      <c r="R537" s="243"/>
      <c r="S537" s="243"/>
      <c r="T537" s="244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5" t="s">
        <v>136</v>
      </c>
      <c r="AU537" s="245" t="s">
        <v>87</v>
      </c>
      <c r="AV537" s="13" t="s">
        <v>85</v>
      </c>
      <c r="AW537" s="13" t="s">
        <v>33</v>
      </c>
      <c r="AX537" s="13" t="s">
        <v>77</v>
      </c>
      <c r="AY537" s="245" t="s">
        <v>125</v>
      </c>
    </row>
    <row r="538" s="14" customFormat="1">
      <c r="A538" s="14"/>
      <c r="B538" s="246"/>
      <c r="C538" s="247"/>
      <c r="D538" s="231" t="s">
        <v>136</v>
      </c>
      <c r="E538" s="248" t="s">
        <v>1</v>
      </c>
      <c r="F538" s="249" t="s">
        <v>878</v>
      </c>
      <c r="G538" s="247"/>
      <c r="H538" s="250">
        <v>83.055000000000007</v>
      </c>
      <c r="I538" s="251"/>
      <c r="J538" s="247"/>
      <c r="K538" s="247"/>
      <c r="L538" s="252"/>
      <c r="M538" s="253"/>
      <c r="N538" s="254"/>
      <c r="O538" s="254"/>
      <c r="P538" s="254"/>
      <c r="Q538" s="254"/>
      <c r="R538" s="254"/>
      <c r="S538" s="254"/>
      <c r="T538" s="255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6" t="s">
        <v>136</v>
      </c>
      <c r="AU538" s="256" t="s">
        <v>87</v>
      </c>
      <c r="AV538" s="14" t="s">
        <v>87</v>
      </c>
      <c r="AW538" s="14" t="s">
        <v>33</v>
      </c>
      <c r="AX538" s="14" t="s">
        <v>77</v>
      </c>
      <c r="AY538" s="256" t="s">
        <v>125</v>
      </c>
    </row>
    <row r="539" s="13" customFormat="1">
      <c r="A539" s="13"/>
      <c r="B539" s="236"/>
      <c r="C539" s="237"/>
      <c r="D539" s="231" t="s">
        <v>136</v>
      </c>
      <c r="E539" s="238" t="s">
        <v>1</v>
      </c>
      <c r="F539" s="239" t="s">
        <v>863</v>
      </c>
      <c r="G539" s="237"/>
      <c r="H539" s="238" t="s">
        <v>1</v>
      </c>
      <c r="I539" s="240"/>
      <c r="J539" s="237"/>
      <c r="K539" s="237"/>
      <c r="L539" s="241"/>
      <c r="M539" s="242"/>
      <c r="N539" s="243"/>
      <c r="O539" s="243"/>
      <c r="P539" s="243"/>
      <c r="Q539" s="243"/>
      <c r="R539" s="243"/>
      <c r="S539" s="243"/>
      <c r="T539" s="244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5" t="s">
        <v>136</v>
      </c>
      <c r="AU539" s="245" t="s">
        <v>87</v>
      </c>
      <c r="AV539" s="13" t="s">
        <v>85</v>
      </c>
      <c r="AW539" s="13" t="s">
        <v>33</v>
      </c>
      <c r="AX539" s="13" t="s">
        <v>77</v>
      </c>
      <c r="AY539" s="245" t="s">
        <v>125</v>
      </c>
    </row>
    <row r="540" s="14" customFormat="1">
      <c r="A540" s="14"/>
      <c r="B540" s="246"/>
      <c r="C540" s="247"/>
      <c r="D540" s="231" t="s">
        <v>136</v>
      </c>
      <c r="E540" s="248" t="s">
        <v>1</v>
      </c>
      <c r="F540" s="249" t="s">
        <v>879</v>
      </c>
      <c r="G540" s="247"/>
      <c r="H540" s="250">
        <v>0.012</v>
      </c>
      <c r="I540" s="251"/>
      <c r="J540" s="247"/>
      <c r="K540" s="247"/>
      <c r="L540" s="252"/>
      <c r="M540" s="253"/>
      <c r="N540" s="254"/>
      <c r="O540" s="254"/>
      <c r="P540" s="254"/>
      <c r="Q540" s="254"/>
      <c r="R540" s="254"/>
      <c r="S540" s="254"/>
      <c r="T540" s="255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6" t="s">
        <v>136</v>
      </c>
      <c r="AU540" s="256" t="s">
        <v>87</v>
      </c>
      <c r="AV540" s="14" t="s">
        <v>87</v>
      </c>
      <c r="AW540" s="14" t="s">
        <v>33</v>
      </c>
      <c r="AX540" s="14" t="s">
        <v>77</v>
      </c>
      <c r="AY540" s="256" t="s">
        <v>125</v>
      </c>
    </row>
    <row r="541" s="15" customFormat="1">
      <c r="A541" s="15"/>
      <c r="B541" s="260"/>
      <c r="C541" s="261"/>
      <c r="D541" s="231" t="s">
        <v>136</v>
      </c>
      <c r="E541" s="262" t="s">
        <v>1</v>
      </c>
      <c r="F541" s="263" t="s">
        <v>291</v>
      </c>
      <c r="G541" s="261"/>
      <c r="H541" s="264">
        <v>83.066999999999993</v>
      </c>
      <c r="I541" s="265"/>
      <c r="J541" s="261"/>
      <c r="K541" s="261"/>
      <c r="L541" s="266"/>
      <c r="M541" s="267"/>
      <c r="N541" s="268"/>
      <c r="O541" s="268"/>
      <c r="P541" s="268"/>
      <c r="Q541" s="268"/>
      <c r="R541" s="268"/>
      <c r="S541" s="268"/>
      <c r="T541" s="269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T541" s="270" t="s">
        <v>136</v>
      </c>
      <c r="AU541" s="270" t="s">
        <v>87</v>
      </c>
      <c r="AV541" s="15" t="s">
        <v>149</v>
      </c>
      <c r="AW541" s="15" t="s">
        <v>33</v>
      </c>
      <c r="AX541" s="15" t="s">
        <v>85</v>
      </c>
      <c r="AY541" s="270" t="s">
        <v>125</v>
      </c>
    </row>
    <row r="542" s="2" customFormat="1" ht="16.5" customHeight="1">
      <c r="A542" s="38"/>
      <c r="B542" s="39"/>
      <c r="C542" s="218" t="s">
        <v>880</v>
      </c>
      <c r="D542" s="218" t="s">
        <v>128</v>
      </c>
      <c r="E542" s="219" t="s">
        <v>881</v>
      </c>
      <c r="F542" s="220" t="s">
        <v>882</v>
      </c>
      <c r="G542" s="221" t="s">
        <v>449</v>
      </c>
      <c r="H542" s="222">
        <v>1411.9469999999999</v>
      </c>
      <c r="I542" s="223"/>
      <c r="J542" s="224">
        <f>ROUND(I542*H542,2)</f>
        <v>0</v>
      </c>
      <c r="K542" s="220" t="s">
        <v>132</v>
      </c>
      <c r="L542" s="44"/>
      <c r="M542" s="225" t="s">
        <v>1</v>
      </c>
      <c r="N542" s="226" t="s">
        <v>42</v>
      </c>
      <c r="O542" s="91"/>
      <c r="P542" s="227">
        <f>O542*H542</f>
        <v>0</v>
      </c>
      <c r="Q542" s="227">
        <v>0</v>
      </c>
      <c r="R542" s="227">
        <f>Q542*H542</f>
        <v>0</v>
      </c>
      <c r="S542" s="227">
        <v>0</v>
      </c>
      <c r="T542" s="228">
        <f>S542*H542</f>
        <v>0</v>
      </c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R542" s="229" t="s">
        <v>149</v>
      </c>
      <c r="AT542" s="229" t="s">
        <v>128</v>
      </c>
      <c r="AU542" s="229" t="s">
        <v>87</v>
      </c>
      <c r="AY542" s="17" t="s">
        <v>125</v>
      </c>
      <c r="BE542" s="230">
        <f>IF(N542="základní",J542,0)</f>
        <v>0</v>
      </c>
      <c r="BF542" s="230">
        <f>IF(N542="snížená",J542,0)</f>
        <v>0</v>
      </c>
      <c r="BG542" s="230">
        <f>IF(N542="zákl. přenesená",J542,0)</f>
        <v>0</v>
      </c>
      <c r="BH542" s="230">
        <f>IF(N542="sníž. přenesená",J542,0)</f>
        <v>0</v>
      </c>
      <c r="BI542" s="230">
        <f>IF(N542="nulová",J542,0)</f>
        <v>0</v>
      </c>
      <c r="BJ542" s="17" t="s">
        <v>85</v>
      </c>
      <c r="BK542" s="230">
        <f>ROUND(I542*H542,2)</f>
        <v>0</v>
      </c>
      <c r="BL542" s="17" t="s">
        <v>149</v>
      </c>
      <c r="BM542" s="229" t="s">
        <v>883</v>
      </c>
    </row>
    <row r="543" s="2" customFormat="1">
      <c r="A543" s="38"/>
      <c r="B543" s="39"/>
      <c r="C543" s="40"/>
      <c r="D543" s="231" t="s">
        <v>135</v>
      </c>
      <c r="E543" s="40"/>
      <c r="F543" s="232" t="s">
        <v>869</v>
      </c>
      <c r="G543" s="40"/>
      <c r="H543" s="40"/>
      <c r="I543" s="233"/>
      <c r="J543" s="40"/>
      <c r="K543" s="40"/>
      <c r="L543" s="44"/>
      <c r="M543" s="234"/>
      <c r="N543" s="235"/>
      <c r="O543" s="91"/>
      <c r="P543" s="91"/>
      <c r="Q543" s="91"/>
      <c r="R543" s="91"/>
      <c r="S543" s="91"/>
      <c r="T543" s="92"/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T543" s="17" t="s">
        <v>135</v>
      </c>
      <c r="AU543" s="17" t="s">
        <v>87</v>
      </c>
    </row>
    <row r="544" s="13" customFormat="1">
      <c r="A544" s="13"/>
      <c r="B544" s="236"/>
      <c r="C544" s="237"/>
      <c r="D544" s="231" t="s">
        <v>136</v>
      </c>
      <c r="E544" s="238" t="s">
        <v>1</v>
      </c>
      <c r="F544" s="239" t="s">
        <v>884</v>
      </c>
      <c r="G544" s="237"/>
      <c r="H544" s="238" t="s">
        <v>1</v>
      </c>
      <c r="I544" s="240"/>
      <c r="J544" s="237"/>
      <c r="K544" s="237"/>
      <c r="L544" s="241"/>
      <c r="M544" s="242"/>
      <c r="N544" s="243"/>
      <c r="O544" s="243"/>
      <c r="P544" s="243"/>
      <c r="Q544" s="243"/>
      <c r="R544" s="243"/>
      <c r="S544" s="243"/>
      <c r="T544" s="244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5" t="s">
        <v>136</v>
      </c>
      <c r="AU544" s="245" t="s">
        <v>87</v>
      </c>
      <c r="AV544" s="13" t="s">
        <v>85</v>
      </c>
      <c r="AW544" s="13" t="s">
        <v>33</v>
      </c>
      <c r="AX544" s="13" t="s">
        <v>77</v>
      </c>
      <c r="AY544" s="245" t="s">
        <v>125</v>
      </c>
    </row>
    <row r="545" s="14" customFormat="1">
      <c r="A545" s="14"/>
      <c r="B545" s="246"/>
      <c r="C545" s="247"/>
      <c r="D545" s="231" t="s">
        <v>136</v>
      </c>
      <c r="E545" s="248" t="s">
        <v>1</v>
      </c>
      <c r="F545" s="249" t="s">
        <v>885</v>
      </c>
      <c r="G545" s="247"/>
      <c r="H545" s="250">
        <v>1411.935</v>
      </c>
      <c r="I545" s="251"/>
      <c r="J545" s="247"/>
      <c r="K545" s="247"/>
      <c r="L545" s="252"/>
      <c r="M545" s="253"/>
      <c r="N545" s="254"/>
      <c r="O545" s="254"/>
      <c r="P545" s="254"/>
      <c r="Q545" s="254"/>
      <c r="R545" s="254"/>
      <c r="S545" s="254"/>
      <c r="T545" s="255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6" t="s">
        <v>136</v>
      </c>
      <c r="AU545" s="256" t="s">
        <v>87</v>
      </c>
      <c r="AV545" s="14" t="s">
        <v>87</v>
      </c>
      <c r="AW545" s="14" t="s">
        <v>33</v>
      </c>
      <c r="AX545" s="14" t="s">
        <v>77</v>
      </c>
      <c r="AY545" s="256" t="s">
        <v>125</v>
      </c>
    </row>
    <row r="546" s="13" customFormat="1">
      <c r="A546" s="13"/>
      <c r="B546" s="236"/>
      <c r="C546" s="237"/>
      <c r="D546" s="231" t="s">
        <v>136</v>
      </c>
      <c r="E546" s="238" t="s">
        <v>1</v>
      </c>
      <c r="F546" s="239" t="s">
        <v>863</v>
      </c>
      <c r="G546" s="237"/>
      <c r="H546" s="238" t="s">
        <v>1</v>
      </c>
      <c r="I546" s="240"/>
      <c r="J546" s="237"/>
      <c r="K546" s="237"/>
      <c r="L546" s="241"/>
      <c r="M546" s="242"/>
      <c r="N546" s="243"/>
      <c r="O546" s="243"/>
      <c r="P546" s="243"/>
      <c r="Q546" s="243"/>
      <c r="R546" s="243"/>
      <c r="S546" s="243"/>
      <c r="T546" s="244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5" t="s">
        <v>136</v>
      </c>
      <c r="AU546" s="245" t="s">
        <v>87</v>
      </c>
      <c r="AV546" s="13" t="s">
        <v>85</v>
      </c>
      <c r="AW546" s="13" t="s">
        <v>33</v>
      </c>
      <c r="AX546" s="13" t="s">
        <v>77</v>
      </c>
      <c r="AY546" s="245" t="s">
        <v>125</v>
      </c>
    </row>
    <row r="547" s="14" customFormat="1">
      <c r="A547" s="14"/>
      <c r="B547" s="246"/>
      <c r="C547" s="247"/>
      <c r="D547" s="231" t="s">
        <v>136</v>
      </c>
      <c r="E547" s="248" t="s">
        <v>1</v>
      </c>
      <c r="F547" s="249" t="s">
        <v>886</v>
      </c>
      <c r="G547" s="247"/>
      <c r="H547" s="250">
        <v>0.012</v>
      </c>
      <c r="I547" s="251"/>
      <c r="J547" s="247"/>
      <c r="K547" s="247"/>
      <c r="L547" s="252"/>
      <c r="M547" s="253"/>
      <c r="N547" s="254"/>
      <c r="O547" s="254"/>
      <c r="P547" s="254"/>
      <c r="Q547" s="254"/>
      <c r="R547" s="254"/>
      <c r="S547" s="254"/>
      <c r="T547" s="255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6" t="s">
        <v>136</v>
      </c>
      <c r="AU547" s="256" t="s">
        <v>87</v>
      </c>
      <c r="AV547" s="14" t="s">
        <v>87</v>
      </c>
      <c r="AW547" s="14" t="s">
        <v>33</v>
      </c>
      <c r="AX547" s="14" t="s">
        <v>77</v>
      </c>
      <c r="AY547" s="256" t="s">
        <v>125</v>
      </c>
    </row>
    <row r="548" s="15" customFormat="1">
      <c r="A548" s="15"/>
      <c r="B548" s="260"/>
      <c r="C548" s="261"/>
      <c r="D548" s="231" t="s">
        <v>136</v>
      </c>
      <c r="E548" s="262" t="s">
        <v>1</v>
      </c>
      <c r="F548" s="263" t="s">
        <v>291</v>
      </c>
      <c r="G548" s="261"/>
      <c r="H548" s="264">
        <v>1411.9469999999999</v>
      </c>
      <c r="I548" s="265"/>
      <c r="J548" s="261"/>
      <c r="K548" s="261"/>
      <c r="L548" s="266"/>
      <c r="M548" s="267"/>
      <c r="N548" s="268"/>
      <c r="O548" s="268"/>
      <c r="P548" s="268"/>
      <c r="Q548" s="268"/>
      <c r="R548" s="268"/>
      <c r="S548" s="268"/>
      <c r="T548" s="269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70" t="s">
        <v>136</v>
      </c>
      <c r="AU548" s="270" t="s">
        <v>87</v>
      </c>
      <c r="AV548" s="15" t="s">
        <v>149</v>
      </c>
      <c r="AW548" s="15" t="s">
        <v>33</v>
      </c>
      <c r="AX548" s="15" t="s">
        <v>85</v>
      </c>
      <c r="AY548" s="270" t="s">
        <v>125</v>
      </c>
    </row>
    <row r="549" s="2" customFormat="1" ht="16.5" customHeight="1">
      <c r="A549" s="38"/>
      <c r="B549" s="39"/>
      <c r="C549" s="218" t="s">
        <v>887</v>
      </c>
      <c r="D549" s="218" t="s">
        <v>128</v>
      </c>
      <c r="E549" s="219" t="s">
        <v>888</v>
      </c>
      <c r="F549" s="220" t="s">
        <v>889</v>
      </c>
      <c r="G549" s="221" t="s">
        <v>449</v>
      </c>
      <c r="H549" s="222">
        <v>78.950999999999993</v>
      </c>
      <c r="I549" s="223"/>
      <c r="J549" s="224">
        <f>ROUND(I549*H549,2)</f>
        <v>0</v>
      </c>
      <c r="K549" s="220" t="s">
        <v>132</v>
      </c>
      <c r="L549" s="44"/>
      <c r="M549" s="225" t="s">
        <v>1</v>
      </c>
      <c r="N549" s="226" t="s">
        <v>42</v>
      </c>
      <c r="O549" s="91"/>
      <c r="P549" s="227">
        <f>O549*H549</f>
        <v>0</v>
      </c>
      <c r="Q549" s="227">
        <v>0</v>
      </c>
      <c r="R549" s="227">
        <f>Q549*H549</f>
        <v>0</v>
      </c>
      <c r="S549" s="227">
        <v>0</v>
      </c>
      <c r="T549" s="228">
        <f>S549*H549</f>
        <v>0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229" t="s">
        <v>149</v>
      </c>
      <c r="AT549" s="229" t="s">
        <v>128</v>
      </c>
      <c r="AU549" s="229" t="s">
        <v>87</v>
      </c>
      <c r="AY549" s="17" t="s">
        <v>125</v>
      </c>
      <c r="BE549" s="230">
        <f>IF(N549="základní",J549,0)</f>
        <v>0</v>
      </c>
      <c r="BF549" s="230">
        <f>IF(N549="snížená",J549,0)</f>
        <v>0</v>
      </c>
      <c r="BG549" s="230">
        <f>IF(N549="zákl. přenesená",J549,0)</f>
        <v>0</v>
      </c>
      <c r="BH549" s="230">
        <f>IF(N549="sníž. přenesená",J549,0)</f>
        <v>0</v>
      </c>
      <c r="BI549" s="230">
        <f>IF(N549="nulová",J549,0)</f>
        <v>0</v>
      </c>
      <c r="BJ549" s="17" t="s">
        <v>85</v>
      </c>
      <c r="BK549" s="230">
        <f>ROUND(I549*H549,2)</f>
        <v>0</v>
      </c>
      <c r="BL549" s="17" t="s">
        <v>149</v>
      </c>
      <c r="BM549" s="229" t="s">
        <v>890</v>
      </c>
    </row>
    <row r="550" s="2" customFormat="1">
      <c r="A550" s="38"/>
      <c r="B550" s="39"/>
      <c r="C550" s="40"/>
      <c r="D550" s="231" t="s">
        <v>135</v>
      </c>
      <c r="E550" s="40"/>
      <c r="F550" s="232" t="s">
        <v>891</v>
      </c>
      <c r="G550" s="40"/>
      <c r="H550" s="40"/>
      <c r="I550" s="233"/>
      <c r="J550" s="40"/>
      <c r="K550" s="40"/>
      <c r="L550" s="44"/>
      <c r="M550" s="234"/>
      <c r="N550" s="235"/>
      <c r="O550" s="91"/>
      <c r="P550" s="91"/>
      <c r="Q550" s="91"/>
      <c r="R550" s="91"/>
      <c r="S550" s="91"/>
      <c r="T550" s="92"/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T550" s="17" t="s">
        <v>135</v>
      </c>
      <c r="AU550" s="17" t="s">
        <v>87</v>
      </c>
    </row>
    <row r="551" s="13" customFormat="1">
      <c r="A551" s="13"/>
      <c r="B551" s="236"/>
      <c r="C551" s="237"/>
      <c r="D551" s="231" t="s">
        <v>136</v>
      </c>
      <c r="E551" s="238" t="s">
        <v>1</v>
      </c>
      <c r="F551" s="239" t="s">
        <v>892</v>
      </c>
      <c r="G551" s="237"/>
      <c r="H551" s="238" t="s">
        <v>1</v>
      </c>
      <c r="I551" s="240"/>
      <c r="J551" s="237"/>
      <c r="K551" s="237"/>
      <c r="L551" s="241"/>
      <c r="M551" s="242"/>
      <c r="N551" s="243"/>
      <c r="O551" s="243"/>
      <c r="P551" s="243"/>
      <c r="Q551" s="243"/>
      <c r="R551" s="243"/>
      <c r="S551" s="243"/>
      <c r="T551" s="244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5" t="s">
        <v>136</v>
      </c>
      <c r="AU551" s="245" t="s">
        <v>87</v>
      </c>
      <c r="AV551" s="13" t="s">
        <v>85</v>
      </c>
      <c r="AW551" s="13" t="s">
        <v>33</v>
      </c>
      <c r="AX551" s="13" t="s">
        <v>77</v>
      </c>
      <c r="AY551" s="245" t="s">
        <v>125</v>
      </c>
    </row>
    <row r="552" s="14" customFormat="1">
      <c r="A552" s="14"/>
      <c r="B552" s="246"/>
      <c r="C552" s="247"/>
      <c r="D552" s="231" t="s">
        <v>136</v>
      </c>
      <c r="E552" s="248" t="s">
        <v>1</v>
      </c>
      <c r="F552" s="249" t="s">
        <v>893</v>
      </c>
      <c r="G552" s="247"/>
      <c r="H552" s="250">
        <v>72.488</v>
      </c>
      <c r="I552" s="251"/>
      <c r="J552" s="247"/>
      <c r="K552" s="247"/>
      <c r="L552" s="252"/>
      <c r="M552" s="253"/>
      <c r="N552" s="254"/>
      <c r="O552" s="254"/>
      <c r="P552" s="254"/>
      <c r="Q552" s="254"/>
      <c r="R552" s="254"/>
      <c r="S552" s="254"/>
      <c r="T552" s="255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6" t="s">
        <v>136</v>
      </c>
      <c r="AU552" s="256" t="s">
        <v>87</v>
      </c>
      <c r="AV552" s="14" t="s">
        <v>87</v>
      </c>
      <c r="AW552" s="14" t="s">
        <v>33</v>
      </c>
      <c r="AX552" s="14" t="s">
        <v>77</v>
      </c>
      <c r="AY552" s="256" t="s">
        <v>125</v>
      </c>
    </row>
    <row r="553" s="14" customFormat="1">
      <c r="A553" s="14"/>
      <c r="B553" s="246"/>
      <c r="C553" s="247"/>
      <c r="D553" s="231" t="s">
        <v>136</v>
      </c>
      <c r="E553" s="248" t="s">
        <v>1</v>
      </c>
      <c r="F553" s="249" t="s">
        <v>894</v>
      </c>
      <c r="G553" s="247"/>
      <c r="H553" s="250">
        <v>5.5099999999999998</v>
      </c>
      <c r="I553" s="251"/>
      <c r="J553" s="247"/>
      <c r="K553" s="247"/>
      <c r="L553" s="252"/>
      <c r="M553" s="253"/>
      <c r="N553" s="254"/>
      <c r="O553" s="254"/>
      <c r="P553" s="254"/>
      <c r="Q553" s="254"/>
      <c r="R553" s="254"/>
      <c r="S553" s="254"/>
      <c r="T553" s="255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6" t="s">
        <v>136</v>
      </c>
      <c r="AU553" s="256" t="s">
        <v>87</v>
      </c>
      <c r="AV553" s="14" t="s">
        <v>87</v>
      </c>
      <c r="AW553" s="14" t="s">
        <v>33</v>
      </c>
      <c r="AX553" s="14" t="s">
        <v>77</v>
      </c>
      <c r="AY553" s="256" t="s">
        <v>125</v>
      </c>
    </row>
    <row r="554" s="13" customFormat="1">
      <c r="A554" s="13"/>
      <c r="B554" s="236"/>
      <c r="C554" s="237"/>
      <c r="D554" s="231" t="s">
        <v>136</v>
      </c>
      <c r="E554" s="238" t="s">
        <v>1</v>
      </c>
      <c r="F554" s="239" t="s">
        <v>895</v>
      </c>
      <c r="G554" s="237"/>
      <c r="H554" s="238" t="s">
        <v>1</v>
      </c>
      <c r="I554" s="240"/>
      <c r="J554" s="237"/>
      <c r="K554" s="237"/>
      <c r="L554" s="241"/>
      <c r="M554" s="242"/>
      <c r="N554" s="243"/>
      <c r="O554" s="243"/>
      <c r="P554" s="243"/>
      <c r="Q554" s="243"/>
      <c r="R554" s="243"/>
      <c r="S554" s="243"/>
      <c r="T554" s="244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5" t="s">
        <v>136</v>
      </c>
      <c r="AU554" s="245" t="s">
        <v>87</v>
      </c>
      <c r="AV554" s="13" t="s">
        <v>85</v>
      </c>
      <c r="AW554" s="13" t="s">
        <v>33</v>
      </c>
      <c r="AX554" s="13" t="s">
        <v>77</v>
      </c>
      <c r="AY554" s="245" t="s">
        <v>125</v>
      </c>
    </row>
    <row r="555" s="14" customFormat="1">
      <c r="A555" s="14"/>
      <c r="B555" s="246"/>
      <c r="C555" s="247"/>
      <c r="D555" s="231" t="s">
        <v>136</v>
      </c>
      <c r="E555" s="248" t="s">
        <v>1</v>
      </c>
      <c r="F555" s="249" t="s">
        <v>896</v>
      </c>
      <c r="G555" s="247"/>
      <c r="H555" s="250">
        <v>0.77900000000000003</v>
      </c>
      <c r="I555" s="251"/>
      <c r="J555" s="247"/>
      <c r="K555" s="247"/>
      <c r="L555" s="252"/>
      <c r="M555" s="253"/>
      <c r="N555" s="254"/>
      <c r="O555" s="254"/>
      <c r="P555" s="254"/>
      <c r="Q555" s="254"/>
      <c r="R555" s="254"/>
      <c r="S555" s="254"/>
      <c r="T555" s="255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6" t="s">
        <v>136</v>
      </c>
      <c r="AU555" s="256" t="s">
        <v>87</v>
      </c>
      <c r="AV555" s="14" t="s">
        <v>87</v>
      </c>
      <c r="AW555" s="14" t="s">
        <v>33</v>
      </c>
      <c r="AX555" s="14" t="s">
        <v>77</v>
      </c>
      <c r="AY555" s="256" t="s">
        <v>125</v>
      </c>
    </row>
    <row r="556" s="14" customFormat="1">
      <c r="A556" s="14"/>
      <c r="B556" s="246"/>
      <c r="C556" s="247"/>
      <c r="D556" s="231" t="s">
        <v>136</v>
      </c>
      <c r="E556" s="248" t="s">
        <v>1</v>
      </c>
      <c r="F556" s="249" t="s">
        <v>897</v>
      </c>
      <c r="G556" s="247"/>
      <c r="H556" s="250">
        <v>0.17399999999999999</v>
      </c>
      <c r="I556" s="251"/>
      <c r="J556" s="247"/>
      <c r="K556" s="247"/>
      <c r="L556" s="252"/>
      <c r="M556" s="253"/>
      <c r="N556" s="254"/>
      <c r="O556" s="254"/>
      <c r="P556" s="254"/>
      <c r="Q556" s="254"/>
      <c r="R556" s="254"/>
      <c r="S556" s="254"/>
      <c r="T556" s="255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6" t="s">
        <v>136</v>
      </c>
      <c r="AU556" s="256" t="s">
        <v>87</v>
      </c>
      <c r="AV556" s="14" t="s">
        <v>87</v>
      </c>
      <c r="AW556" s="14" t="s">
        <v>33</v>
      </c>
      <c r="AX556" s="14" t="s">
        <v>77</v>
      </c>
      <c r="AY556" s="256" t="s">
        <v>125</v>
      </c>
    </row>
    <row r="557" s="15" customFormat="1">
      <c r="A557" s="15"/>
      <c r="B557" s="260"/>
      <c r="C557" s="261"/>
      <c r="D557" s="231" t="s">
        <v>136</v>
      </c>
      <c r="E557" s="262" t="s">
        <v>1</v>
      </c>
      <c r="F557" s="263" t="s">
        <v>291</v>
      </c>
      <c r="G557" s="261"/>
      <c r="H557" s="264">
        <v>78.950999999999993</v>
      </c>
      <c r="I557" s="265"/>
      <c r="J557" s="261"/>
      <c r="K557" s="261"/>
      <c r="L557" s="266"/>
      <c r="M557" s="267"/>
      <c r="N557" s="268"/>
      <c r="O557" s="268"/>
      <c r="P557" s="268"/>
      <c r="Q557" s="268"/>
      <c r="R557" s="268"/>
      <c r="S557" s="268"/>
      <c r="T557" s="269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270" t="s">
        <v>136</v>
      </c>
      <c r="AU557" s="270" t="s">
        <v>87</v>
      </c>
      <c r="AV557" s="15" t="s">
        <v>149</v>
      </c>
      <c r="AW557" s="15" t="s">
        <v>33</v>
      </c>
      <c r="AX557" s="15" t="s">
        <v>85</v>
      </c>
      <c r="AY557" s="270" t="s">
        <v>125</v>
      </c>
    </row>
    <row r="558" s="2" customFormat="1" ht="16.5" customHeight="1">
      <c r="A558" s="38"/>
      <c r="B558" s="39"/>
      <c r="C558" s="218" t="s">
        <v>898</v>
      </c>
      <c r="D558" s="218" t="s">
        <v>128</v>
      </c>
      <c r="E558" s="219" t="s">
        <v>899</v>
      </c>
      <c r="F558" s="220" t="s">
        <v>900</v>
      </c>
      <c r="G558" s="221" t="s">
        <v>449</v>
      </c>
      <c r="H558" s="222">
        <v>1326.9190000000001</v>
      </c>
      <c r="I558" s="223"/>
      <c r="J558" s="224">
        <f>ROUND(I558*H558,2)</f>
        <v>0</v>
      </c>
      <c r="K558" s="220" t="s">
        <v>132</v>
      </c>
      <c r="L558" s="44"/>
      <c r="M558" s="225" t="s">
        <v>1</v>
      </c>
      <c r="N558" s="226" t="s">
        <v>42</v>
      </c>
      <c r="O558" s="91"/>
      <c r="P558" s="227">
        <f>O558*H558</f>
        <v>0</v>
      </c>
      <c r="Q558" s="227">
        <v>0</v>
      </c>
      <c r="R558" s="227">
        <f>Q558*H558</f>
        <v>0</v>
      </c>
      <c r="S558" s="227">
        <v>0</v>
      </c>
      <c r="T558" s="228">
        <f>S558*H558</f>
        <v>0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229" t="s">
        <v>149</v>
      </c>
      <c r="AT558" s="229" t="s">
        <v>128</v>
      </c>
      <c r="AU558" s="229" t="s">
        <v>87</v>
      </c>
      <c r="AY558" s="17" t="s">
        <v>125</v>
      </c>
      <c r="BE558" s="230">
        <f>IF(N558="základní",J558,0)</f>
        <v>0</v>
      </c>
      <c r="BF558" s="230">
        <f>IF(N558="snížená",J558,0)</f>
        <v>0</v>
      </c>
      <c r="BG558" s="230">
        <f>IF(N558="zákl. přenesená",J558,0)</f>
        <v>0</v>
      </c>
      <c r="BH558" s="230">
        <f>IF(N558="sníž. přenesená",J558,0)</f>
        <v>0</v>
      </c>
      <c r="BI558" s="230">
        <f>IF(N558="nulová",J558,0)</f>
        <v>0</v>
      </c>
      <c r="BJ558" s="17" t="s">
        <v>85</v>
      </c>
      <c r="BK558" s="230">
        <f>ROUND(I558*H558,2)</f>
        <v>0</v>
      </c>
      <c r="BL558" s="17" t="s">
        <v>149</v>
      </c>
      <c r="BM558" s="229" t="s">
        <v>901</v>
      </c>
    </row>
    <row r="559" s="2" customFormat="1">
      <c r="A559" s="38"/>
      <c r="B559" s="39"/>
      <c r="C559" s="40"/>
      <c r="D559" s="231" t="s">
        <v>135</v>
      </c>
      <c r="E559" s="40"/>
      <c r="F559" s="232" t="s">
        <v>902</v>
      </c>
      <c r="G559" s="40"/>
      <c r="H559" s="40"/>
      <c r="I559" s="233"/>
      <c r="J559" s="40"/>
      <c r="K559" s="40"/>
      <c r="L559" s="44"/>
      <c r="M559" s="234"/>
      <c r="N559" s="235"/>
      <c r="O559" s="91"/>
      <c r="P559" s="91"/>
      <c r="Q559" s="91"/>
      <c r="R559" s="91"/>
      <c r="S559" s="91"/>
      <c r="T559" s="92"/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T559" s="17" t="s">
        <v>135</v>
      </c>
      <c r="AU559" s="17" t="s">
        <v>87</v>
      </c>
    </row>
    <row r="560" s="13" customFormat="1">
      <c r="A560" s="13"/>
      <c r="B560" s="236"/>
      <c r="C560" s="237"/>
      <c r="D560" s="231" t="s">
        <v>136</v>
      </c>
      <c r="E560" s="238" t="s">
        <v>1</v>
      </c>
      <c r="F560" s="239" t="s">
        <v>892</v>
      </c>
      <c r="G560" s="237"/>
      <c r="H560" s="238" t="s">
        <v>1</v>
      </c>
      <c r="I560" s="240"/>
      <c r="J560" s="237"/>
      <c r="K560" s="237"/>
      <c r="L560" s="241"/>
      <c r="M560" s="242"/>
      <c r="N560" s="243"/>
      <c r="O560" s="243"/>
      <c r="P560" s="243"/>
      <c r="Q560" s="243"/>
      <c r="R560" s="243"/>
      <c r="S560" s="243"/>
      <c r="T560" s="244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5" t="s">
        <v>136</v>
      </c>
      <c r="AU560" s="245" t="s">
        <v>87</v>
      </c>
      <c r="AV560" s="13" t="s">
        <v>85</v>
      </c>
      <c r="AW560" s="13" t="s">
        <v>33</v>
      </c>
      <c r="AX560" s="13" t="s">
        <v>77</v>
      </c>
      <c r="AY560" s="245" t="s">
        <v>125</v>
      </c>
    </row>
    <row r="561" s="14" customFormat="1">
      <c r="A561" s="14"/>
      <c r="B561" s="246"/>
      <c r="C561" s="247"/>
      <c r="D561" s="231" t="s">
        <v>136</v>
      </c>
      <c r="E561" s="248" t="s">
        <v>1</v>
      </c>
      <c r="F561" s="249" t="s">
        <v>903</v>
      </c>
      <c r="G561" s="247"/>
      <c r="H561" s="250">
        <v>1232.2960000000001</v>
      </c>
      <c r="I561" s="251"/>
      <c r="J561" s="247"/>
      <c r="K561" s="247"/>
      <c r="L561" s="252"/>
      <c r="M561" s="253"/>
      <c r="N561" s="254"/>
      <c r="O561" s="254"/>
      <c r="P561" s="254"/>
      <c r="Q561" s="254"/>
      <c r="R561" s="254"/>
      <c r="S561" s="254"/>
      <c r="T561" s="255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6" t="s">
        <v>136</v>
      </c>
      <c r="AU561" s="256" t="s">
        <v>87</v>
      </c>
      <c r="AV561" s="14" t="s">
        <v>87</v>
      </c>
      <c r="AW561" s="14" t="s">
        <v>33</v>
      </c>
      <c r="AX561" s="14" t="s">
        <v>77</v>
      </c>
      <c r="AY561" s="256" t="s">
        <v>125</v>
      </c>
    </row>
    <row r="562" s="14" customFormat="1">
      <c r="A562" s="14"/>
      <c r="B562" s="246"/>
      <c r="C562" s="247"/>
      <c r="D562" s="231" t="s">
        <v>136</v>
      </c>
      <c r="E562" s="248" t="s">
        <v>1</v>
      </c>
      <c r="F562" s="249" t="s">
        <v>904</v>
      </c>
      <c r="G562" s="247"/>
      <c r="H562" s="250">
        <v>93.670000000000002</v>
      </c>
      <c r="I562" s="251"/>
      <c r="J562" s="247"/>
      <c r="K562" s="247"/>
      <c r="L562" s="252"/>
      <c r="M562" s="253"/>
      <c r="N562" s="254"/>
      <c r="O562" s="254"/>
      <c r="P562" s="254"/>
      <c r="Q562" s="254"/>
      <c r="R562" s="254"/>
      <c r="S562" s="254"/>
      <c r="T562" s="255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6" t="s">
        <v>136</v>
      </c>
      <c r="AU562" s="256" t="s">
        <v>87</v>
      </c>
      <c r="AV562" s="14" t="s">
        <v>87</v>
      </c>
      <c r="AW562" s="14" t="s">
        <v>33</v>
      </c>
      <c r="AX562" s="14" t="s">
        <v>77</v>
      </c>
      <c r="AY562" s="256" t="s">
        <v>125</v>
      </c>
    </row>
    <row r="563" s="13" customFormat="1">
      <c r="A563" s="13"/>
      <c r="B563" s="236"/>
      <c r="C563" s="237"/>
      <c r="D563" s="231" t="s">
        <v>136</v>
      </c>
      <c r="E563" s="238" t="s">
        <v>1</v>
      </c>
      <c r="F563" s="239" t="s">
        <v>895</v>
      </c>
      <c r="G563" s="237"/>
      <c r="H563" s="238" t="s">
        <v>1</v>
      </c>
      <c r="I563" s="240"/>
      <c r="J563" s="237"/>
      <c r="K563" s="237"/>
      <c r="L563" s="241"/>
      <c r="M563" s="242"/>
      <c r="N563" s="243"/>
      <c r="O563" s="243"/>
      <c r="P563" s="243"/>
      <c r="Q563" s="243"/>
      <c r="R563" s="243"/>
      <c r="S563" s="243"/>
      <c r="T563" s="244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5" t="s">
        <v>136</v>
      </c>
      <c r="AU563" s="245" t="s">
        <v>87</v>
      </c>
      <c r="AV563" s="13" t="s">
        <v>85</v>
      </c>
      <c r="AW563" s="13" t="s">
        <v>33</v>
      </c>
      <c r="AX563" s="13" t="s">
        <v>77</v>
      </c>
      <c r="AY563" s="245" t="s">
        <v>125</v>
      </c>
    </row>
    <row r="564" s="14" customFormat="1">
      <c r="A564" s="14"/>
      <c r="B564" s="246"/>
      <c r="C564" s="247"/>
      <c r="D564" s="231" t="s">
        <v>136</v>
      </c>
      <c r="E564" s="248" t="s">
        <v>1</v>
      </c>
      <c r="F564" s="249" t="s">
        <v>905</v>
      </c>
      <c r="G564" s="247"/>
      <c r="H564" s="250">
        <v>0.77900000000000003</v>
      </c>
      <c r="I564" s="251"/>
      <c r="J564" s="247"/>
      <c r="K564" s="247"/>
      <c r="L564" s="252"/>
      <c r="M564" s="253"/>
      <c r="N564" s="254"/>
      <c r="O564" s="254"/>
      <c r="P564" s="254"/>
      <c r="Q564" s="254"/>
      <c r="R564" s="254"/>
      <c r="S564" s="254"/>
      <c r="T564" s="255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6" t="s">
        <v>136</v>
      </c>
      <c r="AU564" s="256" t="s">
        <v>87</v>
      </c>
      <c r="AV564" s="14" t="s">
        <v>87</v>
      </c>
      <c r="AW564" s="14" t="s">
        <v>33</v>
      </c>
      <c r="AX564" s="14" t="s">
        <v>77</v>
      </c>
      <c r="AY564" s="256" t="s">
        <v>125</v>
      </c>
    </row>
    <row r="565" s="14" customFormat="1">
      <c r="A565" s="14"/>
      <c r="B565" s="246"/>
      <c r="C565" s="247"/>
      <c r="D565" s="231" t="s">
        <v>136</v>
      </c>
      <c r="E565" s="248" t="s">
        <v>1</v>
      </c>
      <c r="F565" s="249" t="s">
        <v>906</v>
      </c>
      <c r="G565" s="247"/>
      <c r="H565" s="250">
        <v>0.17399999999999999</v>
      </c>
      <c r="I565" s="251"/>
      <c r="J565" s="247"/>
      <c r="K565" s="247"/>
      <c r="L565" s="252"/>
      <c r="M565" s="253"/>
      <c r="N565" s="254"/>
      <c r="O565" s="254"/>
      <c r="P565" s="254"/>
      <c r="Q565" s="254"/>
      <c r="R565" s="254"/>
      <c r="S565" s="254"/>
      <c r="T565" s="255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56" t="s">
        <v>136</v>
      </c>
      <c r="AU565" s="256" t="s">
        <v>87</v>
      </c>
      <c r="AV565" s="14" t="s">
        <v>87</v>
      </c>
      <c r="AW565" s="14" t="s">
        <v>33</v>
      </c>
      <c r="AX565" s="14" t="s">
        <v>77</v>
      </c>
      <c r="AY565" s="256" t="s">
        <v>125</v>
      </c>
    </row>
    <row r="566" s="15" customFormat="1">
      <c r="A566" s="15"/>
      <c r="B566" s="260"/>
      <c r="C566" s="261"/>
      <c r="D566" s="231" t="s">
        <v>136</v>
      </c>
      <c r="E566" s="262" t="s">
        <v>1</v>
      </c>
      <c r="F566" s="263" t="s">
        <v>291</v>
      </c>
      <c r="G566" s="261"/>
      <c r="H566" s="264">
        <v>1326.9190000000001</v>
      </c>
      <c r="I566" s="265"/>
      <c r="J566" s="261"/>
      <c r="K566" s="261"/>
      <c r="L566" s="266"/>
      <c r="M566" s="267"/>
      <c r="N566" s="268"/>
      <c r="O566" s="268"/>
      <c r="P566" s="268"/>
      <c r="Q566" s="268"/>
      <c r="R566" s="268"/>
      <c r="S566" s="268"/>
      <c r="T566" s="269"/>
      <c r="U566" s="15"/>
      <c r="V566" s="15"/>
      <c r="W566" s="15"/>
      <c r="X566" s="15"/>
      <c r="Y566" s="15"/>
      <c r="Z566" s="15"/>
      <c r="AA566" s="15"/>
      <c r="AB566" s="15"/>
      <c r="AC566" s="15"/>
      <c r="AD566" s="15"/>
      <c r="AE566" s="15"/>
      <c r="AT566" s="270" t="s">
        <v>136</v>
      </c>
      <c r="AU566" s="270" t="s">
        <v>87</v>
      </c>
      <c r="AV566" s="15" t="s">
        <v>149</v>
      </c>
      <c r="AW566" s="15" t="s">
        <v>33</v>
      </c>
      <c r="AX566" s="15" t="s">
        <v>85</v>
      </c>
      <c r="AY566" s="270" t="s">
        <v>125</v>
      </c>
    </row>
    <row r="567" s="2" customFormat="1" ht="21.75" customHeight="1">
      <c r="A567" s="38"/>
      <c r="B567" s="39"/>
      <c r="C567" s="218" t="s">
        <v>907</v>
      </c>
      <c r="D567" s="218" t="s">
        <v>128</v>
      </c>
      <c r="E567" s="219" t="s">
        <v>908</v>
      </c>
      <c r="F567" s="220" t="s">
        <v>909</v>
      </c>
      <c r="G567" s="221" t="s">
        <v>449</v>
      </c>
      <c r="H567" s="222">
        <v>77.998000000000005</v>
      </c>
      <c r="I567" s="223"/>
      <c r="J567" s="224">
        <f>ROUND(I567*H567,2)</f>
        <v>0</v>
      </c>
      <c r="K567" s="220" t="s">
        <v>132</v>
      </c>
      <c r="L567" s="44"/>
      <c r="M567" s="225" t="s">
        <v>1</v>
      </c>
      <c r="N567" s="226" t="s">
        <v>42</v>
      </c>
      <c r="O567" s="91"/>
      <c r="P567" s="227">
        <f>O567*H567</f>
        <v>0</v>
      </c>
      <c r="Q567" s="227">
        <v>0</v>
      </c>
      <c r="R567" s="227">
        <f>Q567*H567</f>
        <v>0</v>
      </c>
      <c r="S567" s="227">
        <v>0</v>
      </c>
      <c r="T567" s="228">
        <f>S567*H567</f>
        <v>0</v>
      </c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229" t="s">
        <v>149</v>
      </c>
      <c r="AT567" s="229" t="s">
        <v>128</v>
      </c>
      <c r="AU567" s="229" t="s">
        <v>87</v>
      </c>
      <c r="AY567" s="17" t="s">
        <v>125</v>
      </c>
      <c r="BE567" s="230">
        <f>IF(N567="základní",J567,0)</f>
        <v>0</v>
      </c>
      <c r="BF567" s="230">
        <f>IF(N567="snížená",J567,0)</f>
        <v>0</v>
      </c>
      <c r="BG567" s="230">
        <f>IF(N567="zákl. přenesená",J567,0)</f>
        <v>0</v>
      </c>
      <c r="BH567" s="230">
        <f>IF(N567="sníž. přenesená",J567,0)</f>
        <v>0</v>
      </c>
      <c r="BI567" s="230">
        <f>IF(N567="nulová",J567,0)</f>
        <v>0</v>
      </c>
      <c r="BJ567" s="17" t="s">
        <v>85</v>
      </c>
      <c r="BK567" s="230">
        <f>ROUND(I567*H567,2)</f>
        <v>0</v>
      </c>
      <c r="BL567" s="17" t="s">
        <v>149</v>
      </c>
      <c r="BM567" s="229" t="s">
        <v>910</v>
      </c>
    </row>
    <row r="568" s="2" customFormat="1">
      <c r="A568" s="38"/>
      <c r="B568" s="39"/>
      <c r="C568" s="40"/>
      <c r="D568" s="231" t="s">
        <v>135</v>
      </c>
      <c r="E568" s="40"/>
      <c r="F568" s="232" t="s">
        <v>911</v>
      </c>
      <c r="G568" s="40"/>
      <c r="H568" s="40"/>
      <c r="I568" s="233"/>
      <c r="J568" s="40"/>
      <c r="K568" s="40"/>
      <c r="L568" s="44"/>
      <c r="M568" s="234"/>
      <c r="N568" s="235"/>
      <c r="O568" s="91"/>
      <c r="P568" s="91"/>
      <c r="Q568" s="91"/>
      <c r="R568" s="91"/>
      <c r="S568" s="91"/>
      <c r="T568" s="92"/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T568" s="17" t="s">
        <v>135</v>
      </c>
      <c r="AU568" s="17" t="s">
        <v>87</v>
      </c>
    </row>
    <row r="569" s="14" customFormat="1">
      <c r="A569" s="14"/>
      <c r="B569" s="246"/>
      <c r="C569" s="247"/>
      <c r="D569" s="231" t="s">
        <v>136</v>
      </c>
      <c r="E569" s="248" t="s">
        <v>1</v>
      </c>
      <c r="F569" s="249" t="s">
        <v>912</v>
      </c>
      <c r="G569" s="247"/>
      <c r="H569" s="250">
        <v>77.998000000000005</v>
      </c>
      <c r="I569" s="251"/>
      <c r="J569" s="247"/>
      <c r="K569" s="247"/>
      <c r="L569" s="252"/>
      <c r="M569" s="253"/>
      <c r="N569" s="254"/>
      <c r="O569" s="254"/>
      <c r="P569" s="254"/>
      <c r="Q569" s="254"/>
      <c r="R569" s="254"/>
      <c r="S569" s="254"/>
      <c r="T569" s="255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56" t="s">
        <v>136</v>
      </c>
      <c r="AU569" s="256" t="s">
        <v>87</v>
      </c>
      <c r="AV569" s="14" t="s">
        <v>87</v>
      </c>
      <c r="AW569" s="14" t="s">
        <v>33</v>
      </c>
      <c r="AX569" s="14" t="s">
        <v>85</v>
      </c>
      <c r="AY569" s="256" t="s">
        <v>125</v>
      </c>
    </row>
    <row r="570" s="2" customFormat="1" ht="21.75" customHeight="1">
      <c r="A570" s="38"/>
      <c r="B570" s="39"/>
      <c r="C570" s="218" t="s">
        <v>913</v>
      </c>
      <c r="D570" s="218" t="s">
        <v>128</v>
      </c>
      <c r="E570" s="219" t="s">
        <v>914</v>
      </c>
      <c r="F570" s="220" t="s">
        <v>915</v>
      </c>
      <c r="G570" s="221" t="s">
        <v>449</v>
      </c>
      <c r="H570" s="222">
        <v>83.055000000000007</v>
      </c>
      <c r="I570" s="223"/>
      <c r="J570" s="224">
        <f>ROUND(I570*H570,2)</f>
        <v>0</v>
      </c>
      <c r="K570" s="220" t="s">
        <v>132</v>
      </c>
      <c r="L570" s="44"/>
      <c r="M570" s="225" t="s">
        <v>1</v>
      </c>
      <c r="N570" s="226" t="s">
        <v>42</v>
      </c>
      <c r="O570" s="91"/>
      <c r="P570" s="227">
        <f>O570*H570</f>
        <v>0</v>
      </c>
      <c r="Q570" s="227">
        <v>0</v>
      </c>
      <c r="R570" s="227">
        <f>Q570*H570</f>
        <v>0</v>
      </c>
      <c r="S570" s="227">
        <v>0</v>
      </c>
      <c r="T570" s="228">
        <f>S570*H570</f>
        <v>0</v>
      </c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R570" s="229" t="s">
        <v>149</v>
      </c>
      <c r="AT570" s="229" t="s">
        <v>128</v>
      </c>
      <c r="AU570" s="229" t="s">
        <v>87</v>
      </c>
      <c r="AY570" s="17" t="s">
        <v>125</v>
      </c>
      <c r="BE570" s="230">
        <f>IF(N570="základní",J570,0)</f>
        <v>0</v>
      </c>
      <c r="BF570" s="230">
        <f>IF(N570="snížená",J570,0)</f>
        <v>0</v>
      </c>
      <c r="BG570" s="230">
        <f>IF(N570="zákl. přenesená",J570,0)</f>
        <v>0</v>
      </c>
      <c r="BH570" s="230">
        <f>IF(N570="sníž. přenesená",J570,0)</f>
        <v>0</v>
      </c>
      <c r="BI570" s="230">
        <f>IF(N570="nulová",J570,0)</f>
        <v>0</v>
      </c>
      <c r="BJ570" s="17" t="s">
        <v>85</v>
      </c>
      <c r="BK570" s="230">
        <f>ROUND(I570*H570,2)</f>
        <v>0</v>
      </c>
      <c r="BL570" s="17" t="s">
        <v>149</v>
      </c>
      <c r="BM570" s="229" t="s">
        <v>916</v>
      </c>
    </row>
    <row r="571" s="2" customFormat="1">
      <c r="A571" s="38"/>
      <c r="B571" s="39"/>
      <c r="C571" s="40"/>
      <c r="D571" s="231" t="s">
        <v>135</v>
      </c>
      <c r="E571" s="40"/>
      <c r="F571" s="232" t="s">
        <v>917</v>
      </c>
      <c r="G571" s="40"/>
      <c r="H571" s="40"/>
      <c r="I571" s="233"/>
      <c r="J571" s="40"/>
      <c r="K571" s="40"/>
      <c r="L571" s="44"/>
      <c r="M571" s="234"/>
      <c r="N571" s="235"/>
      <c r="O571" s="91"/>
      <c r="P571" s="91"/>
      <c r="Q571" s="91"/>
      <c r="R571" s="91"/>
      <c r="S571" s="91"/>
      <c r="T571" s="92"/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T571" s="17" t="s">
        <v>135</v>
      </c>
      <c r="AU571" s="17" t="s">
        <v>87</v>
      </c>
    </row>
    <row r="572" s="14" customFormat="1">
      <c r="A572" s="14"/>
      <c r="B572" s="246"/>
      <c r="C572" s="247"/>
      <c r="D572" s="231" t="s">
        <v>136</v>
      </c>
      <c r="E572" s="248" t="s">
        <v>1</v>
      </c>
      <c r="F572" s="249" t="s">
        <v>918</v>
      </c>
      <c r="G572" s="247"/>
      <c r="H572" s="250">
        <v>83.055000000000007</v>
      </c>
      <c r="I572" s="251"/>
      <c r="J572" s="247"/>
      <c r="K572" s="247"/>
      <c r="L572" s="252"/>
      <c r="M572" s="253"/>
      <c r="N572" s="254"/>
      <c r="O572" s="254"/>
      <c r="P572" s="254"/>
      <c r="Q572" s="254"/>
      <c r="R572" s="254"/>
      <c r="S572" s="254"/>
      <c r="T572" s="255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56" t="s">
        <v>136</v>
      </c>
      <c r="AU572" s="256" t="s">
        <v>87</v>
      </c>
      <c r="AV572" s="14" t="s">
        <v>87</v>
      </c>
      <c r="AW572" s="14" t="s">
        <v>33</v>
      </c>
      <c r="AX572" s="14" t="s">
        <v>85</v>
      </c>
      <c r="AY572" s="256" t="s">
        <v>125</v>
      </c>
    </row>
    <row r="573" s="2" customFormat="1" ht="16.5" customHeight="1">
      <c r="A573" s="38"/>
      <c r="B573" s="39"/>
      <c r="C573" s="218" t="s">
        <v>919</v>
      </c>
      <c r="D573" s="218" t="s">
        <v>128</v>
      </c>
      <c r="E573" s="219" t="s">
        <v>920</v>
      </c>
      <c r="F573" s="220" t="s">
        <v>448</v>
      </c>
      <c r="G573" s="221" t="s">
        <v>449</v>
      </c>
      <c r="H573" s="222">
        <v>262.83499999999998</v>
      </c>
      <c r="I573" s="223"/>
      <c r="J573" s="224">
        <f>ROUND(I573*H573,2)</f>
        <v>0</v>
      </c>
      <c r="K573" s="220" t="s">
        <v>132</v>
      </c>
      <c r="L573" s="44"/>
      <c r="M573" s="225" t="s">
        <v>1</v>
      </c>
      <c r="N573" s="226" t="s">
        <v>42</v>
      </c>
      <c r="O573" s="91"/>
      <c r="P573" s="227">
        <f>O573*H573</f>
        <v>0</v>
      </c>
      <c r="Q573" s="227">
        <v>0</v>
      </c>
      <c r="R573" s="227">
        <f>Q573*H573</f>
        <v>0</v>
      </c>
      <c r="S573" s="227">
        <v>0</v>
      </c>
      <c r="T573" s="228">
        <f>S573*H573</f>
        <v>0</v>
      </c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R573" s="229" t="s">
        <v>149</v>
      </c>
      <c r="AT573" s="229" t="s">
        <v>128</v>
      </c>
      <c r="AU573" s="229" t="s">
        <v>87</v>
      </c>
      <c r="AY573" s="17" t="s">
        <v>125</v>
      </c>
      <c r="BE573" s="230">
        <f>IF(N573="základní",J573,0)</f>
        <v>0</v>
      </c>
      <c r="BF573" s="230">
        <f>IF(N573="snížená",J573,0)</f>
        <v>0</v>
      </c>
      <c r="BG573" s="230">
        <f>IF(N573="zákl. přenesená",J573,0)</f>
        <v>0</v>
      </c>
      <c r="BH573" s="230">
        <f>IF(N573="sníž. přenesená",J573,0)</f>
        <v>0</v>
      </c>
      <c r="BI573" s="230">
        <f>IF(N573="nulová",J573,0)</f>
        <v>0</v>
      </c>
      <c r="BJ573" s="17" t="s">
        <v>85</v>
      </c>
      <c r="BK573" s="230">
        <f>ROUND(I573*H573,2)</f>
        <v>0</v>
      </c>
      <c r="BL573" s="17" t="s">
        <v>149</v>
      </c>
      <c r="BM573" s="229" t="s">
        <v>921</v>
      </c>
    </row>
    <row r="574" s="2" customFormat="1">
      <c r="A574" s="38"/>
      <c r="B574" s="39"/>
      <c r="C574" s="40"/>
      <c r="D574" s="231" t="s">
        <v>135</v>
      </c>
      <c r="E574" s="40"/>
      <c r="F574" s="232" t="s">
        <v>451</v>
      </c>
      <c r="G574" s="40"/>
      <c r="H574" s="40"/>
      <c r="I574" s="233"/>
      <c r="J574" s="40"/>
      <c r="K574" s="40"/>
      <c r="L574" s="44"/>
      <c r="M574" s="234"/>
      <c r="N574" s="235"/>
      <c r="O574" s="91"/>
      <c r="P574" s="91"/>
      <c r="Q574" s="91"/>
      <c r="R574" s="91"/>
      <c r="S574" s="91"/>
      <c r="T574" s="92"/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T574" s="17" t="s">
        <v>135</v>
      </c>
      <c r="AU574" s="17" t="s">
        <v>87</v>
      </c>
    </row>
    <row r="575" s="14" customFormat="1">
      <c r="A575" s="14"/>
      <c r="B575" s="246"/>
      <c r="C575" s="247"/>
      <c r="D575" s="231" t="s">
        <v>136</v>
      </c>
      <c r="E575" s="248" t="s">
        <v>1</v>
      </c>
      <c r="F575" s="249" t="s">
        <v>861</v>
      </c>
      <c r="G575" s="247"/>
      <c r="H575" s="250">
        <v>8.5850000000000009</v>
      </c>
      <c r="I575" s="251"/>
      <c r="J575" s="247"/>
      <c r="K575" s="247"/>
      <c r="L575" s="252"/>
      <c r="M575" s="253"/>
      <c r="N575" s="254"/>
      <c r="O575" s="254"/>
      <c r="P575" s="254"/>
      <c r="Q575" s="254"/>
      <c r="R575" s="254"/>
      <c r="S575" s="254"/>
      <c r="T575" s="255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56" t="s">
        <v>136</v>
      </c>
      <c r="AU575" s="256" t="s">
        <v>87</v>
      </c>
      <c r="AV575" s="14" t="s">
        <v>87</v>
      </c>
      <c r="AW575" s="14" t="s">
        <v>33</v>
      </c>
      <c r="AX575" s="14" t="s">
        <v>77</v>
      </c>
      <c r="AY575" s="256" t="s">
        <v>125</v>
      </c>
    </row>
    <row r="576" s="14" customFormat="1">
      <c r="A576" s="14"/>
      <c r="B576" s="246"/>
      <c r="C576" s="247"/>
      <c r="D576" s="231" t="s">
        <v>136</v>
      </c>
      <c r="E576" s="248" t="s">
        <v>1</v>
      </c>
      <c r="F576" s="249" t="s">
        <v>862</v>
      </c>
      <c r="G576" s="247"/>
      <c r="H576" s="250">
        <v>254.25</v>
      </c>
      <c r="I576" s="251"/>
      <c r="J576" s="247"/>
      <c r="K576" s="247"/>
      <c r="L576" s="252"/>
      <c r="M576" s="253"/>
      <c r="N576" s="254"/>
      <c r="O576" s="254"/>
      <c r="P576" s="254"/>
      <c r="Q576" s="254"/>
      <c r="R576" s="254"/>
      <c r="S576" s="254"/>
      <c r="T576" s="255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56" t="s">
        <v>136</v>
      </c>
      <c r="AU576" s="256" t="s">
        <v>87</v>
      </c>
      <c r="AV576" s="14" t="s">
        <v>87</v>
      </c>
      <c r="AW576" s="14" t="s">
        <v>33</v>
      </c>
      <c r="AX576" s="14" t="s">
        <v>77</v>
      </c>
      <c r="AY576" s="256" t="s">
        <v>125</v>
      </c>
    </row>
    <row r="577" s="15" customFormat="1">
      <c r="A577" s="15"/>
      <c r="B577" s="260"/>
      <c r="C577" s="261"/>
      <c r="D577" s="231" t="s">
        <v>136</v>
      </c>
      <c r="E577" s="262" t="s">
        <v>1</v>
      </c>
      <c r="F577" s="263" t="s">
        <v>291</v>
      </c>
      <c r="G577" s="261"/>
      <c r="H577" s="264">
        <v>262.83499999999998</v>
      </c>
      <c r="I577" s="265"/>
      <c r="J577" s="261"/>
      <c r="K577" s="261"/>
      <c r="L577" s="266"/>
      <c r="M577" s="267"/>
      <c r="N577" s="268"/>
      <c r="O577" s="268"/>
      <c r="P577" s="268"/>
      <c r="Q577" s="268"/>
      <c r="R577" s="268"/>
      <c r="S577" s="268"/>
      <c r="T577" s="269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T577" s="270" t="s">
        <v>136</v>
      </c>
      <c r="AU577" s="270" t="s">
        <v>87</v>
      </c>
      <c r="AV577" s="15" t="s">
        <v>149</v>
      </c>
      <c r="AW577" s="15" t="s">
        <v>33</v>
      </c>
      <c r="AX577" s="15" t="s">
        <v>85</v>
      </c>
      <c r="AY577" s="270" t="s">
        <v>125</v>
      </c>
    </row>
    <row r="578" s="12" customFormat="1" ht="22.8" customHeight="1">
      <c r="A578" s="12"/>
      <c r="B578" s="202"/>
      <c r="C578" s="203"/>
      <c r="D578" s="204" t="s">
        <v>76</v>
      </c>
      <c r="E578" s="216" t="s">
        <v>922</v>
      </c>
      <c r="F578" s="216" t="s">
        <v>923</v>
      </c>
      <c r="G578" s="203"/>
      <c r="H578" s="203"/>
      <c r="I578" s="206"/>
      <c r="J578" s="217">
        <f>BK578</f>
        <v>0</v>
      </c>
      <c r="K578" s="203"/>
      <c r="L578" s="208"/>
      <c r="M578" s="209"/>
      <c r="N578" s="210"/>
      <c r="O578" s="210"/>
      <c r="P578" s="211">
        <f>SUM(P579:P584)</f>
        <v>0</v>
      </c>
      <c r="Q578" s="210"/>
      <c r="R578" s="211">
        <f>SUM(R579:R584)</f>
        <v>0</v>
      </c>
      <c r="S578" s="210"/>
      <c r="T578" s="212">
        <f>SUM(T579:T584)</f>
        <v>0</v>
      </c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R578" s="213" t="s">
        <v>85</v>
      </c>
      <c r="AT578" s="214" t="s">
        <v>76</v>
      </c>
      <c r="AU578" s="214" t="s">
        <v>85</v>
      </c>
      <c r="AY578" s="213" t="s">
        <v>125</v>
      </c>
      <c r="BK578" s="215">
        <f>SUM(BK579:BK584)</f>
        <v>0</v>
      </c>
    </row>
    <row r="579" s="2" customFormat="1" ht="21.75" customHeight="1">
      <c r="A579" s="38"/>
      <c r="B579" s="39"/>
      <c r="C579" s="218" t="s">
        <v>924</v>
      </c>
      <c r="D579" s="218" t="s">
        <v>128</v>
      </c>
      <c r="E579" s="219" t="s">
        <v>925</v>
      </c>
      <c r="F579" s="220" t="s">
        <v>926</v>
      </c>
      <c r="G579" s="221" t="s">
        <v>449</v>
      </c>
      <c r="H579" s="222">
        <v>525.84299999999996</v>
      </c>
      <c r="I579" s="223"/>
      <c r="J579" s="224">
        <f>ROUND(I579*H579,2)</f>
        <v>0</v>
      </c>
      <c r="K579" s="220" t="s">
        <v>132</v>
      </c>
      <c r="L579" s="44"/>
      <c r="M579" s="225" t="s">
        <v>1</v>
      </c>
      <c r="N579" s="226" t="s">
        <v>42</v>
      </c>
      <c r="O579" s="91"/>
      <c r="P579" s="227">
        <f>O579*H579</f>
        <v>0</v>
      </c>
      <c r="Q579" s="227">
        <v>0</v>
      </c>
      <c r="R579" s="227">
        <f>Q579*H579</f>
        <v>0</v>
      </c>
      <c r="S579" s="227">
        <v>0</v>
      </c>
      <c r="T579" s="228">
        <f>S579*H579</f>
        <v>0</v>
      </c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R579" s="229" t="s">
        <v>149</v>
      </c>
      <c r="AT579" s="229" t="s">
        <v>128</v>
      </c>
      <c r="AU579" s="229" t="s">
        <v>87</v>
      </c>
      <c r="AY579" s="17" t="s">
        <v>125</v>
      </c>
      <c r="BE579" s="230">
        <f>IF(N579="základní",J579,0)</f>
        <v>0</v>
      </c>
      <c r="BF579" s="230">
        <f>IF(N579="snížená",J579,0)</f>
        <v>0</v>
      </c>
      <c r="BG579" s="230">
        <f>IF(N579="zákl. přenesená",J579,0)</f>
        <v>0</v>
      </c>
      <c r="BH579" s="230">
        <f>IF(N579="sníž. přenesená",J579,0)</f>
        <v>0</v>
      </c>
      <c r="BI579" s="230">
        <f>IF(N579="nulová",J579,0)</f>
        <v>0</v>
      </c>
      <c r="BJ579" s="17" t="s">
        <v>85</v>
      </c>
      <c r="BK579" s="230">
        <f>ROUND(I579*H579,2)</f>
        <v>0</v>
      </c>
      <c r="BL579" s="17" t="s">
        <v>149</v>
      </c>
      <c r="BM579" s="229" t="s">
        <v>927</v>
      </c>
    </row>
    <row r="580" s="2" customFormat="1">
      <c r="A580" s="38"/>
      <c r="B580" s="39"/>
      <c r="C580" s="40"/>
      <c r="D580" s="231" t="s">
        <v>135</v>
      </c>
      <c r="E580" s="40"/>
      <c r="F580" s="232" t="s">
        <v>928</v>
      </c>
      <c r="G580" s="40"/>
      <c r="H580" s="40"/>
      <c r="I580" s="233"/>
      <c r="J580" s="40"/>
      <c r="K580" s="40"/>
      <c r="L580" s="44"/>
      <c r="M580" s="234"/>
      <c r="N580" s="235"/>
      <c r="O580" s="91"/>
      <c r="P580" s="91"/>
      <c r="Q580" s="91"/>
      <c r="R580" s="91"/>
      <c r="S580" s="91"/>
      <c r="T580" s="92"/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  <c r="AE580" s="38"/>
      <c r="AT580" s="17" t="s">
        <v>135</v>
      </c>
      <c r="AU580" s="17" t="s">
        <v>87</v>
      </c>
    </row>
    <row r="581" s="2" customFormat="1" ht="16.5" customHeight="1">
      <c r="A581" s="38"/>
      <c r="B581" s="39"/>
      <c r="C581" s="271" t="s">
        <v>929</v>
      </c>
      <c r="D581" s="271" t="s">
        <v>468</v>
      </c>
      <c r="E581" s="272" t="s">
        <v>930</v>
      </c>
      <c r="F581" s="273" t="s">
        <v>931</v>
      </c>
      <c r="G581" s="274" t="s">
        <v>345</v>
      </c>
      <c r="H581" s="275">
        <v>180</v>
      </c>
      <c r="I581" s="276"/>
      <c r="J581" s="277">
        <f>ROUND(I581*H581,2)</f>
        <v>0</v>
      </c>
      <c r="K581" s="273" t="s">
        <v>1</v>
      </c>
      <c r="L581" s="278"/>
      <c r="M581" s="279" t="s">
        <v>1</v>
      </c>
      <c r="N581" s="280" t="s">
        <v>42</v>
      </c>
      <c r="O581" s="91"/>
      <c r="P581" s="227">
        <f>O581*H581</f>
        <v>0</v>
      </c>
      <c r="Q581" s="227">
        <v>0</v>
      </c>
      <c r="R581" s="227">
        <f>Q581*H581</f>
        <v>0</v>
      </c>
      <c r="S581" s="227">
        <v>0</v>
      </c>
      <c r="T581" s="228">
        <f>S581*H581</f>
        <v>0</v>
      </c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R581" s="229" t="s">
        <v>418</v>
      </c>
      <c r="AT581" s="229" t="s">
        <v>468</v>
      </c>
      <c r="AU581" s="229" t="s">
        <v>87</v>
      </c>
      <c r="AY581" s="17" t="s">
        <v>125</v>
      </c>
      <c r="BE581" s="230">
        <f>IF(N581="základní",J581,0)</f>
        <v>0</v>
      </c>
      <c r="BF581" s="230">
        <f>IF(N581="snížená",J581,0)</f>
        <v>0</v>
      </c>
      <c r="BG581" s="230">
        <f>IF(N581="zákl. přenesená",J581,0)</f>
        <v>0</v>
      </c>
      <c r="BH581" s="230">
        <f>IF(N581="sníž. přenesená",J581,0)</f>
        <v>0</v>
      </c>
      <c r="BI581" s="230">
        <f>IF(N581="nulová",J581,0)</f>
        <v>0</v>
      </c>
      <c r="BJ581" s="17" t="s">
        <v>85</v>
      </c>
      <c r="BK581" s="230">
        <f>ROUND(I581*H581,2)</f>
        <v>0</v>
      </c>
      <c r="BL581" s="17" t="s">
        <v>317</v>
      </c>
      <c r="BM581" s="229" t="s">
        <v>932</v>
      </c>
    </row>
    <row r="582" s="2" customFormat="1">
      <c r="A582" s="38"/>
      <c r="B582" s="39"/>
      <c r="C582" s="40"/>
      <c r="D582" s="231" t="s">
        <v>135</v>
      </c>
      <c r="E582" s="40"/>
      <c r="F582" s="232" t="s">
        <v>931</v>
      </c>
      <c r="G582" s="40"/>
      <c r="H582" s="40"/>
      <c r="I582" s="233"/>
      <c r="J582" s="40"/>
      <c r="K582" s="40"/>
      <c r="L582" s="44"/>
      <c r="M582" s="234"/>
      <c r="N582" s="235"/>
      <c r="O582" s="91"/>
      <c r="P582" s="91"/>
      <c r="Q582" s="91"/>
      <c r="R582" s="91"/>
      <c r="S582" s="91"/>
      <c r="T582" s="92"/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T582" s="17" t="s">
        <v>135</v>
      </c>
      <c r="AU582" s="17" t="s">
        <v>87</v>
      </c>
    </row>
    <row r="583" s="13" customFormat="1">
      <c r="A583" s="13"/>
      <c r="B583" s="236"/>
      <c r="C583" s="237"/>
      <c r="D583" s="231" t="s">
        <v>136</v>
      </c>
      <c r="E583" s="238" t="s">
        <v>1</v>
      </c>
      <c r="F583" s="239" t="s">
        <v>933</v>
      </c>
      <c r="G583" s="237"/>
      <c r="H583" s="238" t="s">
        <v>1</v>
      </c>
      <c r="I583" s="240"/>
      <c r="J583" s="237"/>
      <c r="K583" s="237"/>
      <c r="L583" s="241"/>
      <c r="M583" s="242"/>
      <c r="N583" s="243"/>
      <c r="O583" s="243"/>
      <c r="P583" s="243"/>
      <c r="Q583" s="243"/>
      <c r="R583" s="243"/>
      <c r="S583" s="243"/>
      <c r="T583" s="244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5" t="s">
        <v>136</v>
      </c>
      <c r="AU583" s="245" t="s">
        <v>87</v>
      </c>
      <c r="AV583" s="13" t="s">
        <v>85</v>
      </c>
      <c r="AW583" s="13" t="s">
        <v>33</v>
      </c>
      <c r="AX583" s="13" t="s">
        <v>77</v>
      </c>
      <c r="AY583" s="245" t="s">
        <v>125</v>
      </c>
    </row>
    <row r="584" s="14" customFormat="1">
      <c r="A584" s="14"/>
      <c r="B584" s="246"/>
      <c r="C584" s="247"/>
      <c r="D584" s="231" t="s">
        <v>136</v>
      </c>
      <c r="E584" s="248" t="s">
        <v>1</v>
      </c>
      <c r="F584" s="249" t="s">
        <v>934</v>
      </c>
      <c r="G584" s="247"/>
      <c r="H584" s="250">
        <v>180</v>
      </c>
      <c r="I584" s="251"/>
      <c r="J584" s="247"/>
      <c r="K584" s="247"/>
      <c r="L584" s="252"/>
      <c r="M584" s="253"/>
      <c r="N584" s="254"/>
      <c r="O584" s="254"/>
      <c r="P584" s="254"/>
      <c r="Q584" s="254"/>
      <c r="R584" s="254"/>
      <c r="S584" s="254"/>
      <c r="T584" s="255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6" t="s">
        <v>136</v>
      </c>
      <c r="AU584" s="256" t="s">
        <v>87</v>
      </c>
      <c r="AV584" s="14" t="s">
        <v>87</v>
      </c>
      <c r="AW584" s="14" t="s">
        <v>33</v>
      </c>
      <c r="AX584" s="14" t="s">
        <v>85</v>
      </c>
      <c r="AY584" s="256" t="s">
        <v>125</v>
      </c>
    </row>
    <row r="585" s="12" customFormat="1" ht="25.92" customHeight="1">
      <c r="A585" s="12"/>
      <c r="B585" s="202"/>
      <c r="C585" s="203"/>
      <c r="D585" s="204" t="s">
        <v>76</v>
      </c>
      <c r="E585" s="205" t="s">
        <v>935</v>
      </c>
      <c r="F585" s="205" t="s">
        <v>936</v>
      </c>
      <c r="G585" s="203"/>
      <c r="H585" s="203"/>
      <c r="I585" s="206"/>
      <c r="J585" s="207">
        <f>BK585</f>
        <v>0</v>
      </c>
      <c r="K585" s="203"/>
      <c r="L585" s="208"/>
      <c r="M585" s="209"/>
      <c r="N585" s="210"/>
      <c r="O585" s="210"/>
      <c r="P585" s="211">
        <f>P586</f>
        <v>0</v>
      </c>
      <c r="Q585" s="210"/>
      <c r="R585" s="211">
        <f>R586</f>
        <v>0.00087040000000000012</v>
      </c>
      <c r="S585" s="210"/>
      <c r="T585" s="212">
        <f>T586</f>
        <v>0</v>
      </c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R585" s="213" t="s">
        <v>87</v>
      </c>
      <c r="AT585" s="214" t="s">
        <v>76</v>
      </c>
      <c r="AU585" s="214" t="s">
        <v>77</v>
      </c>
      <c r="AY585" s="213" t="s">
        <v>125</v>
      </c>
      <c r="BK585" s="215">
        <f>BK586</f>
        <v>0</v>
      </c>
    </row>
    <row r="586" s="12" customFormat="1" ht="22.8" customHeight="1">
      <c r="A586" s="12"/>
      <c r="B586" s="202"/>
      <c r="C586" s="203"/>
      <c r="D586" s="204" t="s">
        <v>76</v>
      </c>
      <c r="E586" s="216" t="s">
        <v>937</v>
      </c>
      <c r="F586" s="216" t="s">
        <v>938</v>
      </c>
      <c r="G586" s="203"/>
      <c r="H586" s="203"/>
      <c r="I586" s="206"/>
      <c r="J586" s="217">
        <f>BK586</f>
        <v>0</v>
      </c>
      <c r="K586" s="203"/>
      <c r="L586" s="208"/>
      <c r="M586" s="209"/>
      <c r="N586" s="210"/>
      <c r="O586" s="210"/>
      <c r="P586" s="211">
        <f>SUM(P587:P591)</f>
        <v>0</v>
      </c>
      <c r="Q586" s="210"/>
      <c r="R586" s="211">
        <f>SUM(R587:R591)</f>
        <v>0.00087040000000000012</v>
      </c>
      <c r="S586" s="210"/>
      <c r="T586" s="212">
        <f>SUM(T587:T591)</f>
        <v>0</v>
      </c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R586" s="213" t="s">
        <v>87</v>
      </c>
      <c r="AT586" s="214" t="s">
        <v>76</v>
      </c>
      <c r="AU586" s="214" t="s">
        <v>85</v>
      </c>
      <c r="AY586" s="213" t="s">
        <v>125</v>
      </c>
      <c r="BK586" s="215">
        <f>SUM(BK587:BK591)</f>
        <v>0</v>
      </c>
    </row>
    <row r="587" s="2" customFormat="1" ht="16.5" customHeight="1">
      <c r="A587" s="38"/>
      <c r="B587" s="39"/>
      <c r="C587" s="218" t="s">
        <v>939</v>
      </c>
      <c r="D587" s="218" t="s">
        <v>128</v>
      </c>
      <c r="E587" s="219" t="s">
        <v>940</v>
      </c>
      <c r="F587" s="220" t="s">
        <v>941</v>
      </c>
      <c r="G587" s="221" t="s">
        <v>234</v>
      </c>
      <c r="H587" s="222">
        <v>2.1760000000000002</v>
      </c>
      <c r="I587" s="223"/>
      <c r="J587" s="224">
        <f>ROUND(I587*H587,2)</f>
        <v>0</v>
      </c>
      <c r="K587" s="220" t="s">
        <v>132</v>
      </c>
      <c r="L587" s="44"/>
      <c r="M587" s="225" t="s">
        <v>1</v>
      </c>
      <c r="N587" s="226" t="s">
        <v>42</v>
      </c>
      <c r="O587" s="91"/>
      <c r="P587" s="227">
        <f>O587*H587</f>
        <v>0</v>
      </c>
      <c r="Q587" s="227">
        <v>0.00040000000000000002</v>
      </c>
      <c r="R587" s="227">
        <f>Q587*H587</f>
        <v>0.00087040000000000012</v>
      </c>
      <c r="S587" s="227">
        <v>0</v>
      </c>
      <c r="T587" s="228">
        <f>S587*H587</f>
        <v>0</v>
      </c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R587" s="229" t="s">
        <v>317</v>
      </c>
      <c r="AT587" s="229" t="s">
        <v>128</v>
      </c>
      <c r="AU587" s="229" t="s">
        <v>87</v>
      </c>
      <c r="AY587" s="17" t="s">
        <v>125</v>
      </c>
      <c r="BE587" s="230">
        <f>IF(N587="základní",J587,0)</f>
        <v>0</v>
      </c>
      <c r="BF587" s="230">
        <f>IF(N587="snížená",J587,0)</f>
        <v>0</v>
      </c>
      <c r="BG587" s="230">
        <f>IF(N587="zákl. přenesená",J587,0)</f>
        <v>0</v>
      </c>
      <c r="BH587" s="230">
        <f>IF(N587="sníž. přenesená",J587,0)</f>
        <v>0</v>
      </c>
      <c r="BI587" s="230">
        <f>IF(N587="nulová",J587,0)</f>
        <v>0</v>
      </c>
      <c r="BJ587" s="17" t="s">
        <v>85</v>
      </c>
      <c r="BK587" s="230">
        <f>ROUND(I587*H587,2)</f>
        <v>0</v>
      </c>
      <c r="BL587" s="17" t="s">
        <v>317</v>
      </c>
      <c r="BM587" s="229" t="s">
        <v>942</v>
      </c>
    </row>
    <row r="588" s="2" customFormat="1">
      <c r="A588" s="38"/>
      <c r="B588" s="39"/>
      <c r="C588" s="40"/>
      <c r="D588" s="231" t="s">
        <v>135</v>
      </c>
      <c r="E588" s="40"/>
      <c r="F588" s="232" t="s">
        <v>943</v>
      </c>
      <c r="G588" s="40"/>
      <c r="H588" s="40"/>
      <c r="I588" s="233"/>
      <c r="J588" s="40"/>
      <c r="K588" s="40"/>
      <c r="L588" s="44"/>
      <c r="M588" s="234"/>
      <c r="N588" s="235"/>
      <c r="O588" s="91"/>
      <c r="P588" s="91"/>
      <c r="Q588" s="91"/>
      <c r="R588" s="91"/>
      <c r="S588" s="91"/>
      <c r="T588" s="92"/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T588" s="17" t="s">
        <v>135</v>
      </c>
      <c r="AU588" s="17" t="s">
        <v>87</v>
      </c>
    </row>
    <row r="589" s="14" customFormat="1">
      <c r="A589" s="14"/>
      <c r="B589" s="246"/>
      <c r="C589" s="247"/>
      <c r="D589" s="231" t="s">
        <v>136</v>
      </c>
      <c r="E589" s="248" t="s">
        <v>1</v>
      </c>
      <c r="F589" s="249" t="s">
        <v>944</v>
      </c>
      <c r="G589" s="247"/>
      <c r="H589" s="250">
        <v>2.1760000000000002</v>
      </c>
      <c r="I589" s="251"/>
      <c r="J589" s="247"/>
      <c r="K589" s="247"/>
      <c r="L589" s="252"/>
      <c r="M589" s="253"/>
      <c r="N589" s="254"/>
      <c r="O589" s="254"/>
      <c r="P589" s="254"/>
      <c r="Q589" s="254"/>
      <c r="R589" s="254"/>
      <c r="S589" s="254"/>
      <c r="T589" s="255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6" t="s">
        <v>136</v>
      </c>
      <c r="AU589" s="256" t="s">
        <v>87</v>
      </c>
      <c r="AV589" s="14" t="s">
        <v>87</v>
      </c>
      <c r="AW589" s="14" t="s">
        <v>33</v>
      </c>
      <c r="AX589" s="14" t="s">
        <v>85</v>
      </c>
      <c r="AY589" s="256" t="s">
        <v>125</v>
      </c>
    </row>
    <row r="590" s="2" customFormat="1" ht="16.5" customHeight="1">
      <c r="A590" s="38"/>
      <c r="B590" s="39"/>
      <c r="C590" s="218" t="s">
        <v>945</v>
      </c>
      <c r="D590" s="218" t="s">
        <v>128</v>
      </c>
      <c r="E590" s="219" t="s">
        <v>946</v>
      </c>
      <c r="F590" s="220" t="s">
        <v>947</v>
      </c>
      <c r="G590" s="221" t="s">
        <v>449</v>
      </c>
      <c r="H590" s="222">
        <v>0.001</v>
      </c>
      <c r="I590" s="223"/>
      <c r="J590" s="224">
        <f>ROUND(I590*H590,2)</f>
        <v>0</v>
      </c>
      <c r="K590" s="220" t="s">
        <v>132</v>
      </c>
      <c r="L590" s="44"/>
      <c r="M590" s="225" t="s">
        <v>1</v>
      </c>
      <c r="N590" s="226" t="s">
        <v>42</v>
      </c>
      <c r="O590" s="91"/>
      <c r="P590" s="227">
        <f>O590*H590</f>
        <v>0</v>
      </c>
      <c r="Q590" s="227">
        <v>0</v>
      </c>
      <c r="R590" s="227">
        <f>Q590*H590</f>
        <v>0</v>
      </c>
      <c r="S590" s="227">
        <v>0</v>
      </c>
      <c r="T590" s="228">
        <f>S590*H590</f>
        <v>0</v>
      </c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R590" s="229" t="s">
        <v>317</v>
      </c>
      <c r="AT590" s="229" t="s">
        <v>128</v>
      </c>
      <c r="AU590" s="229" t="s">
        <v>87</v>
      </c>
      <c r="AY590" s="17" t="s">
        <v>125</v>
      </c>
      <c r="BE590" s="230">
        <f>IF(N590="základní",J590,0)</f>
        <v>0</v>
      </c>
      <c r="BF590" s="230">
        <f>IF(N590="snížená",J590,0)</f>
        <v>0</v>
      </c>
      <c r="BG590" s="230">
        <f>IF(N590="zákl. přenesená",J590,0)</f>
        <v>0</v>
      </c>
      <c r="BH590" s="230">
        <f>IF(N590="sníž. přenesená",J590,0)</f>
        <v>0</v>
      </c>
      <c r="BI590" s="230">
        <f>IF(N590="nulová",J590,0)</f>
        <v>0</v>
      </c>
      <c r="BJ590" s="17" t="s">
        <v>85</v>
      </c>
      <c r="BK590" s="230">
        <f>ROUND(I590*H590,2)</f>
        <v>0</v>
      </c>
      <c r="BL590" s="17" t="s">
        <v>317</v>
      </c>
      <c r="BM590" s="229" t="s">
        <v>948</v>
      </c>
    </row>
    <row r="591" s="2" customFormat="1">
      <c r="A591" s="38"/>
      <c r="B591" s="39"/>
      <c r="C591" s="40"/>
      <c r="D591" s="231" t="s">
        <v>135</v>
      </c>
      <c r="E591" s="40"/>
      <c r="F591" s="232" t="s">
        <v>949</v>
      </c>
      <c r="G591" s="40"/>
      <c r="H591" s="40"/>
      <c r="I591" s="233"/>
      <c r="J591" s="40"/>
      <c r="K591" s="40"/>
      <c r="L591" s="44"/>
      <c r="M591" s="281"/>
      <c r="N591" s="282"/>
      <c r="O591" s="283"/>
      <c r="P591" s="283"/>
      <c r="Q591" s="283"/>
      <c r="R591" s="283"/>
      <c r="S591" s="283"/>
      <c r="T591" s="284"/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T591" s="17" t="s">
        <v>135</v>
      </c>
      <c r="AU591" s="17" t="s">
        <v>87</v>
      </c>
    </row>
    <row r="592" s="2" customFormat="1" ht="6.96" customHeight="1">
      <c r="A592" s="38"/>
      <c r="B592" s="66"/>
      <c r="C592" s="67"/>
      <c r="D592" s="67"/>
      <c r="E592" s="67"/>
      <c r="F592" s="67"/>
      <c r="G592" s="67"/>
      <c r="H592" s="67"/>
      <c r="I592" s="67"/>
      <c r="J592" s="67"/>
      <c r="K592" s="67"/>
      <c r="L592" s="44"/>
      <c r="M592" s="38"/>
      <c r="O592" s="38"/>
      <c r="P592" s="38"/>
      <c r="Q592" s="38"/>
      <c r="R592" s="38"/>
      <c r="S592" s="38"/>
      <c r="T592" s="38"/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</row>
  </sheetData>
  <sheetProtection sheet="1" autoFilter="0" formatColumns="0" formatRows="0" objects="1" scenarios="1" spinCount="100000" saltValue="vlUJOPXNU1syVI/ZQ30boqIixZq2h29vDfeO9RVFi5W+xWZDyZvFJM7JXzySTGMTxydp7VY58UmMf9Dco13frg==" hashValue="r5v6VW+Da3zYVaCt/WxUNR/lzM5U6F0clb93fWEdN0bPzTzziRSeZ4NLlHMo+1vTmQUBvkPGQR3xdbPMxSjkvQ==" algorithmName="SHA-512" password="CC35"/>
  <autoFilter ref="C124:K591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95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Stezka podél silnice II/154 na hrázi rybníka Svět v Třeboni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950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21. 12. 2021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951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951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ROUND((SUM(BE123:BE264)),  2)</f>
        <v>0</v>
      </c>
      <c r="G33" s="38"/>
      <c r="H33" s="38"/>
      <c r="I33" s="155">
        <v>0.20999999999999999</v>
      </c>
      <c r="J33" s="154">
        <f>ROUND(((SUM(BE123:BE264))*I33),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ROUND((SUM(BF123:BF264)),  2)</f>
        <v>0</v>
      </c>
      <c r="G34" s="38"/>
      <c r="H34" s="38"/>
      <c r="I34" s="155">
        <v>0.14999999999999999</v>
      </c>
      <c r="J34" s="154">
        <f>ROUND(((SUM(BF123:BF264))*I34),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ROUND((SUM(BG123:BG264)),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ROUND((SUM(BH123:BH264)),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ROUND((SUM(BI123:BI264)),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Stezka podél silnice II/154 na hrázi rybníka Svět v Třeboni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401 - Veřejné osvětlení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Třeboň</v>
      </c>
      <c r="G89" s="40"/>
      <c r="H89" s="40"/>
      <c r="I89" s="32" t="s">
        <v>22</v>
      </c>
      <c r="J89" s="79" t="str">
        <f>IF(J12="","",J12)</f>
        <v>21. 12. 2021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Třeboň</v>
      </c>
      <c r="G91" s="40"/>
      <c r="H91" s="40"/>
      <c r="I91" s="32" t="s">
        <v>30</v>
      </c>
      <c r="J91" s="36" t="str">
        <f>E21</f>
        <v>Ing.Jakub Kašparů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>Ing.Jakub Kašparů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99</v>
      </c>
      <c r="D94" s="176"/>
      <c r="E94" s="176"/>
      <c r="F94" s="176"/>
      <c r="G94" s="176"/>
      <c r="H94" s="176"/>
      <c r="I94" s="176"/>
      <c r="J94" s="177" t="s">
        <v>100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101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102</v>
      </c>
    </row>
    <row r="97" s="9" customFormat="1" ht="24.96" customHeight="1">
      <c r="A97" s="9"/>
      <c r="B97" s="179"/>
      <c r="C97" s="180"/>
      <c r="D97" s="181" t="s">
        <v>227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952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9"/>
      <c r="C99" s="180"/>
      <c r="D99" s="181" t="s">
        <v>953</v>
      </c>
      <c r="E99" s="182"/>
      <c r="F99" s="182"/>
      <c r="G99" s="182"/>
      <c r="H99" s="182"/>
      <c r="I99" s="182"/>
      <c r="J99" s="183">
        <f>J132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954</v>
      </c>
      <c r="E100" s="188"/>
      <c r="F100" s="188"/>
      <c r="G100" s="188"/>
      <c r="H100" s="188"/>
      <c r="I100" s="188"/>
      <c r="J100" s="189">
        <f>J133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955</v>
      </c>
      <c r="E101" s="188"/>
      <c r="F101" s="188"/>
      <c r="G101" s="188"/>
      <c r="H101" s="188"/>
      <c r="I101" s="188"/>
      <c r="J101" s="189">
        <f>J202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225</v>
      </c>
      <c r="E102" s="188"/>
      <c r="F102" s="188"/>
      <c r="G102" s="188"/>
      <c r="H102" s="188"/>
      <c r="I102" s="188"/>
      <c r="J102" s="189">
        <f>J251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85"/>
      <c r="C103" s="186"/>
      <c r="D103" s="187" t="s">
        <v>956</v>
      </c>
      <c r="E103" s="188"/>
      <c r="F103" s="188"/>
      <c r="G103" s="188"/>
      <c r="H103" s="188"/>
      <c r="I103" s="188"/>
      <c r="J103" s="189">
        <f>J261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109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Stezka podél silnice II/154 na hrázi rybníka Svět v Třeboni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96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401 - Veřejné osvětlení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>Třeboň</v>
      </c>
      <c r="G117" s="40"/>
      <c r="H117" s="40"/>
      <c r="I117" s="32" t="s">
        <v>22</v>
      </c>
      <c r="J117" s="79" t="str">
        <f>IF(J12="","",J12)</f>
        <v>21. 12. 2021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>Město Třeboň</v>
      </c>
      <c r="G119" s="40"/>
      <c r="H119" s="40"/>
      <c r="I119" s="32" t="s">
        <v>30</v>
      </c>
      <c r="J119" s="36" t="str">
        <f>E21</f>
        <v>Ing.Jakub Kašparů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IF(E18="","",E18)</f>
        <v>Vyplň údaj</v>
      </c>
      <c r="G120" s="40"/>
      <c r="H120" s="40"/>
      <c r="I120" s="32" t="s">
        <v>34</v>
      </c>
      <c r="J120" s="36" t="str">
        <f>E24</f>
        <v>Ing.Jakub Kašparů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110</v>
      </c>
      <c r="D122" s="194" t="s">
        <v>62</v>
      </c>
      <c r="E122" s="194" t="s">
        <v>58</v>
      </c>
      <c r="F122" s="194" t="s">
        <v>59</v>
      </c>
      <c r="G122" s="194" t="s">
        <v>111</v>
      </c>
      <c r="H122" s="194" t="s">
        <v>112</v>
      </c>
      <c r="I122" s="194" t="s">
        <v>113</v>
      </c>
      <c r="J122" s="194" t="s">
        <v>100</v>
      </c>
      <c r="K122" s="195" t="s">
        <v>114</v>
      </c>
      <c r="L122" s="196"/>
      <c r="M122" s="100" t="s">
        <v>1</v>
      </c>
      <c r="N122" s="101" t="s">
        <v>41</v>
      </c>
      <c r="O122" s="101" t="s">
        <v>115</v>
      </c>
      <c r="P122" s="101" t="s">
        <v>116</v>
      </c>
      <c r="Q122" s="101" t="s">
        <v>117</v>
      </c>
      <c r="R122" s="101" t="s">
        <v>118</v>
      </c>
      <c r="S122" s="101" t="s">
        <v>119</v>
      </c>
      <c r="T122" s="102" t="s">
        <v>120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121</v>
      </c>
      <c r="D123" s="40"/>
      <c r="E123" s="40"/>
      <c r="F123" s="40"/>
      <c r="G123" s="40"/>
      <c r="H123" s="40"/>
      <c r="I123" s="40"/>
      <c r="J123" s="197">
        <f>BK123</f>
        <v>0</v>
      </c>
      <c r="K123" s="40"/>
      <c r="L123" s="44"/>
      <c r="M123" s="103"/>
      <c r="N123" s="198"/>
      <c r="O123" s="104"/>
      <c r="P123" s="199">
        <f>P124+P132</f>
        <v>0</v>
      </c>
      <c r="Q123" s="104"/>
      <c r="R123" s="199">
        <f>R124+R132</f>
        <v>1.5417559999999999</v>
      </c>
      <c r="S123" s="104"/>
      <c r="T123" s="200">
        <f>T124+T132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76</v>
      </c>
      <c r="AU123" s="17" t="s">
        <v>102</v>
      </c>
      <c r="BK123" s="201">
        <f>BK124+BK132</f>
        <v>0</v>
      </c>
    </row>
    <row r="124" s="12" customFormat="1" ht="25.92" customHeight="1">
      <c r="A124" s="12"/>
      <c r="B124" s="202"/>
      <c r="C124" s="203"/>
      <c r="D124" s="204" t="s">
        <v>76</v>
      </c>
      <c r="E124" s="205" t="s">
        <v>935</v>
      </c>
      <c r="F124" s="205" t="s">
        <v>936</v>
      </c>
      <c r="G124" s="203"/>
      <c r="H124" s="203"/>
      <c r="I124" s="206"/>
      <c r="J124" s="207">
        <f>BK124</f>
        <v>0</v>
      </c>
      <c r="K124" s="203"/>
      <c r="L124" s="208"/>
      <c r="M124" s="209"/>
      <c r="N124" s="210"/>
      <c r="O124" s="210"/>
      <c r="P124" s="211">
        <f>P125</f>
        <v>0</v>
      </c>
      <c r="Q124" s="210"/>
      <c r="R124" s="211">
        <f>R125</f>
        <v>0.10529999999999999</v>
      </c>
      <c r="S124" s="210"/>
      <c r="T124" s="212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87</v>
      </c>
      <c r="AT124" s="214" t="s">
        <v>76</v>
      </c>
      <c r="AU124" s="214" t="s">
        <v>77</v>
      </c>
      <c r="AY124" s="213" t="s">
        <v>125</v>
      </c>
      <c r="BK124" s="215">
        <f>BK125</f>
        <v>0</v>
      </c>
    </row>
    <row r="125" s="12" customFormat="1" ht="22.8" customHeight="1">
      <c r="A125" s="12"/>
      <c r="B125" s="202"/>
      <c r="C125" s="203"/>
      <c r="D125" s="204" t="s">
        <v>76</v>
      </c>
      <c r="E125" s="216" t="s">
        <v>957</v>
      </c>
      <c r="F125" s="216" t="s">
        <v>958</v>
      </c>
      <c r="G125" s="203"/>
      <c r="H125" s="203"/>
      <c r="I125" s="206"/>
      <c r="J125" s="217">
        <f>BK125</f>
        <v>0</v>
      </c>
      <c r="K125" s="203"/>
      <c r="L125" s="208"/>
      <c r="M125" s="209"/>
      <c r="N125" s="210"/>
      <c r="O125" s="210"/>
      <c r="P125" s="211">
        <f>SUM(P126:P131)</f>
        <v>0</v>
      </c>
      <c r="Q125" s="210"/>
      <c r="R125" s="211">
        <f>SUM(R126:R131)</f>
        <v>0.10529999999999999</v>
      </c>
      <c r="S125" s="210"/>
      <c r="T125" s="212">
        <f>SUM(T126:T131)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87</v>
      </c>
      <c r="AT125" s="214" t="s">
        <v>76</v>
      </c>
      <c r="AU125" s="214" t="s">
        <v>85</v>
      </c>
      <c r="AY125" s="213" t="s">
        <v>125</v>
      </c>
      <c r="BK125" s="215">
        <f>SUM(BK126:BK131)</f>
        <v>0</v>
      </c>
    </row>
    <row r="126" s="2" customFormat="1" ht="21.75" customHeight="1">
      <c r="A126" s="38"/>
      <c r="B126" s="39"/>
      <c r="C126" s="218" t="s">
        <v>85</v>
      </c>
      <c r="D126" s="218" t="s">
        <v>128</v>
      </c>
      <c r="E126" s="219" t="s">
        <v>959</v>
      </c>
      <c r="F126" s="220" t="s">
        <v>960</v>
      </c>
      <c r="G126" s="221" t="s">
        <v>345</v>
      </c>
      <c r="H126" s="222">
        <v>405</v>
      </c>
      <c r="I126" s="223"/>
      <c r="J126" s="224">
        <f>ROUND(I126*H126,2)</f>
        <v>0</v>
      </c>
      <c r="K126" s="220" t="s">
        <v>132</v>
      </c>
      <c r="L126" s="44"/>
      <c r="M126" s="225" t="s">
        <v>1</v>
      </c>
      <c r="N126" s="226" t="s">
        <v>42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317</v>
      </c>
      <c r="AT126" s="229" t="s">
        <v>128</v>
      </c>
      <c r="AU126" s="229" t="s">
        <v>87</v>
      </c>
      <c r="AY126" s="17" t="s">
        <v>125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85</v>
      </c>
      <c r="BK126" s="230">
        <f>ROUND(I126*H126,2)</f>
        <v>0</v>
      </c>
      <c r="BL126" s="17" t="s">
        <v>317</v>
      </c>
      <c r="BM126" s="229" t="s">
        <v>87</v>
      </c>
    </row>
    <row r="127" s="2" customFormat="1">
      <c r="A127" s="38"/>
      <c r="B127" s="39"/>
      <c r="C127" s="40"/>
      <c r="D127" s="231" t="s">
        <v>135</v>
      </c>
      <c r="E127" s="40"/>
      <c r="F127" s="232" t="s">
        <v>961</v>
      </c>
      <c r="G127" s="40"/>
      <c r="H127" s="40"/>
      <c r="I127" s="233"/>
      <c r="J127" s="40"/>
      <c r="K127" s="40"/>
      <c r="L127" s="44"/>
      <c r="M127" s="234"/>
      <c r="N127" s="235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135</v>
      </c>
      <c r="AU127" s="17" t="s">
        <v>87</v>
      </c>
    </row>
    <row r="128" s="14" customFormat="1">
      <c r="A128" s="14"/>
      <c r="B128" s="246"/>
      <c r="C128" s="247"/>
      <c r="D128" s="231" t="s">
        <v>136</v>
      </c>
      <c r="E128" s="248" t="s">
        <v>1</v>
      </c>
      <c r="F128" s="249" t="s">
        <v>962</v>
      </c>
      <c r="G128" s="247"/>
      <c r="H128" s="250">
        <v>405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6" t="s">
        <v>136</v>
      </c>
      <c r="AU128" s="256" t="s">
        <v>87</v>
      </c>
      <c r="AV128" s="14" t="s">
        <v>87</v>
      </c>
      <c r="AW128" s="14" t="s">
        <v>33</v>
      </c>
      <c r="AX128" s="14" t="s">
        <v>85</v>
      </c>
      <c r="AY128" s="256" t="s">
        <v>125</v>
      </c>
    </row>
    <row r="129" s="2" customFormat="1" ht="16.5" customHeight="1">
      <c r="A129" s="38"/>
      <c r="B129" s="39"/>
      <c r="C129" s="271" t="s">
        <v>87</v>
      </c>
      <c r="D129" s="271" t="s">
        <v>468</v>
      </c>
      <c r="E129" s="272" t="s">
        <v>963</v>
      </c>
      <c r="F129" s="273" t="s">
        <v>964</v>
      </c>
      <c r="G129" s="274" t="s">
        <v>345</v>
      </c>
      <c r="H129" s="275">
        <v>405</v>
      </c>
      <c r="I129" s="276"/>
      <c r="J129" s="277">
        <f>ROUND(I129*H129,2)</f>
        <v>0</v>
      </c>
      <c r="K129" s="273" t="s">
        <v>132</v>
      </c>
      <c r="L129" s="278"/>
      <c r="M129" s="279" t="s">
        <v>1</v>
      </c>
      <c r="N129" s="280" t="s">
        <v>42</v>
      </c>
      <c r="O129" s="91"/>
      <c r="P129" s="227">
        <f>O129*H129</f>
        <v>0</v>
      </c>
      <c r="Q129" s="227">
        <v>0.00025999999999999998</v>
      </c>
      <c r="R129" s="227">
        <f>Q129*H129</f>
        <v>0.10529999999999999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418</v>
      </c>
      <c r="AT129" s="229" t="s">
        <v>468</v>
      </c>
      <c r="AU129" s="229" t="s">
        <v>87</v>
      </c>
      <c r="AY129" s="17" t="s">
        <v>125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85</v>
      </c>
      <c r="BK129" s="230">
        <f>ROUND(I129*H129,2)</f>
        <v>0</v>
      </c>
      <c r="BL129" s="17" t="s">
        <v>317</v>
      </c>
      <c r="BM129" s="229" t="s">
        <v>149</v>
      </c>
    </row>
    <row r="130" s="2" customFormat="1">
      <c r="A130" s="38"/>
      <c r="B130" s="39"/>
      <c r="C130" s="40"/>
      <c r="D130" s="231" t="s">
        <v>135</v>
      </c>
      <c r="E130" s="40"/>
      <c r="F130" s="232" t="s">
        <v>964</v>
      </c>
      <c r="G130" s="40"/>
      <c r="H130" s="40"/>
      <c r="I130" s="233"/>
      <c r="J130" s="40"/>
      <c r="K130" s="40"/>
      <c r="L130" s="44"/>
      <c r="M130" s="234"/>
      <c r="N130" s="23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135</v>
      </c>
      <c r="AU130" s="17" t="s">
        <v>87</v>
      </c>
    </row>
    <row r="131" s="14" customFormat="1">
      <c r="A131" s="14"/>
      <c r="B131" s="246"/>
      <c r="C131" s="247"/>
      <c r="D131" s="231" t="s">
        <v>136</v>
      </c>
      <c r="E131" s="248" t="s">
        <v>1</v>
      </c>
      <c r="F131" s="249" t="s">
        <v>965</v>
      </c>
      <c r="G131" s="247"/>
      <c r="H131" s="250">
        <v>405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6" t="s">
        <v>136</v>
      </c>
      <c r="AU131" s="256" t="s">
        <v>87</v>
      </c>
      <c r="AV131" s="14" t="s">
        <v>87</v>
      </c>
      <c r="AW131" s="14" t="s">
        <v>33</v>
      </c>
      <c r="AX131" s="14" t="s">
        <v>85</v>
      </c>
      <c r="AY131" s="256" t="s">
        <v>125</v>
      </c>
    </row>
    <row r="132" s="12" customFormat="1" ht="25.92" customHeight="1">
      <c r="A132" s="12"/>
      <c r="B132" s="202"/>
      <c r="C132" s="203"/>
      <c r="D132" s="204" t="s">
        <v>76</v>
      </c>
      <c r="E132" s="205" t="s">
        <v>468</v>
      </c>
      <c r="F132" s="205" t="s">
        <v>966</v>
      </c>
      <c r="G132" s="203"/>
      <c r="H132" s="203"/>
      <c r="I132" s="206"/>
      <c r="J132" s="207">
        <f>BK132</f>
        <v>0</v>
      </c>
      <c r="K132" s="203"/>
      <c r="L132" s="208"/>
      <c r="M132" s="209"/>
      <c r="N132" s="210"/>
      <c r="O132" s="210"/>
      <c r="P132" s="211">
        <f>P133+P202+P251</f>
        <v>0</v>
      </c>
      <c r="Q132" s="210"/>
      <c r="R132" s="211">
        <f>R133+R202+R251</f>
        <v>1.436456</v>
      </c>
      <c r="S132" s="210"/>
      <c r="T132" s="212">
        <f>T133+T202+T251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3" t="s">
        <v>143</v>
      </c>
      <c r="AT132" s="214" t="s">
        <v>76</v>
      </c>
      <c r="AU132" s="214" t="s">
        <v>77</v>
      </c>
      <c r="AY132" s="213" t="s">
        <v>125</v>
      </c>
      <c r="BK132" s="215">
        <f>BK133+BK202+BK251</f>
        <v>0</v>
      </c>
    </row>
    <row r="133" s="12" customFormat="1" ht="22.8" customHeight="1">
      <c r="A133" s="12"/>
      <c r="B133" s="202"/>
      <c r="C133" s="203"/>
      <c r="D133" s="204" t="s">
        <v>76</v>
      </c>
      <c r="E133" s="216" t="s">
        <v>967</v>
      </c>
      <c r="F133" s="216" t="s">
        <v>968</v>
      </c>
      <c r="G133" s="203"/>
      <c r="H133" s="203"/>
      <c r="I133" s="206"/>
      <c r="J133" s="217">
        <f>BK133</f>
        <v>0</v>
      </c>
      <c r="K133" s="203"/>
      <c r="L133" s="208"/>
      <c r="M133" s="209"/>
      <c r="N133" s="210"/>
      <c r="O133" s="210"/>
      <c r="P133" s="211">
        <f>SUM(P134:P201)</f>
        <v>0</v>
      </c>
      <c r="Q133" s="210"/>
      <c r="R133" s="211">
        <f>SUM(R134:R201)</f>
        <v>1.39768</v>
      </c>
      <c r="S133" s="210"/>
      <c r="T133" s="212">
        <f>SUM(T134:T201)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3" t="s">
        <v>143</v>
      </c>
      <c r="AT133" s="214" t="s">
        <v>76</v>
      </c>
      <c r="AU133" s="214" t="s">
        <v>85</v>
      </c>
      <c r="AY133" s="213" t="s">
        <v>125</v>
      </c>
      <c r="BK133" s="215">
        <f>SUM(BK134:BK201)</f>
        <v>0</v>
      </c>
    </row>
    <row r="134" s="2" customFormat="1" ht="16.5" customHeight="1">
      <c r="A134" s="38"/>
      <c r="B134" s="39"/>
      <c r="C134" s="218" t="s">
        <v>143</v>
      </c>
      <c r="D134" s="218" t="s">
        <v>128</v>
      </c>
      <c r="E134" s="219" t="s">
        <v>969</v>
      </c>
      <c r="F134" s="220" t="s">
        <v>970</v>
      </c>
      <c r="G134" s="221" t="s">
        <v>240</v>
      </c>
      <c r="H134" s="222">
        <v>11</v>
      </c>
      <c r="I134" s="223"/>
      <c r="J134" s="224">
        <f>ROUND(I134*H134,2)</f>
        <v>0</v>
      </c>
      <c r="K134" s="220" t="s">
        <v>132</v>
      </c>
      <c r="L134" s="44"/>
      <c r="M134" s="225" t="s">
        <v>1</v>
      </c>
      <c r="N134" s="226" t="s">
        <v>42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620</v>
      </c>
      <c r="AT134" s="229" t="s">
        <v>128</v>
      </c>
      <c r="AU134" s="229" t="s">
        <v>87</v>
      </c>
      <c r="AY134" s="17" t="s">
        <v>125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85</v>
      </c>
      <c r="BK134" s="230">
        <f>ROUND(I134*H134,2)</f>
        <v>0</v>
      </c>
      <c r="BL134" s="17" t="s">
        <v>620</v>
      </c>
      <c r="BM134" s="229" t="s">
        <v>188</v>
      </c>
    </row>
    <row r="135" s="2" customFormat="1">
      <c r="A135" s="38"/>
      <c r="B135" s="39"/>
      <c r="C135" s="40"/>
      <c r="D135" s="231" t="s">
        <v>135</v>
      </c>
      <c r="E135" s="40"/>
      <c r="F135" s="232" t="s">
        <v>971</v>
      </c>
      <c r="G135" s="40"/>
      <c r="H135" s="40"/>
      <c r="I135" s="233"/>
      <c r="J135" s="40"/>
      <c r="K135" s="40"/>
      <c r="L135" s="44"/>
      <c r="M135" s="234"/>
      <c r="N135" s="23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135</v>
      </c>
      <c r="AU135" s="17" t="s">
        <v>87</v>
      </c>
    </row>
    <row r="136" s="14" customFormat="1">
      <c r="A136" s="14"/>
      <c r="B136" s="246"/>
      <c r="C136" s="247"/>
      <c r="D136" s="231" t="s">
        <v>136</v>
      </c>
      <c r="E136" s="248" t="s">
        <v>1</v>
      </c>
      <c r="F136" s="249" t="s">
        <v>972</v>
      </c>
      <c r="G136" s="247"/>
      <c r="H136" s="250">
        <v>11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6" t="s">
        <v>136</v>
      </c>
      <c r="AU136" s="256" t="s">
        <v>87</v>
      </c>
      <c r="AV136" s="14" t="s">
        <v>87</v>
      </c>
      <c r="AW136" s="14" t="s">
        <v>33</v>
      </c>
      <c r="AX136" s="14" t="s">
        <v>85</v>
      </c>
      <c r="AY136" s="256" t="s">
        <v>125</v>
      </c>
    </row>
    <row r="137" s="2" customFormat="1" ht="16.5" customHeight="1">
      <c r="A137" s="38"/>
      <c r="B137" s="39"/>
      <c r="C137" s="271" t="s">
        <v>149</v>
      </c>
      <c r="D137" s="271" t="s">
        <v>468</v>
      </c>
      <c r="E137" s="272" t="s">
        <v>973</v>
      </c>
      <c r="F137" s="273" t="s">
        <v>974</v>
      </c>
      <c r="G137" s="274" t="s">
        <v>240</v>
      </c>
      <c r="H137" s="275">
        <v>11</v>
      </c>
      <c r="I137" s="276"/>
      <c r="J137" s="277">
        <f>ROUND(I137*H137,2)</f>
        <v>0</v>
      </c>
      <c r="K137" s="273" t="s">
        <v>1</v>
      </c>
      <c r="L137" s="278"/>
      <c r="M137" s="279" t="s">
        <v>1</v>
      </c>
      <c r="N137" s="280" t="s">
        <v>42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975</v>
      </c>
      <c r="AT137" s="229" t="s">
        <v>468</v>
      </c>
      <c r="AU137" s="229" t="s">
        <v>87</v>
      </c>
      <c r="AY137" s="17" t="s">
        <v>125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85</v>
      </c>
      <c r="BK137" s="230">
        <f>ROUND(I137*H137,2)</f>
        <v>0</v>
      </c>
      <c r="BL137" s="17" t="s">
        <v>620</v>
      </c>
      <c r="BM137" s="229" t="s">
        <v>201</v>
      </c>
    </row>
    <row r="138" s="2" customFormat="1">
      <c r="A138" s="38"/>
      <c r="B138" s="39"/>
      <c r="C138" s="40"/>
      <c r="D138" s="231" t="s">
        <v>135</v>
      </c>
      <c r="E138" s="40"/>
      <c r="F138" s="232" t="s">
        <v>974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135</v>
      </c>
      <c r="AU138" s="17" t="s">
        <v>87</v>
      </c>
    </row>
    <row r="139" s="14" customFormat="1">
      <c r="A139" s="14"/>
      <c r="B139" s="246"/>
      <c r="C139" s="247"/>
      <c r="D139" s="231" t="s">
        <v>136</v>
      </c>
      <c r="E139" s="248" t="s">
        <v>1</v>
      </c>
      <c r="F139" s="249" t="s">
        <v>976</v>
      </c>
      <c r="G139" s="247"/>
      <c r="H139" s="250">
        <v>11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6" t="s">
        <v>136</v>
      </c>
      <c r="AU139" s="256" t="s">
        <v>87</v>
      </c>
      <c r="AV139" s="14" t="s">
        <v>87</v>
      </c>
      <c r="AW139" s="14" t="s">
        <v>33</v>
      </c>
      <c r="AX139" s="14" t="s">
        <v>85</v>
      </c>
      <c r="AY139" s="256" t="s">
        <v>125</v>
      </c>
    </row>
    <row r="140" s="13" customFormat="1">
      <c r="A140" s="13"/>
      <c r="B140" s="236"/>
      <c r="C140" s="237"/>
      <c r="D140" s="231" t="s">
        <v>136</v>
      </c>
      <c r="E140" s="238" t="s">
        <v>1</v>
      </c>
      <c r="F140" s="239" t="s">
        <v>977</v>
      </c>
      <c r="G140" s="237"/>
      <c r="H140" s="238" t="s">
        <v>1</v>
      </c>
      <c r="I140" s="240"/>
      <c r="J140" s="237"/>
      <c r="K140" s="237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136</v>
      </c>
      <c r="AU140" s="245" t="s">
        <v>87</v>
      </c>
      <c r="AV140" s="13" t="s">
        <v>85</v>
      </c>
      <c r="AW140" s="13" t="s">
        <v>33</v>
      </c>
      <c r="AX140" s="13" t="s">
        <v>77</v>
      </c>
      <c r="AY140" s="245" t="s">
        <v>125</v>
      </c>
    </row>
    <row r="141" s="2" customFormat="1" ht="16.5" customHeight="1">
      <c r="A141" s="38"/>
      <c r="B141" s="39"/>
      <c r="C141" s="218" t="s">
        <v>124</v>
      </c>
      <c r="D141" s="218" t="s">
        <v>128</v>
      </c>
      <c r="E141" s="219" t="s">
        <v>978</v>
      </c>
      <c r="F141" s="220" t="s">
        <v>979</v>
      </c>
      <c r="G141" s="221" t="s">
        <v>240</v>
      </c>
      <c r="H141" s="222">
        <v>11</v>
      </c>
      <c r="I141" s="223"/>
      <c r="J141" s="224">
        <f>ROUND(I141*H141,2)</f>
        <v>0</v>
      </c>
      <c r="K141" s="220" t="s">
        <v>132</v>
      </c>
      <c r="L141" s="44"/>
      <c r="M141" s="225" t="s">
        <v>1</v>
      </c>
      <c r="N141" s="226" t="s">
        <v>42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620</v>
      </c>
      <c r="AT141" s="229" t="s">
        <v>128</v>
      </c>
      <c r="AU141" s="229" t="s">
        <v>87</v>
      </c>
      <c r="AY141" s="17" t="s">
        <v>125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85</v>
      </c>
      <c r="BK141" s="230">
        <f>ROUND(I141*H141,2)</f>
        <v>0</v>
      </c>
      <c r="BL141" s="17" t="s">
        <v>620</v>
      </c>
      <c r="BM141" s="229" t="s">
        <v>215</v>
      </c>
    </row>
    <row r="142" s="2" customFormat="1">
      <c r="A142" s="38"/>
      <c r="B142" s="39"/>
      <c r="C142" s="40"/>
      <c r="D142" s="231" t="s">
        <v>135</v>
      </c>
      <c r="E142" s="40"/>
      <c r="F142" s="232" t="s">
        <v>979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135</v>
      </c>
      <c r="AU142" s="17" t="s">
        <v>87</v>
      </c>
    </row>
    <row r="143" s="14" customFormat="1">
      <c r="A143" s="14"/>
      <c r="B143" s="246"/>
      <c r="C143" s="247"/>
      <c r="D143" s="231" t="s">
        <v>136</v>
      </c>
      <c r="E143" s="248" t="s">
        <v>1</v>
      </c>
      <c r="F143" s="249" t="s">
        <v>980</v>
      </c>
      <c r="G143" s="247"/>
      <c r="H143" s="250">
        <v>11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6" t="s">
        <v>136</v>
      </c>
      <c r="AU143" s="256" t="s">
        <v>87</v>
      </c>
      <c r="AV143" s="14" t="s">
        <v>87</v>
      </c>
      <c r="AW143" s="14" t="s">
        <v>33</v>
      </c>
      <c r="AX143" s="14" t="s">
        <v>85</v>
      </c>
      <c r="AY143" s="256" t="s">
        <v>125</v>
      </c>
    </row>
    <row r="144" s="13" customFormat="1">
      <c r="A144" s="13"/>
      <c r="B144" s="236"/>
      <c r="C144" s="237"/>
      <c r="D144" s="231" t="s">
        <v>136</v>
      </c>
      <c r="E144" s="238" t="s">
        <v>1</v>
      </c>
      <c r="F144" s="239" t="s">
        <v>981</v>
      </c>
      <c r="G144" s="237"/>
      <c r="H144" s="238" t="s">
        <v>1</v>
      </c>
      <c r="I144" s="240"/>
      <c r="J144" s="237"/>
      <c r="K144" s="237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136</v>
      </c>
      <c r="AU144" s="245" t="s">
        <v>87</v>
      </c>
      <c r="AV144" s="13" t="s">
        <v>85</v>
      </c>
      <c r="AW144" s="13" t="s">
        <v>33</v>
      </c>
      <c r="AX144" s="13" t="s">
        <v>77</v>
      </c>
      <c r="AY144" s="245" t="s">
        <v>125</v>
      </c>
    </row>
    <row r="145" s="2" customFormat="1" ht="16.5" customHeight="1">
      <c r="A145" s="38"/>
      <c r="B145" s="39"/>
      <c r="C145" s="271" t="s">
        <v>158</v>
      </c>
      <c r="D145" s="271" t="s">
        <v>468</v>
      </c>
      <c r="E145" s="272" t="s">
        <v>982</v>
      </c>
      <c r="F145" s="273" t="s">
        <v>983</v>
      </c>
      <c r="G145" s="274" t="s">
        <v>240</v>
      </c>
      <c r="H145" s="275">
        <v>11</v>
      </c>
      <c r="I145" s="276"/>
      <c r="J145" s="277">
        <f>ROUND(I145*H145,2)</f>
        <v>0</v>
      </c>
      <c r="K145" s="273" t="s">
        <v>132</v>
      </c>
      <c r="L145" s="278"/>
      <c r="M145" s="279" t="s">
        <v>1</v>
      </c>
      <c r="N145" s="280" t="s">
        <v>42</v>
      </c>
      <c r="O145" s="91"/>
      <c r="P145" s="227">
        <f>O145*H145</f>
        <v>0</v>
      </c>
      <c r="Q145" s="227">
        <v>0.062</v>
      </c>
      <c r="R145" s="227">
        <f>Q145*H145</f>
        <v>0.68199999999999994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975</v>
      </c>
      <c r="AT145" s="229" t="s">
        <v>468</v>
      </c>
      <c r="AU145" s="229" t="s">
        <v>87</v>
      </c>
      <c r="AY145" s="17" t="s">
        <v>125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85</v>
      </c>
      <c r="BK145" s="230">
        <f>ROUND(I145*H145,2)</f>
        <v>0</v>
      </c>
      <c r="BL145" s="17" t="s">
        <v>620</v>
      </c>
      <c r="BM145" s="229" t="s">
        <v>984</v>
      </c>
    </row>
    <row r="146" s="2" customFormat="1">
      <c r="A146" s="38"/>
      <c r="B146" s="39"/>
      <c r="C146" s="40"/>
      <c r="D146" s="231" t="s">
        <v>135</v>
      </c>
      <c r="E146" s="40"/>
      <c r="F146" s="232" t="s">
        <v>983</v>
      </c>
      <c r="G146" s="40"/>
      <c r="H146" s="40"/>
      <c r="I146" s="233"/>
      <c r="J146" s="40"/>
      <c r="K146" s="40"/>
      <c r="L146" s="44"/>
      <c r="M146" s="234"/>
      <c r="N146" s="235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135</v>
      </c>
      <c r="AU146" s="17" t="s">
        <v>87</v>
      </c>
    </row>
    <row r="147" s="14" customFormat="1">
      <c r="A147" s="14"/>
      <c r="B147" s="246"/>
      <c r="C147" s="247"/>
      <c r="D147" s="231" t="s">
        <v>136</v>
      </c>
      <c r="E147" s="248" t="s">
        <v>1</v>
      </c>
      <c r="F147" s="249" t="s">
        <v>985</v>
      </c>
      <c r="G147" s="247"/>
      <c r="H147" s="250">
        <v>11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6" t="s">
        <v>136</v>
      </c>
      <c r="AU147" s="256" t="s">
        <v>87</v>
      </c>
      <c r="AV147" s="14" t="s">
        <v>87</v>
      </c>
      <c r="AW147" s="14" t="s">
        <v>33</v>
      </c>
      <c r="AX147" s="14" t="s">
        <v>85</v>
      </c>
      <c r="AY147" s="256" t="s">
        <v>125</v>
      </c>
    </row>
    <row r="148" s="13" customFormat="1">
      <c r="A148" s="13"/>
      <c r="B148" s="236"/>
      <c r="C148" s="237"/>
      <c r="D148" s="231" t="s">
        <v>136</v>
      </c>
      <c r="E148" s="238" t="s">
        <v>1</v>
      </c>
      <c r="F148" s="239" t="s">
        <v>986</v>
      </c>
      <c r="G148" s="237"/>
      <c r="H148" s="238" t="s">
        <v>1</v>
      </c>
      <c r="I148" s="240"/>
      <c r="J148" s="237"/>
      <c r="K148" s="237"/>
      <c r="L148" s="241"/>
      <c r="M148" s="242"/>
      <c r="N148" s="243"/>
      <c r="O148" s="243"/>
      <c r="P148" s="243"/>
      <c r="Q148" s="243"/>
      <c r="R148" s="243"/>
      <c r="S148" s="243"/>
      <c r="T148" s="24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136</v>
      </c>
      <c r="AU148" s="245" t="s">
        <v>87</v>
      </c>
      <c r="AV148" s="13" t="s">
        <v>85</v>
      </c>
      <c r="AW148" s="13" t="s">
        <v>33</v>
      </c>
      <c r="AX148" s="13" t="s">
        <v>77</v>
      </c>
      <c r="AY148" s="245" t="s">
        <v>125</v>
      </c>
    </row>
    <row r="149" s="2" customFormat="1" ht="16.5" customHeight="1">
      <c r="A149" s="38"/>
      <c r="B149" s="39"/>
      <c r="C149" s="271" t="s">
        <v>166</v>
      </c>
      <c r="D149" s="271" t="s">
        <v>468</v>
      </c>
      <c r="E149" s="272" t="s">
        <v>987</v>
      </c>
      <c r="F149" s="273" t="s">
        <v>988</v>
      </c>
      <c r="G149" s="274" t="s">
        <v>240</v>
      </c>
      <c r="H149" s="275">
        <v>11</v>
      </c>
      <c r="I149" s="276"/>
      <c r="J149" s="277">
        <f>ROUND(I149*H149,2)</f>
        <v>0</v>
      </c>
      <c r="K149" s="273" t="s">
        <v>1</v>
      </c>
      <c r="L149" s="278"/>
      <c r="M149" s="279" t="s">
        <v>1</v>
      </c>
      <c r="N149" s="280" t="s">
        <v>42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975</v>
      </c>
      <c r="AT149" s="229" t="s">
        <v>468</v>
      </c>
      <c r="AU149" s="229" t="s">
        <v>87</v>
      </c>
      <c r="AY149" s="17" t="s">
        <v>125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85</v>
      </c>
      <c r="BK149" s="230">
        <f>ROUND(I149*H149,2)</f>
        <v>0</v>
      </c>
      <c r="BL149" s="17" t="s">
        <v>620</v>
      </c>
      <c r="BM149" s="229" t="s">
        <v>329</v>
      </c>
    </row>
    <row r="150" s="2" customFormat="1">
      <c r="A150" s="38"/>
      <c r="B150" s="39"/>
      <c r="C150" s="40"/>
      <c r="D150" s="231" t="s">
        <v>135</v>
      </c>
      <c r="E150" s="40"/>
      <c r="F150" s="232" t="s">
        <v>988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135</v>
      </c>
      <c r="AU150" s="17" t="s">
        <v>87</v>
      </c>
    </row>
    <row r="151" s="14" customFormat="1">
      <c r="A151" s="14"/>
      <c r="B151" s="246"/>
      <c r="C151" s="247"/>
      <c r="D151" s="231" t="s">
        <v>136</v>
      </c>
      <c r="E151" s="248" t="s">
        <v>1</v>
      </c>
      <c r="F151" s="249" t="s">
        <v>985</v>
      </c>
      <c r="G151" s="247"/>
      <c r="H151" s="250">
        <v>11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6" t="s">
        <v>136</v>
      </c>
      <c r="AU151" s="256" t="s">
        <v>87</v>
      </c>
      <c r="AV151" s="14" t="s">
        <v>87</v>
      </c>
      <c r="AW151" s="14" t="s">
        <v>33</v>
      </c>
      <c r="AX151" s="14" t="s">
        <v>77</v>
      </c>
      <c r="AY151" s="256" t="s">
        <v>125</v>
      </c>
    </row>
    <row r="152" s="15" customFormat="1">
      <c r="A152" s="15"/>
      <c r="B152" s="260"/>
      <c r="C152" s="261"/>
      <c r="D152" s="231" t="s">
        <v>136</v>
      </c>
      <c r="E152" s="262" t="s">
        <v>1</v>
      </c>
      <c r="F152" s="263" t="s">
        <v>291</v>
      </c>
      <c r="G152" s="261"/>
      <c r="H152" s="264">
        <v>11</v>
      </c>
      <c r="I152" s="265"/>
      <c r="J152" s="261"/>
      <c r="K152" s="261"/>
      <c r="L152" s="266"/>
      <c r="M152" s="267"/>
      <c r="N152" s="268"/>
      <c r="O152" s="268"/>
      <c r="P152" s="268"/>
      <c r="Q152" s="268"/>
      <c r="R152" s="268"/>
      <c r="S152" s="268"/>
      <c r="T152" s="269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0" t="s">
        <v>136</v>
      </c>
      <c r="AU152" s="270" t="s">
        <v>87</v>
      </c>
      <c r="AV152" s="15" t="s">
        <v>149</v>
      </c>
      <c r="AW152" s="15" t="s">
        <v>33</v>
      </c>
      <c r="AX152" s="15" t="s">
        <v>85</v>
      </c>
      <c r="AY152" s="270" t="s">
        <v>125</v>
      </c>
    </row>
    <row r="153" s="2" customFormat="1" ht="16.5" customHeight="1">
      <c r="A153" s="38"/>
      <c r="B153" s="39"/>
      <c r="C153" s="218" t="s">
        <v>172</v>
      </c>
      <c r="D153" s="218" t="s">
        <v>128</v>
      </c>
      <c r="E153" s="219" t="s">
        <v>989</v>
      </c>
      <c r="F153" s="220" t="s">
        <v>990</v>
      </c>
      <c r="G153" s="221" t="s">
        <v>240</v>
      </c>
      <c r="H153" s="222">
        <v>11</v>
      </c>
      <c r="I153" s="223"/>
      <c r="J153" s="224">
        <f>ROUND(I153*H153,2)</f>
        <v>0</v>
      </c>
      <c r="K153" s="220" t="s">
        <v>132</v>
      </c>
      <c r="L153" s="44"/>
      <c r="M153" s="225" t="s">
        <v>1</v>
      </c>
      <c r="N153" s="226" t="s">
        <v>42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620</v>
      </c>
      <c r="AT153" s="229" t="s">
        <v>128</v>
      </c>
      <c r="AU153" s="229" t="s">
        <v>87</v>
      </c>
      <c r="AY153" s="17" t="s">
        <v>125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85</v>
      </c>
      <c r="BK153" s="230">
        <f>ROUND(I153*H153,2)</f>
        <v>0</v>
      </c>
      <c r="BL153" s="17" t="s">
        <v>620</v>
      </c>
      <c r="BM153" s="229" t="s">
        <v>368</v>
      </c>
    </row>
    <row r="154" s="2" customFormat="1">
      <c r="A154" s="38"/>
      <c r="B154" s="39"/>
      <c r="C154" s="40"/>
      <c r="D154" s="231" t="s">
        <v>135</v>
      </c>
      <c r="E154" s="40"/>
      <c r="F154" s="232" t="s">
        <v>991</v>
      </c>
      <c r="G154" s="40"/>
      <c r="H154" s="40"/>
      <c r="I154" s="233"/>
      <c r="J154" s="40"/>
      <c r="K154" s="40"/>
      <c r="L154" s="44"/>
      <c r="M154" s="234"/>
      <c r="N154" s="235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135</v>
      </c>
      <c r="AU154" s="17" t="s">
        <v>87</v>
      </c>
    </row>
    <row r="155" s="14" customFormat="1">
      <c r="A155" s="14"/>
      <c r="B155" s="246"/>
      <c r="C155" s="247"/>
      <c r="D155" s="231" t="s">
        <v>136</v>
      </c>
      <c r="E155" s="248" t="s">
        <v>1</v>
      </c>
      <c r="F155" s="249" t="s">
        <v>992</v>
      </c>
      <c r="G155" s="247"/>
      <c r="H155" s="250">
        <v>11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6" t="s">
        <v>136</v>
      </c>
      <c r="AU155" s="256" t="s">
        <v>87</v>
      </c>
      <c r="AV155" s="14" t="s">
        <v>87</v>
      </c>
      <c r="AW155" s="14" t="s">
        <v>33</v>
      </c>
      <c r="AX155" s="14" t="s">
        <v>77</v>
      </c>
      <c r="AY155" s="256" t="s">
        <v>125</v>
      </c>
    </row>
    <row r="156" s="15" customFormat="1">
      <c r="A156" s="15"/>
      <c r="B156" s="260"/>
      <c r="C156" s="261"/>
      <c r="D156" s="231" t="s">
        <v>136</v>
      </c>
      <c r="E156" s="262" t="s">
        <v>1</v>
      </c>
      <c r="F156" s="263" t="s">
        <v>291</v>
      </c>
      <c r="G156" s="261"/>
      <c r="H156" s="264">
        <v>11</v>
      </c>
      <c r="I156" s="265"/>
      <c r="J156" s="261"/>
      <c r="K156" s="261"/>
      <c r="L156" s="266"/>
      <c r="M156" s="267"/>
      <c r="N156" s="268"/>
      <c r="O156" s="268"/>
      <c r="P156" s="268"/>
      <c r="Q156" s="268"/>
      <c r="R156" s="268"/>
      <c r="S156" s="268"/>
      <c r="T156" s="269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0" t="s">
        <v>136</v>
      </c>
      <c r="AU156" s="270" t="s">
        <v>87</v>
      </c>
      <c r="AV156" s="15" t="s">
        <v>149</v>
      </c>
      <c r="AW156" s="15" t="s">
        <v>33</v>
      </c>
      <c r="AX156" s="15" t="s">
        <v>85</v>
      </c>
      <c r="AY156" s="270" t="s">
        <v>125</v>
      </c>
    </row>
    <row r="157" s="2" customFormat="1" ht="16.5" customHeight="1">
      <c r="A157" s="38"/>
      <c r="B157" s="39"/>
      <c r="C157" s="271" t="s">
        <v>180</v>
      </c>
      <c r="D157" s="271" t="s">
        <v>468</v>
      </c>
      <c r="E157" s="272" t="s">
        <v>993</v>
      </c>
      <c r="F157" s="273" t="s">
        <v>994</v>
      </c>
      <c r="G157" s="274" t="s">
        <v>240</v>
      </c>
      <c r="H157" s="275">
        <v>11</v>
      </c>
      <c r="I157" s="276"/>
      <c r="J157" s="277">
        <f>ROUND(I157*H157,2)</f>
        <v>0</v>
      </c>
      <c r="K157" s="273" t="s">
        <v>1</v>
      </c>
      <c r="L157" s="278"/>
      <c r="M157" s="279" t="s">
        <v>1</v>
      </c>
      <c r="N157" s="280" t="s">
        <v>42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975</v>
      </c>
      <c r="AT157" s="229" t="s">
        <v>468</v>
      </c>
      <c r="AU157" s="229" t="s">
        <v>87</v>
      </c>
      <c r="AY157" s="17" t="s">
        <v>125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85</v>
      </c>
      <c r="BK157" s="230">
        <f>ROUND(I157*H157,2)</f>
        <v>0</v>
      </c>
      <c r="BL157" s="17" t="s">
        <v>620</v>
      </c>
      <c r="BM157" s="229" t="s">
        <v>995</v>
      </c>
    </row>
    <row r="158" s="2" customFormat="1">
      <c r="A158" s="38"/>
      <c r="B158" s="39"/>
      <c r="C158" s="40"/>
      <c r="D158" s="231" t="s">
        <v>135</v>
      </c>
      <c r="E158" s="40"/>
      <c r="F158" s="232" t="s">
        <v>994</v>
      </c>
      <c r="G158" s="40"/>
      <c r="H158" s="40"/>
      <c r="I158" s="233"/>
      <c r="J158" s="40"/>
      <c r="K158" s="40"/>
      <c r="L158" s="44"/>
      <c r="M158" s="234"/>
      <c r="N158" s="235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135</v>
      </c>
      <c r="AU158" s="17" t="s">
        <v>87</v>
      </c>
    </row>
    <row r="159" s="14" customFormat="1">
      <c r="A159" s="14"/>
      <c r="B159" s="246"/>
      <c r="C159" s="247"/>
      <c r="D159" s="231" t="s">
        <v>136</v>
      </c>
      <c r="E159" s="248" t="s">
        <v>1</v>
      </c>
      <c r="F159" s="249" t="s">
        <v>985</v>
      </c>
      <c r="G159" s="247"/>
      <c r="H159" s="250">
        <v>11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6" t="s">
        <v>136</v>
      </c>
      <c r="AU159" s="256" t="s">
        <v>87</v>
      </c>
      <c r="AV159" s="14" t="s">
        <v>87</v>
      </c>
      <c r="AW159" s="14" t="s">
        <v>33</v>
      </c>
      <c r="AX159" s="14" t="s">
        <v>85</v>
      </c>
      <c r="AY159" s="256" t="s">
        <v>125</v>
      </c>
    </row>
    <row r="160" s="2" customFormat="1" ht="24.15" customHeight="1">
      <c r="A160" s="38"/>
      <c r="B160" s="39"/>
      <c r="C160" s="218" t="s">
        <v>188</v>
      </c>
      <c r="D160" s="218" t="s">
        <v>128</v>
      </c>
      <c r="E160" s="219" t="s">
        <v>996</v>
      </c>
      <c r="F160" s="220" t="s">
        <v>997</v>
      </c>
      <c r="G160" s="221" t="s">
        <v>345</v>
      </c>
      <c r="H160" s="222">
        <v>405</v>
      </c>
      <c r="I160" s="223"/>
      <c r="J160" s="224">
        <f>ROUND(I160*H160,2)</f>
        <v>0</v>
      </c>
      <c r="K160" s="220" t="s">
        <v>132</v>
      </c>
      <c r="L160" s="44"/>
      <c r="M160" s="225" t="s">
        <v>1</v>
      </c>
      <c r="N160" s="226" t="s">
        <v>42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620</v>
      </c>
      <c r="AT160" s="229" t="s">
        <v>128</v>
      </c>
      <c r="AU160" s="229" t="s">
        <v>87</v>
      </c>
      <c r="AY160" s="17" t="s">
        <v>125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85</v>
      </c>
      <c r="BK160" s="230">
        <f>ROUND(I160*H160,2)</f>
        <v>0</v>
      </c>
      <c r="BL160" s="17" t="s">
        <v>620</v>
      </c>
      <c r="BM160" s="229" t="s">
        <v>396</v>
      </c>
    </row>
    <row r="161" s="2" customFormat="1">
      <c r="A161" s="38"/>
      <c r="B161" s="39"/>
      <c r="C161" s="40"/>
      <c r="D161" s="231" t="s">
        <v>135</v>
      </c>
      <c r="E161" s="40"/>
      <c r="F161" s="232" t="s">
        <v>998</v>
      </c>
      <c r="G161" s="40"/>
      <c r="H161" s="40"/>
      <c r="I161" s="233"/>
      <c r="J161" s="40"/>
      <c r="K161" s="40"/>
      <c r="L161" s="44"/>
      <c r="M161" s="234"/>
      <c r="N161" s="23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135</v>
      </c>
      <c r="AU161" s="17" t="s">
        <v>87</v>
      </c>
    </row>
    <row r="162" s="14" customFormat="1">
      <c r="A162" s="14"/>
      <c r="B162" s="246"/>
      <c r="C162" s="247"/>
      <c r="D162" s="231" t="s">
        <v>136</v>
      </c>
      <c r="E162" s="248" t="s">
        <v>1</v>
      </c>
      <c r="F162" s="249" t="s">
        <v>999</v>
      </c>
      <c r="G162" s="247"/>
      <c r="H162" s="250">
        <v>405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6" t="s">
        <v>136</v>
      </c>
      <c r="AU162" s="256" t="s">
        <v>87</v>
      </c>
      <c r="AV162" s="14" t="s">
        <v>87</v>
      </c>
      <c r="AW162" s="14" t="s">
        <v>33</v>
      </c>
      <c r="AX162" s="14" t="s">
        <v>77</v>
      </c>
      <c r="AY162" s="256" t="s">
        <v>125</v>
      </c>
    </row>
    <row r="163" s="13" customFormat="1">
      <c r="A163" s="13"/>
      <c r="B163" s="236"/>
      <c r="C163" s="237"/>
      <c r="D163" s="231" t="s">
        <v>136</v>
      </c>
      <c r="E163" s="238" t="s">
        <v>1</v>
      </c>
      <c r="F163" s="239" t="s">
        <v>1000</v>
      </c>
      <c r="G163" s="237"/>
      <c r="H163" s="238" t="s">
        <v>1</v>
      </c>
      <c r="I163" s="240"/>
      <c r="J163" s="237"/>
      <c r="K163" s="237"/>
      <c r="L163" s="241"/>
      <c r="M163" s="242"/>
      <c r="N163" s="243"/>
      <c r="O163" s="243"/>
      <c r="P163" s="243"/>
      <c r="Q163" s="243"/>
      <c r="R163" s="243"/>
      <c r="S163" s="243"/>
      <c r="T163" s="24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5" t="s">
        <v>136</v>
      </c>
      <c r="AU163" s="245" t="s">
        <v>87</v>
      </c>
      <c r="AV163" s="13" t="s">
        <v>85</v>
      </c>
      <c r="AW163" s="13" t="s">
        <v>33</v>
      </c>
      <c r="AX163" s="13" t="s">
        <v>77</v>
      </c>
      <c r="AY163" s="245" t="s">
        <v>125</v>
      </c>
    </row>
    <row r="164" s="15" customFormat="1">
      <c r="A164" s="15"/>
      <c r="B164" s="260"/>
      <c r="C164" s="261"/>
      <c r="D164" s="231" t="s">
        <v>136</v>
      </c>
      <c r="E164" s="262" t="s">
        <v>1</v>
      </c>
      <c r="F164" s="263" t="s">
        <v>291</v>
      </c>
      <c r="G164" s="261"/>
      <c r="H164" s="264">
        <v>405</v>
      </c>
      <c r="I164" s="265"/>
      <c r="J164" s="261"/>
      <c r="K164" s="261"/>
      <c r="L164" s="266"/>
      <c r="M164" s="267"/>
      <c r="N164" s="268"/>
      <c r="O164" s="268"/>
      <c r="P164" s="268"/>
      <c r="Q164" s="268"/>
      <c r="R164" s="268"/>
      <c r="S164" s="268"/>
      <c r="T164" s="269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70" t="s">
        <v>136</v>
      </c>
      <c r="AU164" s="270" t="s">
        <v>87</v>
      </c>
      <c r="AV164" s="15" t="s">
        <v>149</v>
      </c>
      <c r="AW164" s="15" t="s">
        <v>33</v>
      </c>
      <c r="AX164" s="15" t="s">
        <v>85</v>
      </c>
      <c r="AY164" s="270" t="s">
        <v>125</v>
      </c>
    </row>
    <row r="165" s="2" customFormat="1" ht="16.5" customHeight="1">
      <c r="A165" s="38"/>
      <c r="B165" s="39"/>
      <c r="C165" s="271" t="s">
        <v>194</v>
      </c>
      <c r="D165" s="271" t="s">
        <v>468</v>
      </c>
      <c r="E165" s="272" t="s">
        <v>1001</v>
      </c>
      <c r="F165" s="273" t="s">
        <v>1002</v>
      </c>
      <c r="G165" s="274" t="s">
        <v>240</v>
      </c>
      <c r="H165" s="275">
        <v>11</v>
      </c>
      <c r="I165" s="276"/>
      <c r="J165" s="277">
        <f>ROUND(I165*H165,2)</f>
        <v>0</v>
      </c>
      <c r="K165" s="273" t="s">
        <v>1</v>
      </c>
      <c r="L165" s="278"/>
      <c r="M165" s="279" t="s">
        <v>1</v>
      </c>
      <c r="N165" s="280" t="s">
        <v>42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975</v>
      </c>
      <c r="AT165" s="229" t="s">
        <v>468</v>
      </c>
      <c r="AU165" s="229" t="s">
        <v>87</v>
      </c>
      <c r="AY165" s="17" t="s">
        <v>125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85</v>
      </c>
      <c r="BK165" s="230">
        <f>ROUND(I165*H165,2)</f>
        <v>0</v>
      </c>
      <c r="BL165" s="17" t="s">
        <v>620</v>
      </c>
      <c r="BM165" s="229" t="s">
        <v>407</v>
      </c>
    </row>
    <row r="166" s="2" customFormat="1">
      <c r="A166" s="38"/>
      <c r="B166" s="39"/>
      <c r="C166" s="40"/>
      <c r="D166" s="231" t="s">
        <v>135</v>
      </c>
      <c r="E166" s="40"/>
      <c r="F166" s="232" t="s">
        <v>1002</v>
      </c>
      <c r="G166" s="40"/>
      <c r="H166" s="40"/>
      <c r="I166" s="233"/>
      <c r="J166" s="40"/>
      <c r="K166" s="40"/>
      <c r="L166" s="44"/>
      <c r="M166" s="234"/>
      <c r="N166" s="235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135</v>
      </c>
      <c r="AU166" s="17" t="s">
        <v>87</v>
      </c>
    </row>
    <row r="167" s="14" customFormat="1">
      <c r="A167" s="14"/>
      <c r="B167" s="246"/>
      <c r="C167" s="247"/>
      <c r="D167" s="231" t="s">
        <v>136</v>
      </c>
      <c r="E167" s="248" t="s">
        <v>1</v>
      </c>
      <c r="F167" s="249" t="s">
        <v>1003</v>
      </c>
      <c r="G167" s="247"/>
      <c r="H167" s="250">
        <v>11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6" t="s">
        <v>136</v>
      </c>
      <c r="AU167" s="256" t="s">
        <v>87</v>
      </c>
      <c r="AV167" s="14" t="s">
        <v>87</v>
      </c>
      <c r="AW167" s="14" t="s">
        <v>33</v>
      </c>
      <c r="AX167" s="14" t="s">
        <v>85</v>
      </c>
      <c r="AY167" s="256" t="s">
        <v>125</v>
      </c>
    </row>
    <row r="168" s="2" customFormat="1" ht="16.5" customHeight="1">
      <c r="A168" s="38"/>
      <c r="B168" s="39"/>
      <c r="C168" s="271" t="s">
        <v>201</v>
      </c>
      <c r="D168" s="271" t="s">
        <v>468</v>
      </c>
      <c r="E168" s="272" t="s">
        <v>1004</v>
      </c>
      <c r="F168" s="273" t="s">
        <v>1005</v>
      </c>
      <c r="G168" s="274" t="s">
        <v>514</v>
      </c>
      <c r="H168" s="275">
        <v>405</v>
      </c>
      <c r="I168" s="276"/>
      <c r="J168" s="277">
        <f>ROUND(I168*H168,2)</f>
        <v>0</v>
      </c>
      <c r="K168" s="273" t="s">
        <v>132</v>
      </c>
      <c r="L168" s="278"/>
      <c r="M168" s="279" t="s">
        <v>1</v>
      </c>
      <c r="N168" s="280" t="s">
        <v>42</v>
      </c>
      <c r="O168" s="91"/>
      <c r="P168" s="227">
        <f>O168*H168</f>
        <v>0</v>
      </c>
      <c r="Q168" s="227">
        <v>0.001</v>
      </c>
      <c r="R168" s="227">
        <f>Q168*H168</f>
        <v>0.40500000000000003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975</v>
      </c>
      <c r="AT168" s="229" t="s">
        <v>468</v>
      </c>
      <c r="AU168" s="229" t="s">
        <v>87</v>
      </c>
      <c r="AY168" s="17" t="s">
        <v>125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85</v>
      </c>
      <c r="BK168" s="230">
        <f>ROUND(I168*H168,2)</f>
        <v>0</v>
      </c>
      <c r="BL168" s="17" t="s">
        <v>620</v>
      </c>
      <c r="BM168" s="229" t="s">
        <v>418</v>
      </c>
    </row>
    <row r="169" s="2" customFormat="1">
      <c r="A169" s="38"/>
      <c r="B169" s="39"/>
      <c r="C169" s="40"/>
      <c r="D169" s="231" t="s">
        <v>135</v>
      </c>
      <c r="E169" s="40"/>
      <c r="F169" s="232" t="s">
        <v>1005</v>
      </c>
      <c r="G169" s="40"/>
      <c r="H169" s="40"/>
      <c r="I169" s="233"/>
      <c r="J169" s="40"/>
      <c r="K169" s="40"/>
      <c r="L169" s="44"/>
      <c r="M169" s="234"/>
      <c r="N169" s="235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135</v>
      </c>
      <c r="AU169" s="17" t="s">
        <v>87</v>
      </c>
    </row>
    <row r="170" s="14" customFormat="1">
      <c r="A170" s="14"/>
      <c r="B170" s="246"/>
      <c r="C170" s="247"/>
      <c r="D170" s="231" t="s">
        <v>136</v>
      </c>
      <c r="E170" s="248" t="s">
        <v>1</v>
      </c>
      <c r="F170" s="249" t="s">
        <v>965</v>
      </c>
      <c r="G170" s="247"/>
      <c r="H170" s="250">
        <v>405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6" t="s">
        <v>136</v>
      </c>
      <c r="AU170" s="256" t="s">
        <v>87</v>
      </c>
      <c r="AV170" s="14" t="s">
        <v>87</v>
      </c>
      <c r="AW170" s="14" t="s">
        <v>33</v>
      </c>
      <c r="AX170" s="14" t="s">
        <v>85</v>
      </c>
      <c r="AY170" s="256" t="s">
        <v>125</v>
      </c>
    </row>
    <row r="171" s="2" customFormat="1" ht="16.5" customHeight="1">
      <c r="A171" s="38"/>
      <c r="B171" s="39"/>
      <c r="C171" s="218" t="s">
        <v>208</v>
      </c>
      <c r="D171" s="218" t="s">
        <v>128</v>
      </c>
      <c r="E171" s="219" t="s">
        <v>1006</v>
      </c>
      <c r="F171" s="220" t="s">
        <v>1007</v>
      </c>
      <c r="G171" s="221" t="s">
        <v>240</v>
      </c>
      <c r="H171" s="222">
        <v>22</v>
      </c>
      <c r="I171" s="223"/>
      <c r="J171" s="224">
        <f>ROUND(I171*H171,2)</f>
        <v>0</v>
      </c>
      <c r="K171" s="220" t="s">
        <v>132</v>
      </c>
      <c r="L171" s="44"/>
      <c r="M171" s="225" t="s">
        <v>1</v>
      </c>
      <c r="N171" s="226" t="s">
        <v>42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620</v>
      </c>
      <c r="AT171" s="229" t="s">
        <v>128</v>
      </c>
      <c r="AU171" s="229" t="s">
        <v>87</v>
      </c>
      <c r="AY171" s="17" t="s">
        <v>125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85</v>
      </c>
      <c r="BK171" s="230">
        <f>ROUND(I171*H171,2)</f>
        <v>0</v>
      </c>
      <c r="BL171" s="17" t="s">
        <v>620</v>
      </c>
      <c r="BM171" s="229" t="s">
        <v>431</v>
      </c>
    </row>
    <row r="172" s="2" customFormat="1">
      <c r="A172" s="38"/>
      <c r="B172" s="39"/>
      <c r="C172" s="40"/>
      <c r="D172" s="231" t="s">
        <v>135</v>
      </c>
      <c r="E172" s="40"/>
      <c r="F172" s="232" t="s">
        <v>1008</v>
      </c>
      <c r="G172" s="40"/>
      <c r="H172" s="40"/>
      <c r="I172" s="233"/>
      <c r="J172" s="40"/>
      <c r="K172" s="40"/>
      <c r="L172" s="44"/>
      <c r="M172" s="234"/>
      <c r="N172" s="235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135</v>
      </c>
      <c r="AU172" s="17" t="s">
        <v>87</v>
      </c>
    </row>
    <row r="173" s="14" customFormat="1">
      <c r="A173" s="14"/>
      <c r="B173" s="246"/>
      <c r="C173" s="247"/>
      <c r="D173" s="231" t="s">
        <v>136</v>
      </c>
      <c r="E173" s="248" t="s">
        <v>1</v>
      </c>
      <c r="F173" s="249" t="s">
        <v>1009</v>
      </c>
      <c r="G173" s="247"/>
      <c r="H173" s="250">
        <v>22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6" t="s">
        <v>136</v>
      </c>
      <c r="AU173" s="256" t="s">
        <v>87</v>
      </c>
      <c r="AV173" s="14" t="s">
        <v>87</v>
      </c>
      <c r="AW173" s="14" t="s">
        <v>33</v>
      </c>
      <c r="AX173" s="14" t="s">
        <v>85</v>
      </c>
      <c r="AY173" s="256" t="s">
        <v>125</v>
      </c>
    </row>
    <row r="174" s="2" customFormat="1" ht="16.5" customHeight="1">
      <c r="A174" s="38"/>
      <c r="B174" s="39"/>
      <c r="C174" s="271" t="s">
        <v>215</v>
      </c>
      <c r="D174" s="271" t="s">
        <v>468</v>
      </c>
      <c r="E174" s="272" t="s">
        <v>1010</v>
      </c>
      <c r="F174" s="273" t="s">
        <v>1011</v>
      </c>
      <c r="G174" s="274" t="s">
        <v>240</v>
      </c>
      <c r="H174" s="275">
        <v>22</v>
      </c>
      <c r="I174" s="276"/>
      <c r="J174" s="277">
        <f>ROUND(I174*H174,2)</f>
        <v>0</v>
      </c>
      <c r="K174" s="273" t="s">
        <v>132</v>
      </c>
      <c r="L174" s="278"/>
      <c r="M174" s="279" t="s">
        <v>1</v>
      </c>
      <c r="N174" s="280" t="s">
        <v>42</v>
      </c>
      <c r="O174" s="91"/>
      <c r="P174" s="227">
        <f>O174*H174</f>
        <v>0</v>
      </c>
      <c r="Q174" s="227">
        <v>0.00069999999999999999</v>
      </c>
      <c r="R174" s="227">
        <f>Q174*H174</f>
        <v>0.015400000000000001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975</v>
      </c>
      <c r="AT174" s="229" t="s">
        <v>468</v>
      </c>
      <c r="AU174" s="229" t="s">
        <v>87</v>
      </c>
      <c r="AY174" s="17" t="s">
        <v>125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85</v>
      </c>
      <c r="BK174" s="230">
        <f>ROUND(I174*H174,2)</f>
        <v>0</v>
      </c>
      <c r="BL174" s="17" t="s">
        <v>620</v>
      </c>
      <c r="BM174" s="229" t="s">
        <v>446</v>
      </c>
    </row>
    <row r="175" s="2" customFormat="1">
      <c r="A175" s="38"/>
      <c r="B175" s="39"/>
      <c r="C175" s="40"/>
      <c r="D175" s="231" t="s">
        <v>135</v>
      </c>
      <c r="E175" s="40"/>
      <c r="F175" s="232" t="s">
        <v>1011</v>
      </c>
      <c r="G175" s="40"/>
      <c r="H175" s="40"/>
      <c r="I175" s="233"/>
      <c r="J175" s="40"/>
      <c r="K175" s="40"/>
      <c r="L175" s="44"/>
      <c r="M175" s="234"/>
      <c r="N175" s="235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135</v>
      </c>
      <c r="AU175" s="17" t="s">
        <v>87</v>
      </c>
    </row>
    <row r="176" s="14" customFormat="1">
      <c r="A176" s="14"/>
      <c r="B176" s="246"/>
      <c r="C176" s="247"/>
      <c r="D176" s="231" t="s">
        <v>136</v>
      </c>
      <c r="E176" s="248" t="s">
        <v>1</v>
      </c>
      <c r="F176" s="249" t="s">
        <v>1012</v>
      </c>
      <c r="G176" s="247"/>
      <c r="H176" s="250">
        <v>22</v>
      </c>
      <c r="I176" s="251"/>
      <c r="J176" s="247"/>
      <c r="K176" s="247"/>
      <c r="L176" s="252"/>
      <c r="M176" s="253"/>
      <c r="N176" s="254"/>
      <c r="O176" s="254"/>
      <c r="P176" s="254"/>
      <c r="Q176" s="254"/>
      <c r="R176" s="254"/>
      <c r="S176" s="254"/>
      <c r="T176" s="25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6" t="s">
        <v>136</v>
      </c>
      <c r="AU176" s="256" t="s">
        <v>87</v>
      </c>
      <c r="AV176" s="14" t="s">
        <v>87</v>
      </c>
      <c r="AW176" s="14" t="s">
        <v>33</v>
      </c>
      <c r="AX176" s="14" t="s">
        <v>85</v>
      </c>
      <c r="AY176" s="256" t="s">
        <v>125</v>
      </c>
    </row>
    <row r="177" s="2" customFormat="1" ht="24.15" customHeight="1">
      <c r="A177" s="38"/>
      <c r="B177" s="39"/>
      <c r="C177" s="218" t="s">
        <v>8</v>
      </c>
      <c r="D177" s="218" t="s">
        <v>128</v>
      </c>
      <c r="E177" s="219" t="s">
        <v>1013</v>
      </c>
      <c r="F177" s="220" t="s">
        <v>1014</v>
      </c>
      <c r="G177" s="221" t="s">
        <v>345</v>
      </c>
      <c r="H177" s="222">
        <v>66</v>
      </c>
      <c r="I177" s="223"/>
      <c r="J177" s="224">
        <f>ROUND(I177*H177,2)</f>
        <v>0</v>
      </c>
      <c r="K177" s="220" t="s">
        <v>132</v>
      </c>
      <c r="L177" s="44"/>
      <c r="M177" s="225" t="s">
        <v>1</v>
      </c>
      <c r="N177" s="226" t="s">
        <v>42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620</v>
      </c>
      <c r="AT177" s="229" t="s">
        <v>128</v>
      </c>
      <c r="AU177" s="229" t="s">
        <v>87</v>
      </c>
      <c r="AY177" s="17" t="s">
        <v>125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85</v>
      </c>
      <c r="BK177" s="230">
        <f>ROUND(I177*H177,2)</f>
        <v>0</v>
      </c>
      <c r="BL177" s="17" t="s">
        <v>620</v>
      </c>
      <c r="BM177" s="229" t="s">
        <v>460</v>
      </c>
    </row>
    <row r="178" s="2" customFormat="1">
      <c r="A178" s="38"/>
      <c r="B178" s="39"/>
      <c r="C178" s="40"/>
      <c r="D178" s="231" t="s">
        <v>135</v>
      </c>
      <c r="E178" s="40"/>
      <c r="F178" s="232" t="s">
        <v>1015</v>
      </c>
      <c r="G178" s="40"/>
      <c r="H178" s="40"/>
      <c r="I178" s="233"/>
      <c r="J178" s="40"/>
      <c r="K178" s="40"/>
      <c r="L178" s="44"/>
      <c r="M178" s="234"/>
      <c r="N178" s="235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135</v>
      </c>
      <c r="AU178" s="17" t="s">
        <v>87</v>
      </c>
    </row>
    <row r="179" s="14" customFormat="1">
      <c r="A179" s="14"/>
      <c r="B179" s="246"/>
      <c r="C179" s="247"/>
      <c r="D179" s="231" t="s">
        <v>136</v>
      </c>
      <c r="E179" s="248" t="s">
        <v>1</v>
      </c>
      <c r="F179" s="249" t="s">
        <v>1016</v>
      </c>
      <c r="G179" s="247"/>
      <c r="H179" s="250">
        <v>66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6" t="s">
        <v>136</v>
      </c>
      <c r="AU179" s="256" t="s">
        <v>87</v>
      </c>
      <c r="AV179" s="14" t="s">
        <v>87</v>
      </c>
      <c r="AW179" s="14" t="s">
        <v>33</v>
      </c>
      <c r="AX179" s="14" t="s">
        <v>85</v>
      </c>
      <c r="AY179" s="256" t="s">
        <v>125</v>
      </c>
    </row>
    <row r="180" s="2" customFormat="1" ht="16.5" customHeight="1">
      <c r="A180" s="38"/>
      <c r="B180" s="39"/>
      <c r="C180" s="271" t="s">
        <v>317</v>
      </c>
      <c r="D180" s="271" t="s">
        <v>468</v>
      </c>
      <c r="E180" s="272" t="s">
        <v>1017</v>
      </c>
      <c r="F180" s="273" t="s">
        <v>1018</v>
      </c>
      <c r="G180" s="274" t="s">
        <v>345</v>
      </c>
      <c r="H180" s="275">
        <v>66</v>
      </c>
      <c r="I180" s="276"/>
      <c r="J180" s="277">
        <f>ROUND(I180*H180,2)</f>
        <v>0</v>
      </c>
      <c r="K180" s="273" t="s">
        <v>132</v>
      </c>
      <c r="L180" s="278"/>
      <c r="M180" s="279" t="s">
        <v>1</v>
      </c>
      <c r="N180" s="280" t="s">
        <v>42</v>
      </c>
      <c r="O180" s="91"/>
      <c r="P180" s="227">
        <f>O180*H180</f>
        <v>0</v>
      </c>
      <c r="Q180" s="227">
        <v>0.00012</v>
      </c>
      <c r="R180" s="227">
        <f>Q180*H180</f>
        <v>0.00792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975</v>
      </c>
      <c r="AT180" s="229" t="s">
        <v>468</v>
      </c>
      <c r="AU180" s="229" t="s">
        <v>87</v>
      </c>
      <c r="AY180" s="17" t="s">
        <v>125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85</v>
      </c>
      <c r="BK180" s="230">
        <f>ROUND(I180*H180,2)</f>
        <v>0</v>
      </c>
      <c r="BL180" s="17" t="s">
        <v>620</v>
      </c>
      <c r="BM180" s="229" t="s">
        <v>474</v>
      </c>
    </row>
    <row r="181" s="2" customFormat="1">
      <c r="A181" s="38"/>
      <c r="B181" s="39"/>
      <c r="C181" s="40"/>
      <c r="D181" s="231" t="s">
        <v>135</v>
      </c>
      <c r="E181" s="40"/>
      <c r="F181" s="232" t="s">
        <v>1018</v>
      </c>
      <c r="G181" s="40"/>
      <c r="H181" s="40"/>
      <c r="I181" s="233"/>
      <c r="J181" s="40"/>
      <c r="K181" s="40"/>
      <c r="L181" s="44"/>
      <c r="M181" s="234"/>
      <c r="N181" s="235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135</v>
      </c>
      <c r="AU181" s="17" t="s">
        <v>87</v>
      </c>
    </row>
    <row r="182" s="14" customFormat="1">
      <c r="A182" s="14"/>
      <c r="B182" s="246"/>
      <c r="C182" s="247"/>
      <c r="D182" s="231" t="s">
        <v>136</v>
      </c>
      <c r="E182" s="248" t="s">
        <v>1</v>
      </c>
      <c r="F182" s="249" t="s">
        <v>1019</v>
      </c>
      <c r="G182" s="247"/>
      <c r="H182" s="250">
        <v>66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6" t="s">
        <v>136</v>
      </c>
      <c r="AU182" s="256" t="s">
        <v>87</v>
      </c>
      <c r="AV182" s="14" t="s">
        <v>87</v>
      </c>
      <c r="AW182" s="14" t="s">
        <v>33</v>
      </c>
      <c r="AX182" s="14" t="s">
        <v>85</v>
      </c>
      <c r="AY182" s="256" t="s">
        <v>125</v>
      </c>
    </row>
    <row r="183" s="2" customFormat="1" ht="24.15" customHeight="1">
      <c r="A183" s="38"/>
      <c r="B183" s="39"/>
      <c r="C183" s="218" t="s">
        <v>323</v>
      </c>
      <c r="D183" s="218" t="s">
        <v>128</v>
      </c>
      <c r="E183" s="219" t="s">
        <v>1020</v>
      </c>
      <c r="F183" s="220" t="s">
        <v>1021</v>
      </c>
      <c r="G183" s="221" t="s">
        <v>345</v>
      </c>
      <c r="H183" s="222">
        <v>449</v>
      </c>
      <c r="I183" s="223"/>
      <c r="J183" s="224">
        <f>ROUND(I183*H183,2)</f>
        <v>0</v>
      </c>
      <c r="K183" s="220" t="s">
        <v>132</v>
      </c>
      <c r="L183" s="44"/>
      <c r="M183" s="225" t="s">
        <v>1</v>
      </c>
      <c r="N183" s="226" t="s">
        <v>42</v>
      </c>
      <c r="O183" s="91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620</v>
      </c>
      <c r="AT183" s="229" t="s">
        <v>128</v>
      </c>
      <c r="AU183" s="229" t="s">
        <v>87</v>
      </c>
      <c r="AY183" s="17" t="s">
        <v>125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85</v>
      </c>
      <c r="BK183" s="230">
        <f>ROUND(I183*H183,2)</f>
        <v>0</v>
      </c>
      <c r="BL183" s="17" t="s">
        <v>620</v>
      </c>
      <c r="BM183" s="229" t="s">
        <v>488</v>
      </c>
    </row>
    <row r="184" s="2" customFormat="1">
      <c r="A184" s="38"/>
      <c r="B184" s="39"/>
      <c r="C184" s="40"/>
      <c r="D184" s="231" t="s">
        <v>135</v>
      </c>
      <c r="E184" s="40"/>
      <c r="F184" s="232" t="s">
        <v>1022</v>
      </c>
      <c r="G184" s="40"/>
      <c r="H184" s="40"/>
      <c r="I184" s="233"/>
      <c r="J184" s="40"/>
      <c r="K184" s="40"/>
      <c r="L184" s="44"/>
      <c r="M184" s="234"/>
      <c r="N184" s="235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135</v>
      </c>
      <c r="AU184" s="17" t="s">
        <v>87</v>
      </c>
    </row>
    <row r="185" s="14" customFormat="1">
      <c r="A185" s="14"/>
      <c r="B185" s="246"/>
      <c r="C185" s="247"/>
      <c r="D185" s="231" t="s">
        <v>136</v>
      </c>
      <c r="E185" s="248" t="s">
        <v>1</v>
      </c>
      <c r="F185" s="249" t="s">
        <v>1023</v>
      </c>
      <c r="G185" s="247"/>
      <c r="H185" s="250">
        <v>449</v>
      </c>
      <c r="I185" s="251"/>
      <c r="J185" s="247"/>
      <c r="K185" s="247"/>
      <c r="L185" s="252"/>
      <c r="M185" s="253"/>
      <c r="N185" s="254"/>
      <c r="O185" s="254"/>
      <c r="P185" s="254"/>
      <c r="Q185" s="254"/>
      <c r="R185" s="254"/>
      <c r="S185" s="254"/>
      <c r="T185" s="25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6" t="s">
        <v>136</v>
      </c>
      <c r="AU185" s="256" t="s">
        <v>87</v>
      </c>
      <c r="AV185" s="14" t="s">
        <v>87</v>
      </c>
      <c r="AW185" s="14" t="s">
        <v>33</v>
      </c>
      <c r="AX185" s="14" t="s">
        <v>85</v>
      </c>
      <c r="AY185" s="256" t="s">
        <v>125</v>
      </c>
    </row>
    <row r="186" s="2" customFormat="1" ht="16.5" customHeight="1">
      <c r="A186" s="38"/>
      <c r="B186" s="39"/>
      <c r="C186" s="271" t="s">
        <v>329</v>
      </c>
      <c r="D186" s="271" t="s">
        <v>468</v>
      </c>
      <c r="E186" s="272" t="s">
        <v>1024</v>
      </c>
      <c r="F186" s="273" t="s">
        <v>1025</v>
      </c>
      <c r="G186" s="274" t="s">
        <v>345</v>
      </c>
      <c r="H186" s="275">
        <v>449</v>
      </c>
      <c r="I186" s="276"/>
      <c r="J186" s="277">
        <f>ROUND(I186*H186,2)</f>
        <v>0</v>
      </c>
      <c r="K186" s="273" t="s">
        <v>132</v>
      </c>
      <c r="L186" s="278"/>
      <c r="M186" s="279" t="s">
        <v>1</v>
      </c>
      <c r="N186" s="280" t="s">
        <v>42</v>
      </c>
      <c r="O186" s="91"/>
      <c r="P186" s="227">
        <f>O186*H186</f>
        <v>0</v>
      </c>
      <c r="Q186" s="227">
        <v>0.00064000000000000005</v>
      </c>
      <c r="R186" s="227">
        <f>Q186*H186</f>
        <v>0.28736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975</v>
      </c>
      <c r="AT186" s="229" t="s">
        <v>468</v>
      </c>
      <c r="AU186" s="229" t="s">
        <v>87</v>
      </c>
      <c r="AY186" s="17" t="s">
        <v>125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85</v>
      </c>
      <c r="BK186" s="230">
        <f>ROUND(I186*H186,2)</f>
        <v>0</v>
      </c>
      <c r="BL186" s="17" t="s">
        <v>620</v>
      </c>
      <c r="BM186" s="229" t="s">
        <v>499</v>
      </c>
    </row>
    <row r="187" s="2" customFormat="1">
      <c r="A187" s="38"/>
      <c r="B187" s="39"/>
      <c r="C187" s="40"/>
      <c r="D187" s="231" t="s">
        <v>135</v>
      </c>
      <c r="E187" s="40"/>
      <c r="F187" s="232" t="s">
        <v>1025</v>
      </c>
      <c r="G187" s="40"/>
      <c r="H187" s="40"/>
      <c r="I187" s="233"/>
      <c r="J187" s="40"/>
      <c r="K187" s="40"/>
      <c r="L187" s="44"/>
      <c r="M187" s="234"/>
      <c r="N187" s="235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135</v>
      </c>
      <c r="AU187" s="17" t="s">
        <v>87</v>
      </c>
    </row>
    <row r="188" s="14" customFormat="1">
      <c r="A188" s="14"/>
      <c r="B188" s="246"/>
      <c r="C188" s="247"/>
      <c r="D188" s="231" t="s">
        <v>136</v>
      </c>
      <c r="E188" s="248" t="s">
        <v>1</v>
      </c>
      <c r="F188" s="249" t="s">
        <v>1026</v>
      </c>
      <c r="G188" s="247"/>
      <c r="H188" s="250">
        <v>449</v>
      </c>
      <c r="I188" s="251"/>
      <c r="J188" s="247"/>
      <c r="K188" s="247"/>
      <c r="L188" s="252"/>
      <c r="M188" s="253"/>
      <c r="N188" s="254"/>
      <c r="O188" s="254"/>
      <c r="P188" s="254"/>
      <c r="Q188" s="254"/>
      <c r="R188" s="254"/>
      <c r="S188" s="254"/>
      <c r="T188" s="25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6" t="s">
        <v>136</v>
      </c>
      <c r="AU188" s="256" t="s">
        <v>87</v>
      </c>
      <c r="AV188" s="14" t="s">
        <v>87</v>
      </c>
      <c r="AW188" s="14" t="s">
        <v>33</v>
      </c>
      <c r="AX188" s="14" t="s">
        <v>85</v>
      </c>
      <c r="AY188" s="256" t="s">
        <v>125</v>
      </c>
    </row>
    <row r="189" s="2" customFormat="1" ht="21.75" customHeight="1">
      <c r="A189" s="38"/>
      <c r="B189" s="39"/>
      <c r="C189" s="218" t="s">
        <v>335</v>
      </c>
      <c r="D189" s="218" t="s">
        <v>128</v>
      </c>
      <c r="E189" s="219" t="s">
        <v>1027</v>
      </c>
      <c r="F189" s="220" t="s">
        <v>1028</v>
      </c>
      <c r="G189" s="221" t="s">
        <v>240</v>
      </c>
      <c r="H189" s="222">
        <v>22</v>
      </c>
      <c r="I189" s="223"/>
      <c r="J189" s="224">
        <f>ROUND(I189*H189,2)</f>
        <v>0</v>
      </c>
      <c r="K189" s="220" t="s">
        <v>132</v>
      </c>
      <c r="L189" s="44"/>
      <c r="M189" s="225" t="s">
        <v>1</v>
      </c>
      <c r="N189" s="226" t="s">
        <v>42</v>
      </c>
      <c r="O189" s="91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620</v>
      </c>
      <c r="AT189" s="229" t="s">
        <v>128</v>
      </c>
      <c r="AU189" s="229" t="s">
        <v>87</v>
      </c>
      <c r="AY189" s="17" t="s">
        <v>125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85</v>
      </c>
      <c r="BK189" s="230">
        <f>ROUND(I189*H189,2)</f>
        <v>0</v>
      </c>
      <c r="BL189" s="17" t="s">
        <v>620</v>
      </c>
      <c r="BM189" s="229" t="s">
        <v>511</v>
      </c>
    </row>
    <row r="190" s="2" customFormat="1">
      <c r="A190" s="38"/>
      <c r="B190" s="39"/>
      <c r="C190" s="40"/>
      <c r="D190" s="231" t="s">
        <v>135</v>
      </c>
      <c r="E190" s="40"/>
      <c r="F190" s="232" t="s">
        <v>1029</v>
      </c>
      <c r="G190" s="40"/>
      <c r="H190" s="40"/>
      <c r="I190" s="233"/>
      <c r="J190" s="40"/>
      <c r="K190" s="40"/>
      <c r="L190" s="44"/>
      <c r="M190" s="234"/>
      <c r="N190" s="235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135</v>
      </c>
      <c r="AU190" s="17" t="s">
        <v>87</v>
      </c>
    </row>
    <row r="191" s="14" customFormat="1">
      <c r="A191" s="14"/>
      <c r="B191" s="246"/>
      <c r="C191" s="247"/>
      <c r="D191" s="231" t="s">
        <v>136</v>
      </c>
      <c r="E191" s="248" t="s">
        <v>1</v>
      </c>
      <c r="F191" s="249" t="s">
        <v>1030</v>
      </c>
      <c r="G191" s="247"/>
      <c r="H191" s="250">
        <v>22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6" t="s">
        <v>136</v>
      </c>
      <c r="AU191" s="256" t="s">
        <v>87</v>
      </c>
      <c r="AV191" s="14" t="s">
        <v>87</v>
      </c>
      <c r="AW191" s="14" t="s">
        <v>33</v>
      </c>
      <c r="AX191" s="14" t="s">
        <v>85</v>
      </c>
      <c r="AY191" s="256" t="s">
        <v>125</v>
      </c>
    </row>
    <row r="192" s="2" customFormat="1" ht="16.5" customHeight="1">
      <c r="A192" s="38"/>
      <c r="B192" s="39"/>
      <c r="C192" s="218" t="s">
        <v>342</v>
      </c>
      <c r="D192" s="218" t="s">
        <v>128</v>
      </c>
      <c r="E192" s="219" t="s">
        <v>1031</v>
      </c>
      <c r="F192" s="220" t="s">
        <v>1032</v>
      </c>
      <c r="G192" s="221" t="s">
        <v>345</v>
      </c>
      <c r="H192" s="222">
        <v>405</v>
      </c>
      <c r="I192" s="223"/>
      <c r="J192" s="224">
        <f>ROUND(I192*H192,2)</f>
        <v>0</v>
      </c>
      <c r="K192" s="220" t="s">
        <v>132</v>
      </c>
      <c r="L192" s="44"/>
      <c r="M192" s="225" t="s">
        <v>1</v>
      </c>
      <c r="N192" s="226" t="s">
        <v>42</v>
      </c>
      <c r="O192" s="91"/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620</v>
      </c>
      <c r="AT192" s="229" t="s">
        <v>128</v>
      </c>
      <c r="AU192" s="229" t="s">
        <v>87</v>
      </c>
      <c r="AY192" s="17" t="s">
        <v>125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85</v>
      </c>
      <c r="BK192" s="230">
        <f>ROUND(I192*H192,2)</f>
        <v>0</v>
      </c>
      <c r="BL192" s="17" t="s">
        <v>620</v>
      </c>
      <c r="BM192" s="229" t="s">
        <v>524</v>
      </c>
    </row>
    <row r="193" s="2" customFormat="1">
      <c r="A193" s="38"/>
      <c r="B193" s="39"/>
      <c r="C193" s="40"/>
      <c r="D193" s="231" t="s">
        <v>135</v>
      </c>
      <c r="E193" s="40"/>
      <c r="F193" s="232" t="s">
        <v>1033</v>
      </c>
      <c r="G193" s="40"/>
      <c r="H193" s="40"/>
      <c r="I193" s="233"/>
      <c r="J193" s="40"/>
      <c r="K193" s="40"/>
      <c r="L193" s="44"/>
      <c r="M193" s="234"/>
      <c r="N193" s="235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135</v>
      </c>
      <c r="AU193" s="17" t="s">
        <v>87</v>
      </c>
    </row>
    <row r="194" s="14" customFormat="1">
      <c r="A194" s="14"/>
      <c r="B194" s="246"/>
      <c r="C194" s="247"/>
      <c r="D194" s="231" t="s">
        <v>136</v>
      </c>
      <c r="E194" s="248" t="s">
        <v>1</v>
      </c>
      <c r="F194" s="249" t="s">
        <v>1034</v>
      </c>
      <c r="G194" s="247"/>
      <c r="H194" s="250">
        <v>405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6" t="s">
        <v>136</v>
      </c>
      <c r="AU194" s="256" t="s">
        <v>87</v>
      </c>
      <c r="AV194" s="14" t="s">
        <v>87</v>
      </c>
      <c r="AW194" s="14" t="s">
        <v>33</v>
      </c>
      <c r="AX194" s="14" t="s">
        <v>85</v>
      </c>
      <c r="AY194" s="256" t="s">
        <v>125</v>
      </c>
    </row>
    <row r="195" s="2" customFormat="1" ht="16.5" customHeight="1">
      <c r="A195" s="38"/>
      <c r="B195" s="39"/>
      <c r="C195" s="218" t="s">
        <v>7</v>
      </c>
      <c r="D195" s="218" t="s">
        <v>128</v>
      </c>
      <c r="E195" s="219" t="s">
        <v>1035</v>
      </c>
      <c r="F195" s="220" t="s">
        <v>1036</v>
      </c>
      <c r="G195" s="221" t="s">
        <v>240</v>
      </c>
      <c r="H195" s="222">
        <v>1</v>
      </c>
      <c r="I195" s="223"/>
      <c r="J195" s="224">
        <f>ROUND(I195*H195,2)</f>
        <v>0</v>
      </c>
      <c r="K195" s="220" t="s">
        <v>1</v>
      </c>
      <c r="L195" s="44"/>
      <c r="M195" s="225" t="s">
        <v>1</v>
      </c>
      <c r="N195" s="226" t="s">
        <v>42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620</v>
      </c>
      <c r="AT195" s="229" t="s">
        <v>128</v>
      </c>
      <c r="AU195" s="229" t="s">
        <v>87</v>
      </c>
      <c r="AY195" s="17" t="s">
        <v>125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85</v>
      </c>
      <c r="BK195" s="230">
        <f>ROUND(I195*H195,2)</f>
        <v>0</v>
      </c>
      <c r="BL195" s="17" t="s">
        <v>620</v>
      </c>
      <c r="BM195" s="229" t="s">
        <v>550</v>
      </c>
    </row>
    <row r="196" s="2" customFormat="1">
      <c r="A196" s="38"/>
      <c r="B196" s="39"/>
      <c r="C196" s="40"/>
      <c r="D196" s="231" t="s">
        <v>135</v>
      </c>
      <c r="E196" s="40"/>
      <c r="F196" s="232" t="s">
        <v>1037</v>
      </c>
      <c r="G196" s="40"/>
      <c r="H196" s="40"/>
      <c r="I196" s="233"/>
      <c r="J196" s="40"/>
      <c r="K196" s="40"/>
      <c r="L196" s="44"/>
      <c r="M196" s="234"/>
      <c r="N196" s="235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135</v>
      </c>
      <c r="AU196" s="17" t="s">
        <v>87</v>
      </c>
    </row>
    <row r="197" s="14" customFormat="1">
      <c r="A197" s="14"/>
      <c r="B197" s="246"/>
      <c r="C197" s="247"/>
      <c r="D197" s="231" t="s">
        <v>136</v>
      </c>
      <c r="E197" s="248" t="s">
        <v>1</v>
      </c>
      <c r="F197" s="249" t="s">
        <v>1038</v>
      </c>
      <c r="G197" s="247"/>
      <c r="H197" s="250">
        <v>1</v>
      </c>
      <c r="I197" s="251"/>
      <c r="J197" s="247"/>
      <c r="K197" s="247"/>
      <c r="L197" s="252"/>
      <c r="M197" s="253"/>
      <c r="N197" s="254"/>
      <c r="O197" s="254"/>
      <c r="P197" s="254"/>
      <c r="Q197" s="254"/>
      <c r="R197" s="254"/>
      <c r="S197" s="254"/>
      <c r="T197" s="25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6" t="s">
        <v>136</v>
      </c>
      <c r="AU197" s="256" t="s">
        <v>87</v>
      </c>
      <c r="AV197" s="14" t="s">
        <v>87</v>
      </c>
      <c r="AW197" s="14" t="s">
        <v>33</v>
      </c>
      <c r="AX197" s="14" t="s">
        <v>85</v>
      </c>
      <c r="AY197" s="256" t="s">
        <v>125</v>
      </c>
    </row>
    <row r="198" s="2" customFormat="1" ht="16.5" customHeight="1">
      <c r="A198" s="38"/>
      <c r="B198" s="39"/>
      <c r="C198" s="271" t="s">
        <v>355</v>
      </c>
      <c r="D198" s="271" t="s">
        <v>468</v>
      </c>
      <c r="E198" s="272" t="s">
        <v>1039</v>
      </c>
      <c r="F198" s="273" t="s">
        <v>1040</v>
      </c>
      <c r="G198" s="274" t="s">
        <v>131</v>
      </c>
      <c r="H198" s="275">
        <v>1</v>
      </c>
      <c r="I198" s="276"/>
      <c r="J198" s="277">
        <f>ROUND(I198*H198,2)</f>
        <v>0</v>
      </c>
      <c r="K198" s="273" t="s">
        <v>1</v>
      </c>
      <c r="L198" s="278"/>
      <c r="M198" s="279" t="s">
        <v>1</v>
      </c>
      <c r="N198" s="280" t="s">
        <v>42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975</v>
      </c>
      <c r="AT198" s="229" t="s">
        <v>468</v>
      </c>
      <c r="AU198" s="229" t="s">
        <v>87</v>
      </c>
      <c r="AY198" s="17" t="s">
        <v>125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85</v>
      </c>
      <c r="BK198" s="230">
        <f>ROUND(I198*H198,2)</f>
        <v>0</v>
      </c>
      <c r="BL198" s="17" t="s">
        <v>620</v>
      </c>
      <c r="BM198" s="229" t="s">
        <v>562</v>
      </c>
    </row>
    <row r="199" s="2" customFormat="1">
      <c r="A199" s="38"/>
      <c r="B199" s="39"/>
      <c r="C199" s="40"/>
      <c r="D199" s="231" t="s">
        <v>135</v>
      </c>
      <c r="E199" s="40"/>
      <c r="F199" s="232" t="s">
        <v>1040</v>
      </c>
      <c r="G199" s="40"/>
      <c r="H199" s="40"/>
      <c r="I199" s="233"/>
      <c r="J199" s="40"/>
      <c r="K199" s="40"/>
      <c r="L199" s="44"/>
      <c r="M199" s="234"/>
      <c r="N199" s="235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135</v>
      </c>
      <c r="AU199" s="17" t="s">
        <v>87</v>
      </c>
    </row>
    <row r="200" s="2" customFormat="1" ht="21.75" customHeight="1">
      <c r="A200" s="38"/>
      <c r="B200" s="39"/>
      <c r="C200" s="218" t="s">
        <v>361</v>
      </c>
      <c r="D200" s="218" t="s">
        <v>128</v>
      </c>
      <c r="E200" s="219" t="s">
        <v>1041</v>
      </c>
      <c r="F200" s="220" t="s">
        <v>1042</v>
      </c>
      <c r="G200" s="221" t="s">
        <v>240</v>
      </c>
      <c r="H200" s="222">
        <v>1</v>
      </c>
      <c r="I200" s="223"/>
      <c r="J200" s="224">
        <f>ROUND(I200*H200,2)</f>
        <v>0</v>
      </c>
      <c r="K200" s="220" t="s">
        <v>132</v>
      </c>
      <c r="L200" s="44"/>
      <c r="M200" s="225" t="s">
        <v>1</v>
      </c>
      <c r="N200" s="226" t="s">
        <v>42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620</v>
      </c>
      <c r="AT200" s="229" t="s">
        <v>128</v>
      </c>
      <c r="AU200" s="229" t="s">
        <v>87</v>
      </c>
      <c r="AY200" s="17" t="s">
        <v>125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85</v>
      </c>
      <c r="BK200" s="230">
        <f>ROUND(I200*H200,2)</f>
        <v>0</v>
      </c>
      <c r="BL200" s="17" t="s">
        <v>620</v>
      </c>
      <c r="BM200" s="229" t="s">
        <v>1043</v>
      </c>
    </row>
    <row r="201" s="2" customFormat="1">
      <c r="A201" s="38"/>
      <c r="B201" s="39"/>
      <c r="C201" s="40"/>
      <c r="D201" s="231" t="s">
        <v>135</v>
      </c>
      <c r="E201" s="40"/>
      <c r="F201" s="232" t="s">
        <v>1044</v>
      </c>
      <c r="G201" s="40"/>
      <c r="H201" s="40"/>
      <c r="I201" s="233"/>
      <c r="J201" s="40"/>
      <c r="K201" s="40"/>
      <c r="L201" s="44"/>
      <c r="M201" s="234"/>
      <c r="N201" s="235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135</v>
      </c>
      <c r="AU201" s="17" t="s">
        <v>87</v>
      </c>
    </row>
    <row r="202" s="12" customFormat="1" ht="22.8" customHeight="1">
      <c r="A202" s="12"/>
      <c r="B202" s="202"/>
      <c r="C202" s="203"/>
      <c r="D202" s="204" t="s">
        <v>76</v>
      </c>
      <c r="E202" s="216" t="s">
        <v>1045</v>
      </c>
      <c r="F202" s="216" t="s">
        <v>1046</v>
      </c>
      <c r="G202" s="203"/>
      <c r="H202" s="203"/>
      <c r="I202" s="206"/>
      <c r="J202" s="217">
        <f>BK202</f>
        <v>0</v>
      </c>
      <c r="K202" s="203"/>
      <c r="L202" s="208"/>
      <c r="M202" s="209"/>
      <c r="N202" s="210"/>
      <c r="O202" s="210"/>
      <c r="P202" s="211">
        <f>SUM(P203:P250)</f>
        <v>0</v>
      </c>
      <c r="Q202" s="210"/>
      <c r="R202" s="211">
        <f>SUM(R203:R250)</f>
        <v>0.038776000000000005</v>
      </c>
      <c r="S202" s="210"/>
      <c r="T202" s="212">
        <f>SUM(T203:T250)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3" t="s">
        <v>143</v>
      </c>
      <c r="AT202" s="214" t="s">
        <v>76</v>
      </c>
      <c r="AU202" s="214" t="s">
        <v>85</v>
      </c>
      <c r="AY202" s="213" t="s">
        <v>125</v>
      </c>
      <c r="BK202" s="215">
        <f>SUM(BK203:BK250)</f>
        <v>0</v>
      </c>
    </row>
    <row r="203" s="2" customFormat="1" ht="16.5" customHeight="1">
      <c r="A203" s="38"/>
      <c r="B203" s="39"/>
      <c r="C203" s="218" t="s">
        <v>368</v>
      </c>
      <c r="D203" s="218" t="s">
        <v>128</v>
      </c>
      <c r="E203" s="219" t="s">
        <v>1047</v>
      </c>
      <c r="F203" s="220" t="s">
        <v>1048</v>
      </c>
      <c r="G203" s="221" t="s">
        <v>1049</v>
      </c>
      <c r="H203" s="222">
        <v>0.34999999999999998</v>
      </c>
      <c r="I203" s="223"/>
      <c r="J203" s="224">
        <f>ROUND(I203*H203,2)</f>
        <v>0</v>
      </c>
      <c r="K203" s="220" t="s">
        <v>132</v>
      </c>
      <c r="L203" s="44"/>
      <c r="M203" s="225" t="s">
        <v>1</v>
      </c>
      <c r="N203" s="226" t="s">
        <v>42</v>
      </c>
      <c r="O203" s="91"/>
      <c r="P203" s="227">
        <f>O203*H203</f>
        <v>0</v>
      </c>
      <c r="Q203" s="227">
        <v>0.0088000000000000005</v>
      </c>
      <c r="R203" s="227">
        <f>Q203*H203</f>
        <v>0.0030799999999999998</v>
      </c>
      <c r="S203" s="227">
        <v>0</v>
      </c>
      <c r="T203" s="22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620</v>
      </c>
      <c r="AT203" s="229" t="s">
        <v>128</v>
      </c>
      <c r="AU203" s="229" t="s">
        <v>87</v>
      </c>
      <c r="AY203" s="17" t="s">
        <v>125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85</v>
      </c>
      <c r="BK203" s="230">
        <f>ROUND(I203*H203,2)</f>
        <v>0</v>
      </c>
      <c r="BL203" s="17" t="s">
        <v>620</v>
      </c>
      <c r="BM203" s="229" t="s">
        <v>585</v>
      </c>
    </row>
    <row r="204" s="2" customFormat="1">
      <c r="A204" s="38"/>
      <c r="B204" s="39"/>
      <c r="C204" s="40"/>
      <c r="D204" s="231" t="s">
        <v>135</v>
      </c>
      <c r="E204" s="40"/>
      <c r="F204" s="232" t="s">
        <v>1050</v>
      </c>
      <c r="G204" s="40"/>
      <c r="H204" s="40"/>
      <c r="I204" s="233"/>
      <c r="J204" s="40"/>
      <c r="K204" s="40"/>
      <c r="L204" s="44"/>
      <c r="M204" s="234"/>
      <c r="N204" s="235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135</v>
      </c>
      <c r="AU204" s="17" t="s">
        <v>87</v>
      </c>
    </row>
    <row r="205" s="14" customFormat="1">
      <c r="A205" s="14"/>
      <c r="B205" s="246"/>
      <c r="C205" s="247"/>
      <c r="D205" s="231" t="s">
        <v>136</v>
      </c>
      <c r="E205" s="248" t="s">
        <v>1</v>
      </c>
      <c r="F205" s="249" t="s">
        <v>1051</v>
      </c>
      <c r="G205" s="247"/>
      <c r="H205" s="250">
        <v>0.34999999999999998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6" t="s">
        <v>136</v>
      </c>
      <c r="AU205" s="256" t="s">
        <v>87</v>
      </c>
      <c r="AV205" s="14" t="s">
        <v>87</v>
      </c>
      <c r="AW205" s="14" t="s">
        <v>33</v>
      </c>
      <c r="AX205" s="14" t="s">
        <v>85</v>
      </c>
      <c r="AY205" s="256" t="s">
        <v>125</v>
      </c>
    </row>
    <row r="206" s="2" customFormat="1" ht="16.5" customHeight="1">
      <c r="A206" s="38"/>
      <c r="B206" s="39"/>
      <c r="C206" s="218" t="s">
        <v>375</v>
      </c>
      <c r="D206" s="218" t="s">
        <v>128</v>
      </c>
      <c r="E206" s="219" t="s">
        <v>1052</v>
      </c>
      <c r="F206" s="220" t="s">
        <v>1053</v>
      </c>
      <c r="G206" s="221" t="s">
        <v>364</v>
      </c>
      <c r="H206" s="222">
        <v>2.75</v>
      </c>
      <c r="I206" s="223"/>
      <c r="J206" s="224">
        <f>ROUND(I206*H206,2)</f>
        <v>0</v>
      </c>
      <c r="K206" s="220" t="s">
        <v>132</v>
      </c>
      <c r="L206" s="44"/>
      <c r="M206" s="225" t="s">
        <v>1</v>
      </c>
      <c r="N206" s="226" t="s">
        <v>42</v>
      </c>
      <c r="O206" s="91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620</v>
      </c>
      <c r="AT206" s="229" t="s">
        <v>128</v>
      </c>
      <c r="AU206" s="229" t="s">
        <v>87</v>
      </c>
      <c r="AY206" s="17" t="s">
        <v>125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85</v>
      </c>
      <c r="BK206" s="230">
        <f>ROUND(I206*H206,2)</f>
        <v>0</v>
      </c>
      <c r="BL206" s="17" t="s">
        <v>620</v>
      </c>
      <c r="BM206" s="229" t="s">
        <v>596</v>
      </c>
    </row>
    <row r="207" s="2" customFormat="1">
      <c r="A207" s="38"/>
      <c r="B207" s="39"/>
      <c r="C207" s="40"/>
      <c r="D207" s="231" t="s">
        <v>135</v>
      </c>
      <c r="E207" s="40"/>
      <c r="F207" s="232" t="s">
        <v>1054</v>
      </c>
      <c r="G207" s="40"/>
      <c r="H207" s="40"/>
      <c r="I207" s="233"/>
      <c r="J207" s="40"/>
      <c r="K207" s="40"/>
      <c r="L207" s="44"/>
      <c r="M207" s="234"/>
      <c r="N207" s="235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135</v>
      </c>
      <c r="AU207" s="17" t="s">
        <v>87</v>
      </c>
    </row>
    <row r="208" s="14" customFormat="1">
      <c r="A208" s="14"/>
      <c r="B208" s="246"/>
      <c r="C208" s="247"/>
      <c r="D208" s="231" t="s">
        <v>136</v>
      </c>
      <c r="E208" s="248" t="s">
        <v>1</v>
      </c>
      <c r="F208" s="249" t="s">
        <v>1055</v>
      </c>
      <c r="G208" s="247"/>
      <c r="H208" s="250">
        <v>2.75</v>
      </c>
      <c r="I208" s="251"/>
      <c r="J208" s="247"/>
      <c r="K208" s="247"/>
      <c r="L208" s="252"/>
      <c r="M208" s="253"/>
      <c r="N208" s="254"/>
      <c r="O208" s="254"/>
      <c r="P208" s="254"/>
      <c r="Q208" s="254"/>
      <c r="R208" s="254"/>
      <c r="S208" s="254"/>
      <c r="T208" s="25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6" t="s">
        <v>136</v>
      </c>
      <c r="AU208" s="256" t="s">
        <v>87</v>
      </c>
      <c r="AV208" s="14" t="s">
        <v>87</v>
      </c>
      <c r="AW208" s="14" t="s">
        <v>33</v>
      </c>
      <c r="AX208" s="14" t="s">
        <v>85</v>
      </c>
      <c r="AY208" s="256" t="s">
        <v>125</v>
      </c>
    </row>
    <row r="209" s="2" customFormat="1" ht="16.5" customHeight="1">
      <c r="A209" s="38"/>
      <c r="B209" s="39"/>
      <c r="C209" s="218" t="s">
        <v>383</v>
      </c>
      <c r="D209" s="218" t="s">
        <v>128</v>
      </c>
      <c r="E209" s="219" t="s">
        <v>1056</v>
      </c>
      <c r="F209" s="220" t="s">
        <v>1057</v>
      </c>
      <c r="G209" s="221" t="s">
        <v>364</v>
      </c>
      <c r="H209" s="222">
        <v>2.75</v>
      </c>
      <c r="I209" s="223"/>
      <c r="J209" s="224">
        <f>ROUND(I209*H209,2)</f>
        <v>0</v>
      </c>
      <c r="K209" s="220" t="s">
        <v>132</v>
      </c>
      <c r="L209" s="44"/>
      <c r="M209" s="225" t="s">
        <v>1</v>
      </c>
      <c r="N209" s="226" t="s">
        <v>42</v>
      </c>
      <c r="O209" s="91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620</v>
      </c>
      <c r="AT209" s="229" t="s">
        <v>128</v>
      </c>
      <c r="AU209" s="229" t="s">
        <v>87</v>
      </c>
      <c r="AY209" s="17" t="s">
        <v>125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85</v>
      </c>
      <c r="BK209" s="230">
        <f>ROUND(I209*H209,2)</f>
        <v>0</v>
      </c>
      <c r="BL209" s="17" t="s">
        <v>620</v>
      </c>
      <c r="BM209" s="229" t="s">
        <v>608</v>
      </c>
    </row>
    <row r="210" s="2" customFormat="1">
      <c r="A210" s="38"/>
      <c r="B210" s="39"/>
      <c r="C210" s="40"/>
      <c r="D210" s="231" t="s">
        <v>135</v>
      </c>
      <c r="E210" s="40"/>
      <c r="F210" s="232" t="s">
        <v>1058</v>
      </c>
      <c r="G210" s="40"/>
      <c r="H210" s="40"/>
      <c r="I210" s="233"/>
      <c r="J210" s="40"/>
      <c r="K210" s="40"/>
      <c r="L210" s="44"/>
      <c r="M210" s="234"/>
      <c r="N210" s="235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135</v>
      </c>
      <c r="AU210" s="17" t="s">
        <v>87</v>
      </c>
    </row>
    <row r="211" s="14" customFormat="1">
      <c r="A211" s="14"/>
      <c r="B211" s="246"/>
      <c r="C211" s="247"/>
      <c r="D211" s="231" t="s">
        <v>136</v>
      </c>
      <c r="E211" s="248" t="s">
        <v>1</v>
      </c>
      <c r="F211" s="249" t="s">
        <v>1059</v>
      </c>
      <c r="G211" s="247"/>
      <c r="H211" s="250">
        <v>2.75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6" t="s">
        <v>136</v>
      </c>
      <c r="AU211" s="256" t="s">
        <v>87</v>
      </c>
      <c r="AV211" s="14" t="s">
        <v>87</v>
      </c>
      <c r="AW211" s="14" t="s">
        <v>33</v>
      </c>
      <c r="AX211" s="14" t="s">
        <v>85</v>
      </c>
      <c r="AY211" s="256" t="s">
        <v>125</v>
      </c>
    </row>
    <row r="212" s="2" customFormat="1" ht="16.5" customHeight="1">
      <c r="A212" s="38"/>
      <c r="B212" s="39"/>
      <c r="C212" s="218" t="s">
        <v>390</v>
      </c>
      <c r="D212" s="218" t="s">
        <v>128</v>
      </c>
      <c r="E212" s="219" t="s">
        <v>1060</v>
      </c>
      <c r="F212" s="220" t="s">
        <v>1061</v>
      </c>
      <c r="G212" s="221" t="s">
        <v>345</v>
      </c>
      <c r="H212" s="222">
        <v>368</v>
      </c>
      <c r="I212" s="223"/>
      <c r="J212" s="224">
        <f>ROUND(I212*H212,2)</f>
        <v>0</v>
      </c>
      <c r="K212" s="220" t="s">
        <v>132</v>
      </c>
      <c r="L212" s="44"/>
      <c r="M212" s="225" t="s">
        <v>1</v>
      </c>
      <c r="N212" s="226" t="s">
        <v>42</v>
      </c>
      <c r="O212" s="91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620</v>
      </c>
      <c r="AT212" s="229" t="s">
        <v>128</v>
      </c>
      <c r="AU212" s="229" t="s">
        <v>87</v>
      </c>
      <c r="AY212" s="17" t="s">
        <v>125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85</v>
      </c>
      <c r="BK212" s="230">
        <f>ROUND(I212*H212,2)</f>
        <v>0</v>
      </c>
      <c r="BL212" s="17" t="s">
        <v>620</v>
      </c>
      <c r="BM212" s="229" t="s">
        <v>1062</v>
      </c>
    </row>
    <row r="213" s="2" customFormat="1">
      <c r="A213" s="38"/>
      <c r="B213" s="39"/>
      <c r="C213" s="40"/>
      <c r="D213" s="231" t="s">
        <v>135</v>
      </c>
      <c r="E213" s="40"/>
      <c r="F213" s="232" t="s">
        <v>1063</v>
      </c>
      <c r="G213" s="40"/>
      <c r="H213" s="40"/>
      <c r="I213" s="233"/>
      <c r="J213" s="40"/>
      <c r="K213" s="40"/>
      <c r="L213" s="44"/>
      <c r="M213" s="234"/>
      <c r="N213" s="235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135</v>
      </c>
      <c r="AU213" s="17" t="s">
        <v>87</v>
      </c>
    </row>
    <row r="214" s="14" customFormat="1">
      <c r="A214" s="14"/>
      <c r="B214" s="246"/>
      <c r="C214" s="247"/>
      <c r="D214" s="231" t="s">
        <v>136</v>
      </c>
      <c r="E214" s="248" t="s">
        <v>1</v>
      </c>
      <c r="F214" s="249" t="s">
        <v>1064</v>
      </c>
      <c r="G214" s="247"/>
      <c r="H214" s="250">
        <v>368</v>
      </c>
      <c r="I214" s="251"/>
      <c r="J214" s="247"/>
      <c r="K214" s="247"/>
      <c r="L214" s="252"/>
      <c r="M214" s="253"/>
      <c r="N214" s="254"/>
      <c r="O214" s="254"/>
      <c r="P214" s="254"/>
      <c r="Q214" s="254"/>
      <c r="R214" s="254"/>
      <c r="S214" s="254"/>
      <c r="T214" s="25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6" t="s">
        <v>136</v>
      </c>
      <c r="AU214" s="256" t="s">
        <v>87</v>
      </c>
      <c r="AV214" s="14" t="s">
        <v>87</v>
      </c>
      <c r="AW214" s="14" t="s">
        <v>33</v>
      </c>
      <c r="AX214" s="14" t="s">
        <v>85</v>
      </c>
      <c r="AY214" s="256" t="s">
        <v>125</v>
      </c>
    </row>
    <row r="215" s="2" customFormat="1" ht="16.5" customHeight="1">
      <c r="A215" s="38"/>
      <c r="B215" s="39"/>
      <c r="C215" s="218" t="s">
        <v>396</v>
      </c>
      <c r="D215" s="218" t="s">
        <v>128</v>
      </c>
      <c r="E215" s="219" t="s">
        <v>1065</v>
      </c>
      <c r="F215" s="220" t="s">
        <v>1066</v>
      </c>
      <c r="G215" s="221" t="s">
        <v>364</v>
      </c>
      <c r="H215" s="222">
        <v>21.149999999999999</v>
      </c>
      <c r="I215" s="223"/>
      <c r="J215" s="224">
        <f>ROUND(I215*H215,2)</f>
        <v>0</v>
      </c>
      <c r="K215" s="220" t="s">
        <v>132</v>
      </c>
      <c r="L215" s="44"/>
      <c r="M215" s="225" t="s">
        <v>1</v>
      </c>
      <c r="N215" s="226" t="s">
        <v>42</v>
      </c>
      <c r="O215" s="91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620</v>
      </c>
      <c r="AT215" s="229" t="s">
        <v>128</v>
      </c>
      <c r="AU215" s="229" t="s">
        <v>87</v>
      </c>
      <c r="AY215" s="17" t="s">
        <v>125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85</v>
      </c>
      <c r="BK215" s="230">
        <f>ROUND(I215*H215,2)</f>
        <v>0</v>
      </c>
      <c r="BL215" s="17" t="s">
        <v>620</v>
      </c>
      <c r="BM215" s="229" t="s">
        <v>620</v>
      </c>
    </row>
    <row r="216" s="2" customFormat="1">
      <c r="A216" s="38"/>
      <c r="B216" s="39"/>
      <c r="C216" s="40"/>
      <c r="D216" s="231" t="s">
        <v>135</v>
      </c>
      <c r="E216" s="40"/>
      <c r="F216" s="232" t="s">
        <v>1067</v>
      </c>
      <c r="G216" s="40"/>
      <c r="H216" s="40"/>
      <c r="I216" s="233"/>
      <c r="J216" s="40"/>
      <c r="K216" s="40"/>
      <c r="L216" s="44"/>
      <c r="M216" s="234"/>
      <c r="N216" s="235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135</v>
      </c>
      <c r="AU216" s="17" t="s">
        <v>87</v>
      </c>
    </row>
    <row r="217" s="13" customFormat="1">
      <c r="A217" s="13"/>
      <c r="B217" s="236"/>
      <c r="C217" s="237"/>
      <c r="D217" s="231" t="s">
        <v>136</v>
      </c>
      <c r="E217" s="238" t="s">
        <v>1</v>
      </c>
      <c r="F217" s="239" t="s">
        <v>1068</v>
      </c>
      <c r="G217" s="237"/>
      <c r="H217" s="238" t="s">
        <v>1</v>
      </c>
      <c r="I217" s="240"/>
      <c r="J217" s="237"/>
      <c r="K217" s="237"/>
      <c r="L217" s="241"/>
      <c r="M217" s="242"/>
      <c r="N217" s="243"/>
      <c r="O217" s="243"/>
      <c r="P217" s="243"/>
      <c r="Q217" s="243"/>
      <c r="R217" s="243"/>
      <c r="S217" s="243"/>
      <c r="T217" s="24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5" t="s">
        <v>136</v>
      </c>
      <c r="AU217" s="245" t="s">
        <v>87</v>
      </c>
      <c r="AV217" s="13" t="s">
        <v>85</v>
      </c>
      <c r="AW217" s="13" t="s">
        <v>33</v>
      </c>
      <c r="AX217" s="13" t="s">
        <v>77</v>
      </c>
      <c r="AY217" s="245" t="s">
        <v>125</v>
      </c>
    </row>
    <row r="218" s="13" customFormat="1">
      <c r="A218" s="13"/>
      <c r="B218" s="236"/>
      <c r="C218" s="237"/>
      <c r="D218" s="231" t="s">
        <v>136</v>
      </c>
      <c r="E218" s="238" t="s">
        <v>1</v>
      </c>
      <c r="F218" s="239" t="s">
        <v>1069</v>
      </c>
      <c r="G218" s="237"/>
      <c r="H218" s="238" t="s">
        <v>1</v>
      </c>
      <c r="I218" s="240"/>
      <c r="J218" s="237"/>
      <c r="K218" s="237"/>
      <c r="L218" s="241"/>
      <c r="M218" s="242"/>
      <c r="N218" s="243"/>
      <c r="O218" s="243"/>
      <c r="P218" s="243"/>
      <c r="Q218" s="243"/>
      <c r="R218" s="243"/>
      <c r="S218" s="243"/>
      <c r="T218" s="24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5" t="s">
        <v>136</v>
      </c>
      <c r="AU218" s="245" t="s">
        <v>87</v>
      </c>
      <c r="AV218" s="13" t="s">
        <v>85</v>
      </c>
      <c r="AW218" s="13" t="s">
        <v>33</v>
      </c>
      <c r="AX218" s="13" t="s">
        <v>77</v>
      </c>
      <c r="AY218" s="245" t="s">
        <v>125</v>
      </c>
    </row>
    <row r="219" s="14" customFormat="1">
      <c r="A219" s="14"/>
      <c r="B219" s="246"/>
      <c r="C219" s="247"/>
      <c r="D219" s="231" t="s">
        <v>136</v>
      </c>
      <c r="E219" s="248" t="s">
        <v>1</v>
      </c>
      <c r="F219" s="249" t="s">
        <v>1070</v>
      </c>
      <c r="G219" s="247"/>
      <c r="H219" s="250">
        <v>2.75</v>
      </c>
      <c r="I219" s="251"/>
      <c r="J219" s="247"/>
      <c r="K219" s="247"/>
      <c r="L219" s="252"/>
      <c r="M219" s="253"/>
      <c r="N219" s="254"/>
      <c r="O219" s="254"/>
      <c r="P219" s="254"/>
      <c r="Q219" s="254"/>
      <c r="R219" s="254"/>
      <c r="S219" s="254"/>
      <c r="T219" s="25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6" t="s">
        <v>136</v>
      </c>
      <c r="AU219" s="256" t="s">
        <v>87</v>
      </c>
      <c r="AV219" s="14" t="s">
        <v>87</v>
      </c>
      <c r="AW219" s="14" t="s">
        <v>33</v>
      </c>
      <c r="AX219" s="14" t="s">
        <v>77</v>
      </c>
      <c r="AY219" s="256" t="s">
        <v>125</v>
      </c>
    </row>
    <row r="220" s="13" customFormat="1">
      <c r="A220" s="13"/>
      <c r="B220" s="236"/>
      <c r="C220" s="237"/>
      <c r="D220" s="231" t="s">
        <v>136</v>
      </c>
      <c r="E220" s="238" t="s">
        <v>1</v>
      </c>
      <c r="F220" s="239" t="s">
        <v>1071</v>
      </c>
      <c r="G220" s="237"/>
      <c r="H220" s="238" t="s">
        <v>1</v>
      </c>
      <c r="I220" s="240"/>
      <c r="J220" s="237"/>
      <c r="K220" s="237"/>
      <c r="L220" s="241"/>
      <c r="M220" s="242"/>
      <c r="N220" s="243"/>
      <c r="O220" s="243"/>
      <c r="P220" s="243"/>
      <c r="Q220" s="243"/>
      <c r="R220" s="243"/>
      <c r="S220" s="243"/>
      <c r="T220" s="24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5" t="s">
        <v>136</v>
      </c>
      <c r="AU220" s="245" t="s">
        <v>87</v>
      </c>
      <c r="AV220" s="13" t="s">
        <v>85</v>
      </c>
      <c r="AW220" s="13" t="s">
        <v>33</v>
      </c>
      <c r="AX220" s="13" t="s">
        <v>77</v>
      </c>
      <c r="AY220" s="245" t="s">
        <v>125</v>
      </c>
    </row>
    <row r="221" s="14" customFormat="1">
      <c r="A221" s="14"/>
      <c r="B221" s="246"/>
      <c r="C221" s="247"/>
      <c r="D221" s="231" t="s">
        <v>136</v>
      </c>
      <c r="E221" s="248" t="s">
        <v>1</v>
      </c>
      <c r="F221" s="249" t="s">
        <v>1072</v>
      </c>
      <c r="G221" s="247"/>
      <c r="H221" s="250">
        <v>18.399999999999999</v>
      </c>
      <c r="I221" s="251"/>
      <c r="J221" s="247"/>
      <c r="K221" s="247"/>
      <c r="L221" s="252"/>
      <c r="M221" s="253"/>
      <c r="N221" s="254"/>
      <c r="O221" s="254"/>
      <c r="P221" s="254"/>
      <c r="Q221" s="254"/>
      <c r="R221" s="254"/>
      <c r="S221" s="254"/>
      <c r="T221" s="25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6" t="s">
        <v>136</v>
      </c>
      <c r="AU221" s="256" t="s">
        <v>87</v>
      </c>
      <c r="AV221" s="14" t="s">
        <v>87</v>
      </c>
      <c r="AW221" s="14" t="s">
        <v>33</v>
      </c>
      <c r="AX221" s="14" t="s">
        <v>77</v>
      </c>
      <c r="AY221" s="256" t="s">
        <v>125</v>
      </c>
    </row>
    <row r="222" s="15" customFormat="1">
      <c r="A222" s="15"/>
      <c r="B222" s="260"/>
      <c r="C222" s="261"/>
      <c r="D222" s="231" t="s">
        <v>136</v>
      </c>
      <c r="E222" s="262" t="s">
        <v>1</v>
      </c>
      <c r="F222" s="263" t="s">
        <v>291</v>
      </c>
      <c r="G222" s="261"/>
      <c r="H222" s="264">
        <v>21.149999999999999</v>
      </c>
      <c r="I222" s="265"/>
      <c r="J222" s="261"/>
      <c r="K222" s="261"/>
      <c r="L222" s="266"/>
      <c r="M222" s="267"/>
      <c r="N222" s="268"/>
      <c r="O222" s="268"/>
      <c r="P222" s="268"/>
      <c r="Q222" s="268"/>
      <c r="R222" s="268"/>
      <c r="S222" s="268"/>
      <c r="T222" s="269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70" t="s">
        <v>136</v>
      </c>
      <c r="AU222" s="270" t="s">
        <v>87</v>
      </c>
      <c r="AV222" s="15" t="s">
        <v>149</v>
      </c>
      <c r="AW222" s="15" t="s">
        <v>33</v>
      </c>
      <c r="AX222" s="15" t="s">
        <v>85</v>
      </c>
      <c r="AY222" s="270" t="s">
        <v>125</v>
      </c>
    </row>
    <row r="223" s="2" customFormat="1" ht="16.5" customHeight="1">
      <c r="A223" s="38"/>
      <c r="B223" s="39"/>
      <c r="C223" s="218" t="s">
        <v>401</v>
      </c>
      <c r="D223" s="218" t="s">
        <v>128</v>
      </c>
      <c r="E223" s="219" t="s">
        <v>1073</v>
      </c>
      <c r="F223" s="220" t="s">
        <v>1074</v>
      </c>
      <c r="G223" s="221" t="s">
        <v>345</v>
      </c>
      <c r="H223" s="222">
        <v>368</v>
      </c>
      <c r="I223" s="223"/>
      <c r="J223" s="224">
        <f>ROUND(I223*H223,2)</f>
        <v>0</v>
      </c>
      <c r="K223" s="220" t="s">
        <v>132</v>
      </c>
      <c r="L223" s="44"/>
      <c r="M223" s="225" t="s">
        <v>1</v>
      </c>
      <c r="N223" s="226" t="s">
        <v>42</v>
      </c>
      <c r="O223" s="91"/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620</v>
      </c>
      <c r="AT223" s="229" t="s">
        <v>128</v>
      </c>
      <c r="AU223" s="229" t="s">
        <v>87</v>
      </c>
      <c r="AY223" s="17" t="s">
        <v>125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85</v>
      </c>
      <c r="BK223" s="230">
        <f>ROUND(I223*H223,2)</f>
        <v>0</v>
      </c>
      <c r="BL223" s="17" t="s">
        <v>620</v>
      </c>
      <c r="BM223" s="229" t="s">
        <v>1075</v>
      </c>
    </row>
    <row r="224" s="2" customFormat="1">
      <c r="A224" s="38"/>
      <c r="B224" s="39"/>
      <c r="C224" s="40"/>
      <c r="D224" s="231" t="s">
        <v>135</v>
      </c>
      <c r="E224" s="40"/>
      <c r="F224" s="232" t="s">
        <v>1076</v>
      </c>
      <c r="G224" s="40"/>
      <c r="H224" s="40"/>
      <c r="I224" s="233"/>
      <c r="J224" s="40"/>
      <c r="K224" s="40"/>
      <c r="L224" s="44"/>
      <c r="M224" s="234"/>
      <c r="N224" s="235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135</v>
      </c>
      <c r="AU224" s="17" t="s">
        <v>87</v>
      </c>
    </row>
    <row r="225" s="14" customFormat="1">
      <c r="A225" s="14"/>
      <c r="B225" s="246"/>
      <c r="C225" s="247"/>
      <c r="D225" s="231" t="s">
        <v>136</v>
      </c>
      <c r="E225" s="248" t="s">
        <v>1</v>
      </c>
      <c r="F225" s="249" t="s">
        <v>1077</v>
      </c>
      <c r="G225" s="247"/>
      <c r="H225" s="250">
        <v>368</v>
      </c>
      <c r="I225" s="251"/>
      <c r="J225" s="247"/>
      <c r="K225" s="247"/>
      <c r="L225" s="252"/>
      <c r="M225" s="253"/>
      <c r="N225" s="254"/>
      <c r="O225" s="254"/>
      <c r="P225" s="254"/>
      <c r="Q225" s="254"/>
      <c r="R225" s="254"/>
      <c r="S225" s="254"/>
      <c r="T225" s="25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6" t="s">
        <v>136</v>
      </c>
      <c r="AU225" s="256" t="s">
        <v>87</v>
      </c>
      <c r="AV225" s="14" t="s">
        <v>87</v>
      </c>
      <c r="AW225" s="14" t="s">
        <v>33</v>
      </c>
      <c r="AX225" s="14" t="s">
        <v>85</v>
      </c>
      <c r="AY225" s="256" t="s">
        <v>125</v>
      </c>
    </row>
    <row r="226" s="2" customFormat="1" ht="16.5" customHeight="1">
      <c r="A226" s="38"/>
      <c r="B226" s="39"/>
      <c r="C226" s="218" t="s">
        <v>407</v>
      </c>
      <c r="D226" s="218" t="s">
        <v>128</v>
      </c>
      <c r="E226" s="219" t="s">
        <v>1078</v>
      </c>
      <c r="F226" s="220" t="s">
        <v>1079</v>
      </c>
      <c r="G226" s="221" t="s">
        <v>345</v>
      </c>
      <c r="H226" s="222">
        <v>368</v>
      </c>
      <c r="I226" s="223"/>
      <c r="J226" s="224">
        <f>ROUND(I226*H226,2)</f>
        <v>0</v>
      </c>
      <c r="K226" s="220" t="s">
        <v>132</v>
      </c>
      <c r="L226" s="44"/>
      <c r="M226" s="225" t="s">
        <v>1</v>
      </c>
      <c r="N226" s="226" t="s">
        <v>42</v>
      </c>
      <c r="O226" s="91"/>
      <c r="P226" s="227">
        <f>O226*H226</f>
        <v>0</v>
      </c>
      <c r="Q226" s="227">
        <v>0</v>
      </c>
      <c r="R226" s="227">
        <f>Q226*H226</f>
        <v>0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620</v>
      </c>
      <c r="AT226" s="229" t="s">
        <v>128</v>
      </c>
      <c r="AU226" s="229" t="s">
        <v>87</v>
      </c>
      <c r="AY226" s="17" t="s">
        <v>125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85</v>
      </c>
      <c r="BK226" s="230">
        <f>ROUND(I226*H226,2)</f>
        <v>0</v>
      </c>
      <c r="BL226" s="17" t="s">
        <v>620</v>
      </c>
      <c r="BM226" s="229" t="s">
        <v>1080</v>
      </c>
    </row>
    <row r="227" s="2" customFormat="1">
      <c r="A227" s="38"/>
      <c r="B227" s="39"/>
      <c r="C227" s="40"/>
      <c r="D227" s="231" t="s">
        <v>135</v>
      </c>
      <c r="E227" s="40"/>
      <c r="F227" s="232" t="s">
        <v>1081</v>
      </c>
      <c r="G227" s="40"/>
      <c r="H227" s="40"/>
      <c r="I227" s="233"/>
      <c r="J227" s="40"/>
      <c r="K227" s="40"/>
      <c r="L227" s="44"/>
      <c r="M227" s="234"/>
      <c r="N227" s="235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135</v>
      </c>
      <c r="AU227" s="17" t="s">
        <v>87</v>
      </c>
    </row>
    <row r="228" s="13" customFormat="1">
      <c r="A228" s="13"/>
      <c r="B228" s="236"/>
      <c r="C228" s="237"/>
      <c r="D228" s="231" t="s">
        <v>136</v>
      </c>
      <c r="E228" s="238" t="s">
        <v>1</v>
      </c>
      <c r="F228" s="239" t="s">
        <v>1082</v>
      </c>
      <c r="G228" s="237"/>
      <c r="H228" s="238" t="s">
        <v>1</v>
      </c>
      <c r="I228" s="240"/>
      <c r="J228" s="237"/>
      <c r="K228" s="237"/>
      <c r="L228" s="241"/>
      <c r="M228" s="242"/>
      <c r="N228" s="243"/>
      <c r="O228" s="243"/>
      <c r="P228" s="243"/>
      <c r="Q228" s="243"/>
      <c r="R228" s="243"/>
      <c r="S228" s="243"/>
      <c r="T228" s="24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5" t="s">
        <v>136</v>
      </c>
      <c r="AU228" s="245" t="s">
        <v>87</v>
      </c>
      <c r="AV228" s="13" t="s">
        <v>85</v>
      </c>
      <c r="AW228" s="13" t="s">
        <v>33</v>
      </c>
      <c r="AX228" s="13" t="s">
        <v>77</v>
      </c>
      <c r="AY228" s="245" t="s">
        <v>125</v>
      </c>
    </row>
    <row r="229" s="14" customFormat="1">
      <c r="A229" s="14"/>
      <c r="B229" s="246"/>
      <c r="C229" s="247"/>
      <c r="D229" s="231" t="s">
        <v>136</v>
      </c>
      <c r="E229" s="248" t="s">
        <v>1</v>
      </c>
      <c r="F229" s="249" t="s">
        <v>1083</v>
      </c>
      <c r="G229" s="247"/>
      <c r="H229" s="250">
        <v>368</v>
      </c>
      <c r="I229" s="251"/>
      <c r="J229" s="247"/>
      <c r="K229" s="247"/>
      <c r="L229" s="252"/>
      <c r="M229" s="253"/>
      <c r="N229" s="254"/>
      <c r="O229" s="254"/>
      <c r="P229" s="254"/>
      <c r="Q229" s="254"/>
      <c r="R229" s="254"/>
      <c r="S229" s="254"/>
      <c r="T229" s="255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6" t="s">
        <v>136</v>
      </c>
      <c r="AU229" s="256" t="s">
        <v>87</v>
      </c>
      <c r="AV229" s="14" t="s">
        <v>87</v>
      </c>
      <c r="AW229" s="14" t="s">
        <v>33</v>
      </c>
      <c r="AX229" s="14" t="s">
        <v>85</v>
      </c>
      <c r="AY229" s="256" t="s">
        <v>125</v>
      </c>
    </row>
    <row r="230" s="2" customFormat="1" ht="16.5" customHeight="1">
      <c r="A230" s="38"/>
      <c r="B230" s="39"/>
      <c r="C230" s="218" t="s">
        <v>412</v>
      </c>
      <c r="D230" s="218" t="s">
        <v>128</v>
      </c>
      <c r="E230" s="219" t="s">
        <v>1084</v>
      </c>
      <c r="F230" s="220" t="s">
        <v>1085</v>
      </c>
      <c r="G230" s="221" t="s">
        <v>345</v>
      </c>
      <c r="H230" s="222">
        <v>368</v>
      </c>
      <c r="I230" s="223"/>
      <c r="J230" s="224">
        <f>ROUND(I230*H230,2)</f>
        <v>0</v>
      </c>
      <c r="K230" s="220" t="s">
        <v>132</v>
      </c>
      <c r="L230" s="44"/>
      <c r="M230" s="225" t="s">
        <v>1</v>
      </c>
      <c r="N230" s="226" t="s">
        <v>42</v>
      </c>
      <c r="O230" s="91"/>
      <c r="P230" s="227">
        <f>O230*H230</f>
        <v>0</v>
      </c>
      <c r="Q230" s="227">
        <v>9.0000000000000006E-05</v>
      </c>
      <c r="R230" s="227">
        <f>Q230*H230</f>
        <v>0.033120000000000004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620</v>
      </c>
      <c r="AT230" s="229" t="s">
        <v>128</v>
      </c>
      <c r="AU230" s="229" t="s">
        <v>87</v>
      </c>
      <c r="AY230" s="17" t="s">
        <v>125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85</v>
      </c>
      <c r="BK230" s="230">
        <f>ROUND(I230*H230,2)</f>
        <v>0</v>
      </c>
      <c r="BL230" s="17" t="s">
        <v>620</v>
      </c>
      <c r="BM230" s="229" t="s">
        <v>675</v>
      </c>
    </row>
    <row r="231" s="2" customFormat="1">
      <c r="A231" s="38"/>
      <c r="B231" s="39"/>
      <c r="C231" s="40"/>
      <c r="D231" s="231" t="s">
        <v>135</v>
      </c>
      <c r="E231" s="40"/>
      <c r="F231" s="232" t="s">
        <v>1086</v>
      </c>
      <c r="G231" s="40"/>
      <c r="H231" s="40"/>
      <c r="I231" s="233"/>
      <c r="J231" s="40"/>
      <c r="K231" s="40"/>
      <c r="L231" s="44"/>
      <c r="M231" s="234"/>
      <c r="N231" s="235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135</v>
      </c>
      <c r="AU231" s="17" t="s">
        <v>87</v>
      </c>
    </row>
    <row r="232" s="14" customFormat="1">
      <c r="A232" s="14"/>
      <c r="B232" s="246"/>
      <c r="C232" s="247"/>
      <c r="D232" s="231" t="s">
        <v>136</v>
      </c>
      <c r="E232" s="248" t="s">
        <v>1</v>
      </c>
      <c r="F232" s="249" t="s">
        <v>1087</v>
      </c>
      <c r="G232" s="247"/>
      <c r="H232" s="250">
        <v>368</v>
      </c>
      <c r="I232" s="251"/>
      <c r="J232" s="247"/>
      <c r="K232" s="247"/>
      <c r="L232" s="252"/>
      <c r="M232" s="253"/>
      <c r="N232" s="254"/>
      <c r="O232" s="254"/>
      <c r="P232" s="254"/>
      <c r="Q232" s="254"/>
      <c r="R232" s="254"/>
      <c r="S232" s="254"/>
      <c r="T232" s="25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6" t="s">
        <v>136</v>
      </c>
      <c r="AU232" s="256" t="s">
        <v>87</v>
      </c>
      <c r="AV232" s="14" t="s">
        <v>87</v>
      </c>
      <c r="AW232" s="14" t="s">
        <v>33</v>
      </c>
      <c r="AX232" s="14" t="s">
        <v>85</v>
      </c>
      <c r="AY232" s="256" t="s">
        <v>125</v>
      </c>
    </row>
    <row r="233" s="2" customFormat="1" ht="21.75" customHeight="1">
      <c r="A233" s="38"/>
      <c r="B233" s="39"/>
      <c r="C233" s="218" t="s">
        <v>418</v>
      </c>
      <c r="D233" s="218" t="s">
        <v>128</v>
      </c>
      <c r="E233" s="219" t="s">
        <v>1088</v>
      </c>
      <c r="F233" s="220" t="s">
        <v>1089</v>
      </c>
      <c r="G233" s="221" t="s">
        <v>364</v>
      </c>
      <c r="H233" s="222">
        <v>21.149999999999999</v>
      </c>
      <c r="I233" s="223"/>
      <c r="J233" s="224">
        <f>ROUND(I233*H233,2)</f>
        <v>0</v>
      </c>
      <c r="K233" s="220" t="s">
        <v>132</v>
      </c>
      <c r="L233" s="44"/>
      <c r="M233" s="225" t="s">
        <v>1</v>
      </c>
      <c r="N233" s="226" t="s">
        <v>42</v>
      </c>
      <c r="O233" s="91"/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620</v>
      </c>
      <c r="AT233" s="229" t="s">
        <v>128</v>
      </c>
      <c r="AU233" s="229" t="s">
        <v>87</v>
      </c>
      <c r="AY233" s="17" t="s">
        <v>125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85</v>
      </c>
      <c r="BK233" s="230">
        <f>ROUND(I233*H233,2)</f>
        <v>0</v>
      </c>
      <c r="BL233" s="17" t="s">
        <v>620</v>
      </c>
      <c r="BM233" s="229" t="s">
        <v>708</v>
      </c>
    </row>
    <row r="234" s="2" customFormat="1">
      <c r="A234" s="38"/>
      <c r="B234" s="39"/>
      <c r="C234" s="40"/>
      <c r="D234" s="231" t="s">
        <v>135</v>
      </c>
      <c r="E234" s="40"/>
      <c r="F234" s="232" t="s">
        <v>1090</v>
      </c>
      <c r="G234" s="40"/>
      <c r="H234" s="40"/>
      <c r="I234" s="233"/>
      <c r="J234" s="40"/>
      <c r="K234" s="40"/>
      <c r="L234" s="44"/>
      <c r="M234" s="234"/>
      <c r="N234" s="235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135</v>
      </c>
      <c r="AU234" s="17" t="s">
        <v>87</v>
      </c>
    </row>
    <row r="235" s="13" customFormat="1">
      <c r="A235" s="13"/>
      <c r="B235" s="236"/>
      <c r="C235" s="237"/>
      <c r="D235" s="231" t="s">
        <v>136</v>
      </c>
      <c r="E235" s="238" t="s">
        <v>1</v>
      </c>
      <c r="F235" s="239" t="s">
        <v>1091</v>
      </c>
      <c r="G235" s="237"/>
      <c r="H235" s="238" t="s">
        <v>1</v>
      </c>
      <c r="I235" s="240"/>
      <c r="J235" s="237"/>
      <c r="K235" s="237"/>
      <c r="L235" s="241"/>
      <c r="M235" s="242"/>
      <c r="N235" s="243"/>
      <c r="O235" s="243"/>
      <c r="P235" s="243"/>
      <c r="Q235" s="243"/>
      <c r="R235" s="243"/>
      <c r="S235" s="243"/>
      <c r="T235" s="24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5" t="s">
        <v>136</v>
      </c>
      <c r="AU235" s="245" t="s">
        <v>87</v>
      </c>
      <c r="AV235" s="13" t="s">
        <v>85</v>
      </c>
      <c r="AW235" s="13" t="s">
        <v>33</v>
      </c>
      <c r="AX235" s="13" t="s">
        <v>77</v>
      </c>
      <c r="AY235" s="245" t="s">
        <v>125</v>
      </c>
    </row>
    <row r="236" s="13" customFormat="1">
      <c r="A236" s="13"/>
      <c r="B236" s="236"/>
      <c r="C236" s="237"/>
      <c r="D236" s="231" t="s">
        <v>136</v>
      </c>
      <c r="E236" s="238" t="s">
        <v>1</v>
      </c>
      <c r="F236" s="239" t="s">
        <v>1092</v>
      </c>
      <c r="G236" s="237"/>
      <c r="H236" s="238" t="s">
        <v>1</v>
      </c>
      <c r="I236" s="240"/>
      <c r="J236" s="237"/>
      <c r="K236" s="237"/>
      <c r="L236" s="241"/>
      <c r="M236" s="242"/>
      <c r="N236" s="243"/>
      <c r="O236" s="243"/>
      <c r="P236" s="243"/>
      <c r="Q236" s="243"/>
      <c r="R236" s="243"/>
      <c r="S236" s="243"/>
      <c r="T236" s="24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5" t="s">
        <v>136</v>
      </c>
      <c r="AU236" s="245" t="s">
        <v>87</v>
      </c>
      <c r="AV236" s="13" t="s">
        <v>85</v>
      </c>
      <c r="AW236" s="13" t="s">
        <v>33</v>
      </c>
      <c r="AX236" s="13" t="s">
        <v>77</v>
      </c>
      <c r="AY236" s="245" t="s">
        <v>125</v>
      </c>
    </row>
    <row r="237" s="14" customFormat="1">
      <c r="A237" s="14"/>
      <c r="B237" s="246"/>
      <c r="C237" s="247"/>
      <c r="D237" s="231" t="s">
        <v>136</v>
      </c>
      <c r="E237" s="248" t="s">
        <v>1</v>
      </c>
      <c r="F237" s="249" t="s">
        <v>1093</v>
      </c>
      <c r="G237" s="247"/>
      <c r="H237" s="250">
        <v>2.75</v>
      </c>
      <c r="I237" s="251"/>
      <c r="J237" s="247"/>
      <c r="K237" s="247"/>
      <c r="L237" s="252"/>
      <c r="M237" s="253"/>
      <c r="N237" s="254"/>
      <c r="O237" s="254"/>
      <c r="P237" s="254"/>
      <c r="Q237" s="254"/>
      <c r="R237" s="254"/>
      <c r="S237" s="254"/>
      <c r="T237" s="25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6" t="s">
        <v>136</v>
      </c>
      <c r="AU237" s="256" t="s">
        <v>87</v>
      </c>
      <c r="AV237" s="14" t="s">
        <v>87</v>
      </c>
      <c r="AW237" s="14" t="s">
        <v>33</v>
      </c>
      <c r="AX237" s="14" t="s">
        <v>77</v>
      </c>
      <c r="AY237" s="256" t="s">
        <v>125</v>
      </c>
    </row>
    <row r="238" s="14" customFormat="1">
      <c r="A238" s="14"/>
      <c r="B238" s="246"/>
      <c r="C238" s="247"/>
      <c r="D238" s="231" t="s">
        <v>136</v>
      </c>
      <c r="E238" s="248" t="s">
        <v>1</v>
      </c>
      <c r="F238" s="249" t="s">
        <v>1094</v>
      </c>
      <c r="G238" s="247"/>
      <c r="H238" s="250">
        <v>18.399999999999999</v>
      </c>
      <c r="I238" s="251"/>
      <c r="J238" s="247"/>
      <c r="K238" s="247"/>
      <c r="L238" s="252"/>
      <c r="M238" s="253"/>
      <c r="N238" s="254"/>
      <c r="O238" s="254"/>
      <c r="P238" s="254"/>
      <c r="Q238" s="254"/>
      <c r="R238" s="254"/>
      <c r="S238" s="254"/>
      <c r="T238" s="25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6" t="s">
        <v>136</v>
      </c>
      <c r="AU238" s="256" t="s">
        <v>87</v>
      </c>
      <c r="AV238" s="14" t="s">
        <v>87</v>
      </c>
      <c r="AW238" s="14" t="s">
        <v>33</v>
      </c>
      <c r="AX238" s="14" t="s">
        <v>77</v>
      </c>
      <c r="AY238" s="256" t="s">
        <v>125</v>
      </c>
    </row>
    <row r="239" s="15" customFormat="1">
      <c r="A239" s="15"/>
      <c r="B239" s="260"/>
      <c r="C239" s="261"/>
      <c r="D239" s="231" t="s">
        <v>136</v>
      </c>
      <c r="E239" s="262" t="s">
        <v>1</v>
      </c>
      <c r="F239" s="263" t="s">
        <v>291</v>
      </c>
      <c r="G239" s="261"/>
      <c r="H239" s="264">
        <v>21.149999999999999</v>
      </c>
      <c r="I239" s="265"/>
      <c r="J239" s="261"/>
      <c r="K239" s="261"/>
      <c r="L239" s="266"/>
      <c r="M239" s="267"/>
      <c r="N239" s="268"/>
      <c r="O239" s="268"/>
      <c r="P239" s="268"/>
      <c r="Q239" s="268"/>
      <c r="R239" s="268"/>
      <c r="S239" s="268"/>
      <c r="T239" s="269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0" t="s">
        <v>136</v>
      </c>
      <c r="AU239" s="270" t="s">
        <v>87</v>
      </c>
      <c r="AV239" s="15" t="s">
        <v>149</v>
      </c>
      <c r="AW239" s="15" t="s">
        <v>33</v>
      </c>
      <c r="AX239" s="15" t="s">
        <v>85</v>
      </c>
      <c r="AY239" s="270" t="s">
        <v>125</v>
      </c>
    </row>
    <row r="240" s="2" customFormat="1" ht="24.15" customHeight="1">
      <c r="A240" s="38"/>
      <c r="B240" s="39"/>
      <c r="C240" s="218" t="s">
        <v>424</v>
      </c>
      <c r="D240" s="218" t="s">
        <v>128</v>
      </c>
      <c r="E240" s="219" t="s">
        <v>1095</v>
      </c>
      <c r="F240" s="220" t="s">
        <v>1096</v>
      </c>
      <c r="G240" s="221" t="s">
        <v>364</v>
      </c>
      <c r="H240" s="222">
        <v>359.55000000000001</v>
      </c>
      <c r="I240" s="223"/>
      <c r="J240" s="224">
        <f>ROUND(I240*H240,2)</f>
        <v>0</v>
      </c>
      <c r="K240" s="220" t="s">
        <v>132</v>
      </c>
      <c r="L240" s="44"/>
      <c r="M240" s="225" t="s">
        <v>1</v>
      </c>
      <c r="N240" s="226" t="s">
        <v>42</v>
      </c>
      <c r="O240" s="91"/>
      <c r="P240" s="227">
        <f>O240*H240</f>
        <v>0</v>
      </c>
      <c r="Q240" s="227">
        <v>0</v>
      </c>
      <c r="R240" s="227">
        <f>Q240*H240</f>
        <v>0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620</v>
      </c>
      <c r="AT240" s="229" t="s">
        <v>128</v>
      </c>
      <c r="AU240" s="229" t="s">
        <v>87</v>
      </c>
      <c r="AY240" s="17" t="s">
        <v>125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85</v>
      </c>
      <c r="BK240" s="230">
        <f>ROUND(I240*H240,2)</f>
        <v>0</v>
      </c>
      <c r="BL240" s="17" t="s">
        <v>620</v>
      </c>
      <c r="BM240" s="229" t="s">
        <v>725</v>
      </c>
    </row>
    <row r="241" s="2" customFormat="1">
      <c r="A241" s="38"/>
      <c r="B241" s="39"/>
      <c r="C241" s="40"/>
      <c r="D241" s="231" t="s">
        <v>135</v>
      </c>
      <c r="E241" s="40"/>
      <c r="F241" s="232" t="s">
        <v>1097</v>
      </c>
      <c r="G241" s="40"/>
      <c r="H241" s="40"/>
      <c r="I241" s="233"/>
      <c r="J241" s="40"/>
      <c r="K241" s="40"/>
      <c r="L241" s="44"/>
      <c r="M241" s="234"/>
      <c r="N241" s="235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135</v>
      </c>
      <c r="AU241" s="17" t="s">
        <v>87</v>
      </c>
    </row>
    <row r="242" s="13" customFormat="1">
      <c r="A242" s="13"/>
      <c r="B242" s="236"/>
      <c r="C242" s="237"/>
      <c r="D242" s="231" t="s">
        <v>136</v>
      </c>
      <c r="E242" s="238" t="s">
        <v>1</v>
      </c>
      <c r="F242" s="239" t="s">
        <v>1092</v>
      </c>
      <c r="G242" s="237"/>
      <c r="H242" s="238" t="s">
        <v>1</v>
      </c>
      <c r="I242" s="240"/>
      <c r="J242" s="237"/>
      <c r="K242" s="237"/>
      <c r="L242" s="241"/>
      <c r="M242" s="242"/>
      <c r="N242" s="243"/>
      <c r="O242" s="243"/>
      <c r="P242" s="243"/>
      <c r="Q242" s="243"/>
      <c r="R242" s="243"/>
      <c r="S242" s="243"/>
      <c r="T242" s="24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5" t="s">
        <v>136</v>
      </c>
      <c r="AU242" s="245" t="s">
        <v>87</v>
      </c>
      <c r="AV242" s="13" t="s">
        <v>85</v>
      </c>
      <c r="AW242" s="13" t="s">
        <v>33</v>
      </c>
      <c r="AX242" s="13" t="s">
        <v>77</v>
      </c>
      <c r="AY242" s="245" t="s">
        <v>125</v>
      </c>
    </row>
    <row r="243" s="14" customFormat="1">
      <c r="A243" s="14"/>
      <c r="B243" s="246"/>
      <c r="C243" s="247"/>
      <c r="D243" s="231" t="s">
        <v>136</v>
      </c>
      <c r="E243" s="248" t="s">
        <v>1</v>
      </c>
      <c r="F243" s="249" t="s">
        <v>1098</v>
      </c>
      <c r="G243" s="247"/>
      <c r="H243" s="250">
        <v>359.55000000000001</v>
      </c>
      <c r="I243" s="251"/>
      <c r="J243" s="247"/>
      <c r="K243" s="247"/>
      <c r="L243" s="252"/>
      <c r="M243" s="253"/>
      <c r="N243" s="254"/>
      <c r="O243" s="254"/>
      <c r="P243" s="254"/>
      <c r="Q243" s="254"/>
      <c r="R243" s="254"/>
      <c r="S243" s="254"/>
      <c r="T243" s="25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6" t="s">
        <v>136</v>
      </c>
      <c r="AU243" s="256" t="s">
        <v>87</v>
      </c>
      <c r="AV243" s="14" t="s">
        <v>87</v>
      </c>
      <c r="AW243" s="14" t="s">
        <v>33</v>
      </c>
      <c r="AX243" s="14" t="s">
        <v>85</v>
      </c>
      <c r="AY243" s="256" t="s">
        <v>125</v>
      </c>
    </row>
    <row r="244" s="2" customFormat="1" ht="16.5" customHeight="1">
      <c r="A244" s="38"/>
      <c r="B244" s="39"/>
      <c r="C244" s="218" t="s">
        <v>431</v>
      </c>
      <c r="D244" s="218" t="s">
        <v>128</v>
      </c>
      <c r="E244" s="219" t="s">
        <v>447</v>
      </c>
      <c r="F244" s="220" t="s">
        <v>448</v>
      </c>
      <c r="G244" s="221" t="s">
        <v>449</v>
      </c>
      <c r="H244" s="222">
        <v>38.07</v>
      </c>
      <c r="I244" s="223"/>
      <c r="J244" s="224">
        <f>ROUND(I244*H244,2)</f>
        <v>0</v>
      </c>
      <c r="K244" s="220" t="s">
        <v>132</v>
      </c>
      <c r="L244" s="44"/>
      <c r="M244" s="225" t="s">
        <v>1</v>
      </c>
      <c r="N244" s="226" t="s">
        <v>42</v>
      </c>
      <c r="O244" s="91"/>
      <c r="P244" s="227">
        <f>O244*H244</f>
        <v>0</v>
      </c>
      <c r="Q244" s="227">
        <v>0</v>
      </c>
      <c r="R244" s="227">
        <f>Q244*H244</f>
        <v>0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620</v>
      </c>
      <c r="AT244" s="229" t="s">
        <v>128</v>
      </c>
      <c r="AU244" s="229" t="s">
        <v>87</v>
      </c>
      <c r="AY244" s="17" t="s">
        <v>125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85</v>
      </c>
      <c r="BK244" s="230">
        <f>ROUND(I244*H244,2)</f>
        <v>0</v>
      </c>
      <c r="BL244" s="17" t="s">
        <v>620</v>
      </c>
      <c r="BM244" s="229" t="s">
        <v>738</v>
      </c>
    </row>
    <row r="245" s="2" customFormat="1">
      <c r="A245" s="38"/>
      <c r="B245" s="39"/>
      <c r="C245" s="40"/>
      <c r="D245" s="231" t="s">
        <v>135</v>
      </c>
      <c r="E245" s="40"/>
      <c r="F245" s="232" t="s">
        <v>451</v>
      </c>
      <c r="G245" s="40"/>
      <c r="H245" s="40"/>
      <c r="I245" s="233"/>
      <c r="J245" s="40"/>
      <c r="K245" s="40"/>
      <c r="L245" s="44"/>
      <c r="M245" s="234"/>
      <c r="N245" s="235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135</v>
      </c>
      <c r="AU245" s="17" t="s">
        <v>87</v>
      </c>
    </row>
    <row r="246" s="14" customFormat="1">
      <c r="A246" s="14"/>
      <c r="B246" s="246"/>
      <c r="C246" s="247"/>
      <c r="D246" s="231" t="s">
        <v>136</v>
      </c>
      <c r="E246" s="248" t="s">
        <v>1</v>
      </c>
      <c r="F246" s="249" t="s">
        <v>1099</v>
      </c>
      <c r="G246" s="247"/>
      <c r="H246" s="250">
        <v>38.07</v>
      </c>
      <c r="I246" s="251"/>
      <c r="J246" s="247"/>
      <c r="K246" s="247"/>
      <c r="L246" s="252"/>
      <c r="M246" s="253"/>
      <c r="N246" s="254"/>
      <c r="O246" s="254"/>
      <c r="P246" s="254"/>
      <c r="Q246" s="254"/>
      <c r="R246" s="254"/>
      <c r="S246" s="254"/>
      <c r="T246" s="255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6" t="s">
        <v>136</v>
      </c>
      <c r="AU246" s="256" t="s">
        <v>87</v>
      </c>
      <c r="AV246" s="14" t="s">
        <v>87</v>
      </c>
      <c r="AW246" s="14" t="s">
        <v>33</v>
      </c>
      <c r="AX246" s="14" t="s">
        <v>85</v>
      </c>
      <c r="AY246" s="256" t="s">
        <v>125</v>
      </c>
    </row>
    <row r="247" s="2" customFormat="1" ht="24.15" customHeight="1">
      <c r="A247" s="38"/>
      <c r="B247" s="39"/>
      <c r="C247" s="218" t="s">
        <v>440</v>
      </c>
      <c r="D247" s="218" t="s">
        <v>128</v>
      </c>
      <c r="E247" s="219" t="s">
        <v>1100</v>
      </c>
      <c r="F247" s="220" t="s">
        <v>1101</v>
      </c>
      <c r="G247" s="221" t="s">
        <v>234</v>
      </c>
      <c r="H247" s="222">
        <v>128.80000000000001</v>
      </c>
      <c r="I247" s="223"/>
      <c r="J247" s="224">
        <f>ROUND(I247*H247,2)</f>
        <v>0</v>
      </c>
      <c r="K247" s="220" t="s">
        <v>132</v>
      </c>
      <c r="L247" s="44"/>
      <c r="M247" s="225" t="s">
        <v>1</v>
      </c>
      <c r="N247" s="226" t="s">
        <v>42</v>
      </c>
      <c r="O247" s="91"/>
      <c r="P247" s="227">
        <f>O247*H247</f>
        <v>0</v>
      </c>
      <c r="Q247" s="227">
        <v>2.0000000000000002E-05</v>
      </c>
      <c r="R247" s="227">
        <f>Q247*H247</f>
        <v>0.0025760000000000006</v>
      </c>
      <c r="S247" s="227">
        <v>0</v>
      </c>
      <c r="T247" s="22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620</v>
      </c>
      <c r="AT247" s="229" t="s">
        <v>128</v>
      </c>
      <c r="AU247" s="229" t="s">
        <v>87</v>
      </c>
      <c r="AY247" s="17" t="s">
        <v>125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85</v>
      </c>
      <c r="BK247" s="230">
        <f>ROUND(I247*H247,2)</f>
        <v>0</v>
      </c>
      <c r="BL247" s="17" t="s">
        <v>620</v>
      </c>
      <c r="BM247" s="229" t="s">
        <v>1102</v>
      </c>
    </row>
    <row r="248" s="2" customFormat="1">
      <c r="A248" s="38"/>
      <c r="B248" s="39"/>
      <c r="C248" s="40"/>
      <c r="D248" s="231" t="s">
        <v>135</v>
      </c>
      <c r="E248" s="40"/>
      <c r="F248" s="232" t="s">
        <v>1103</v>
      </c>
      <c r="G248" s="40"/>
      <c r="H248" s="40"/>
      <c r="I248" s="233"/>
      <c r="J248" s="40"/>
      <c r="K248" s="40"/>
      <c r="L248" s="44"/>
      <c r="M248" s="234"/>
      <c r="N248" s="235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135</v>
      </c>
      <c r="AU248" s="17" t="s">
        <v>87</v>
      </c>
    </row>
    <row r="249" s="13" customFormat="1">
      <c r="A249" s="13"/>
      <c r="B249" s="236"/>
      <c r="C249" s="237"/>
      <c r="D249" s="231" t="s">
        <v>136</v>
      </c>
      <c r="E249" s="238" t="s">
        <v>1</v>
      </c>
      <c r="F249" s="239" t="s">
        <v>1104</v>
      </c>
      <c r="G249" s="237"/>
      <c r="H249" s="238" t="s">
        <v>1</v>
      </c>
      <c r="I249" s="240"/>
      <c r="J249" s="237"/>
      <c r="K249" s="237"/>
      <c r="L249" s="241"/>
      <c r="M249" s="242"/>
      <c r="N249" s="243"/>
      <c r="O249" s="243"/>
      <c r="P249" s="243"/>
      <c r="Q249" s="243"/>
      <c r="R249" s="243"/>
      <c r="S249" s="243"/>
      <c r="T249" s="24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5" t="s">
        <v>136</v>
      </c>
      <c r="AU249" s="245" t="s">
        <v>87</v>
      </c>
      <c r="AV249" s="13" t="s">
        <v>85</v>
      </c>
      <c r="AW249" s="13" t="s">
        <v>33</v>
      </c>
      <c r="AX249" s="13" t="s">
        <v>77</v>
      </c>
      <c r="AY249" s="245" t="s">
        <v>125</v>
      </c>
    </row>
    <row r="250" s="14" customFormat="1">
      <c r="A250" s="14"/>
      <c r="B250" s="246"/>
      <c r="C250" s="247"/>
      <c r="D250" s="231" t="s">
        <v>136</v>
      </c>
      <c r="E250" s="248" t="s">
        <v>1</v>
      </c>
      <c r="F250" s="249" t="s">
        <v>1105</v>
      </c>
      <c r="G250" s="247"/>
      <c r="H250" s="250">
        <v>128.80000000000001</v>
      </c>
      <c r="I250" s="251"/>
      <c r="J250" s="247"/>
      <c r="K250" s="247"/>
      <c r="L250" s="252"/>
      <c r="M250" s="253"/>
      <c r="N250" s="254"/>
      <c r="O250" s="254"/>
      <c r="P250" s="254"/>
      <c r="Q250" s="254"/>
      <c r="R250" s="254"/>
      <c r="S250" s="254"/>
      <c r="T250" s="25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6" t="s">
        <v>136</v>
      </c>
      <c r="AU250" s="256" t="s">
        <v>87</v>
      </c>
      <c r="AV250" s="14" t="s">
        <v>87</v>
      </c>
      <c r="AW250" s="14" t="s">
        <v>33</v>
      </c>
      <c r="AX250" s="14" t="s">
        <v>85</v>
      </c>
      <c r="AY250" s="256" t="s">
        <v>125</v>
      </c>
    </row>
    <row r="251" s="12" customFormat="1" ht="22.8" customHeight="1">
      <c r="A251" s="12"/>
      <c r="B251" s="202"/>
      <c r="C251" s="203"/>
      <c r="D251" s="204" t="s">
        <v>76</v>
      </c>
      <c r="E251" s="216" t="s">
        <v>853</v>
      </c>
      <c r="F251" s="216" t="s">
        <v>854</v>
      </c>
      <c r="G251" s="203"/>
      <c r="H251" s="203"/>
      <c r="I251" s="206"/>
      <c r="J251" s="217">
        <f>BK251</f>
        <v>0</v>
      </c>
      <c r="K251" s="203"/>
      <c r="L251" s="208"/>
      <c r="M251" s="209"/>
      <c r="N251" s="210"/>
      <c r="O251" s="210"/>
      <c r="P251" s="211">
        <f>P252+SUM(P253:P261)</f>
        <v>0</v>
      </c>
      <c r="Q251" s="210"/>
      <c r="R251" s="211">
        <f>R252+SUM(R253:R261)</f>
        <v>0</v>
      </c>
      <c r="S251" s="210"/>
      <c r="T251" s="212">
        <f>T252+SUM(T253:T261)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13" t="s">
        <v>85</v>
      </c>
      <c r="AT251" s="214" t="s">
        <v>76</v>
      </c>
      <c r="AU251" s="214" t="s">
        <v>85</v>
      </c>
      <c r="AY251" s="213" t="s">
        <v>125</v>
      </c>
      <c r="BK251" s="215">
        <f>BK252+SUM(BK253:BK261)</f>
        <v>0</v>
      </c>
    </row>
    <row r="252" s="2" customFormat="1" ht="16.5" customHeight="1">
      <c r="A252" s="38"/>
      <c r="B252" s="39"/>
      <c r="C252" s="218" t="s">
        <v>446</v>
      </c>
      <c r="D252" s="218" t="s">
        <v>128</v>
      </c>
      <c r="E252" s="219" t="s">
        <v>888</v>
      </c>
      <c r="F252" s="220" t="s">
        <v>889</v>
      </c>
      <c r="G252" s="221" t="s">
        <v>449</v>
      </c>
      <c r="H252" s="222">
        <v>3.25</v>
      </c>
      <c r="I252" s="223"/>
      <c r="J252" s="224">
        <f>ROUND(I252*H252,2)</f>
        <v>0</v>
      </c>
      <c r="K252" s="220" t="s">
        <v>132</v>
      </c>
      <c r="L252" s="44"/>
      <c r="M252" s="225" t="s">
        <v>1</v>
      </c>
      <c r="N252" s="226" t="s">
        <v>42</v>
      </c>
      <c r="O252" s="91"/>
      <c r="P252" s="227">
        <f>O252*H252</f>
        <v>0</v>
      </c>
      <c r="Q252" s="227">
        <v>0</v>
      </c>
      <c r="R252" s="227">
        <f>Q252*H252</f>
        <v>0</v>
      </c>
      <c r="S252" s="227">
        <v>0</v>
      </c>
      <c r="T252" s="228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9" t="s">
        <v>149</v>
      </c>
      <c r="AT252" s="229" t="s">
        <v>128</v>
      </c>
      <c r="AU252" s="229" t="s">
        <v>87</v>
      </c>
      <c r="AY252" s="17" t="s">
        <v>125</v>
      </c>
      <c r="BE252" s="230">
        <f>IF(N252="základní",J252,0)</f>
        <v>0</v>
      </c>
      <c r="BF252" s="230">
        <f>IF(N252="snížená",J252,0)</f>
        <v>0</v>
      </c>
      <c r="BG252" s="230">
        <f>IF(N252="zákl. přenesená",J252,0)</f>
        <v>0</v>
      </c>
      <c r="BH252" s="230">
        <f>IF(N252="sníž. přenesená",J252,0)</f>
        <v>0</v>
      </c>
      <c r="BI252" s="230">
        <f>IF(N252="nulová",J252,0)</f>
        <v>0</v>
      </c>
      <c r="BJ252" s="17" t="s">
        <v>85</v>
      </c>
      <c r="BK252" s="230">
        <f>ROUND(I252*H252,2)</f>
        <v>0</v>
      </c>
      <c r="BL252" s="17" t="s">
        <v>149</v>
      </c>
      <c r="BM252" s="229" t="s">
        <v>761</v>
      </c>
    </row>
    <row r="253" s="2" customFormat="1">
      <c r="A253" s="38"/>
      <c r="B253" s="39"/>
      <c r="C253" s="40"/>
      <c r="D253" s="231" t="s">
        <v>135</v>
      </c>
      <c r="E253" s="40"/>
      <c r="F253" s="232" t="s">
        <v>891</v>
      </c>
      <c r="G253" s="40"/>
      <c r="H253" s="40"/>
      <c r="I253" s="233"/>
      <c r="J253" s="40"/>
      <c r="K253" s="40"/>
      <c r="L253" s="44"/>
      <c r="M253" s="234"/>
      <c r="N253" s="235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135</v>
      </c>
      <c r="AU253" s="17" t="s">
        <v>87</v>
      </c>
    </row>
    <row r="254" s="13" customFormat="1">
      <c r="A254" s="13"/>
      <c r="B254" s="236"/>
      <c r="C254" s="237"/>
      <c r="D254" s="231" t="s">
        <v>136</v>
      </c>
      <c r="E254" s="238" t="s">
        <v>1</v>
      </c>
      <c r="F254" s="239" t="s">
        <v>895</v>
      </c>
      <c r="G254" s="237"/>
      <c r="H254" s="238" t="s">
        <v>1</v>
      </c>
      <c r="I254" s="240"/>
      <c r="J254" s="237"/>
      <c r="K254" s="237"/>
      <c r="L254" s="241"/>
      <c r="M254" s="242"/>
      <c r="N254" s="243"/>
      <c r="O254" s="243"/>
      <c r="P254" s="243"/>
      <c r="Q254" s="243"/>
      <c r="R254" s="243"/>
      <c r="S254" s="243"/>
      <c r="T254" s="24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5" t="s">
        <v>136</v>
      </c>
      <c r="AU254" s="245" t="s">
        <v>87</v>
      </c>
      <c r="AV254" s="13" t="s">
        <v>85</v>
      </c>
      <c r="AW254" s="13" t="s">
        <v>33</v>
      </c>
      <c r="AX254" s="13" t="s">
        <v>77</v>
      </c>
      <c r="AY254" s="245" t="s">
        <v>125</v>
      </c>
    </row>
    <row r="255" s="14" customFormat="1">
      <c r="A255" s="14"/>
      <c r="B255" s="246"/>
      <c r="C255" s="247"/>
      <c r="D255" s="231" t="s">
        <v>136</v>
      </c>
      <c r="E255" s="248" t="s">
        <v>1</v>
      </c>
      <c r="F255" s="249" t="s">
        <v>1106</v>
      </c>
      <c r="G255" s="247"/>
      <c r="H255" s="250">
        <v>3.25</v>
      </c>
      <c r="I255" s="251"/>
      <c r="J255" s="247"/>
      <c r="K255" s="247"/>
      <c r="L255" s="252"/>
      <c r="M255" s="253"/>
      <c r="N255" s="254"/>
      <c r="O255" s="254"/>
      <c r="P255" s="254"/>
      <c r="Q255" s="254"/>
      <c r="R255" s="254"/>
      <c r="S255" s="254"/>
      <c r="T255" s="255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6" t="s">
        <v>136</v>
      </c>
      <c r="AU255" s="256" t="s">
        <v>87</v>
      </c>
      <c r="AV255" s="14" t="s">
        <v>87</v>
      </c>
      <c r="AW255" s="14" t="s">
        <v>33</v>
      </c>
      <c r="AX255" s="14" t="s">
        <v>85</v>
      </c>
      <c r="AY255" s="256" t="s">
        <v>125</v>
      </c>
    </row>
    <row r="256" s="2" customFormat="1" ht="16.5" customHeight="1">
      <c r="A256" s="38"/>
      <c r="B256" s="39"/>
      <c r="C256" s="218" t="s">
        <v>453</v>
      </c>
      <c r="D256" s="218" t="s">
        <v>128</v>
      </c>
      <c r="E256" s="219" t="s">
        <v>899</v>
      </c>
      <c r="F256" s="220" t="s">
        <v>900</v>
      </c>
      <c r="G256" s="221" t="s">
        <v>449</v>
      </c>
      <c r="H256" s="222">
        <v>3.25</v>
      </c>
      <c r="I256" s="223"/>
      <c r="J256" s="224">
        <f>ROUND(I256*H256,2)</f>
        <v>0</v>
      </c>
      <c r="K256" s="220" t="s">
        <v>132</v>
      </c>
      <c r="L256" s="44"/>
      <c r="M256" s="225" t="s">
        <v>1</v>
      </c>
      <c r="N256" s="226" t="s">
        <v>42</v>
      </c>
      <c r="O256" s="91"/>
      <c r="P256" s="227">
        <f>O256*H256</f>
        <v>0</v>
      </c>
      <c r="Q256" s="227">
        <v>0</v>
      </c>
      <c r="R256" s="227">
        <f>Q256*H256</f>
        <v>0</v>
      </c>
      <c r="S256" s="227">
        <v>0</v>
      </c>
      <c r="T256" s="22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9" t="s">
        <v>149</v>
      </c>
      <c r="AT256" s="229" t="s">
        <v>128</v>
      </c>
      <c r="AU256" s="229" t="s">
        <v>87</v>
      </c>
      <c r="AY256" s="17" t="s">
        <v>125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85</v>
      </c>
      <c r="BK256" s="230">
        <f>ROUND(I256*H256,2)</f>
        <v>0</v>
      </c>
      <c r="BL256" s="17" t="s">
        <v>149</v>
      </c>
      <c r="BM256" s="229" t="s">
        <v>773</v>
      </c>
    </row>
    <row r="257" s="2" customFormat="1">
      <c r="A257" s="38"/>
      <c r="B257" s="39"/>
      <c r="C257" s="40"/>
      <c r="D257" s="231" t="s">
        <v>135</v>
      </c>
      <c r="E257" s="40"/>
      <c r="F257" s="232" t="s">
        <v>902</v>
      </c>
      <c r="G257" s="40"/>
      <c r="H257" s="40"/>
      <c r="I257" s="233"/>
      <c r="J257" s="40"/>
      <c r="K257" s="40"/>
      <c r="L257" s="44"/>
      <c r="M257" s="234"/>
      <c r="N257" s="235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135</v>
      </c>
      <c r="AU257" s="17" t="s">
        <v>87</v>
      </c>
    </row>
    <row r="258" s="13" customFormat="1">
      <c r="A258" s="13"/>
      <c r="B258" s="236"/>
      <c r="C258" s="237"/>
      <c r="D258" s="231" t="s">
        <v>136</v>
      </c>
      <c r="E258" s="238" t="s">
        <v>1</v>
      </c>
      <c r="F258" s="239" t="s">
        <v>895</v>
      </c>
      <c r="G258" s="237"/>
      <c r="H258" s="238" t="s">
        <v>1</v>
      </c>
      <c r="I258" s="240"/>
      <c r="J258" s="237"/>
      <c r="K258" s="237"/>
      <c r="L258" s="241"/>
      <c r="M258" s="242"/>
      <c r="N258" s="243"/>
      <c r="O258" s="243"/>
      <c r="P258" s="243"/>
      <c r="Q258" s="243"/>
      <c r="R258" s="243"/>
      <c r="S258" s="243"/>
      <c r="T258" s="24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5" t="s">
        <v>136</v>
      </c>
      <c r="AU258" s="245" t="s">
        <v>87</v>
      </c>
      <c r="AV258" s="13" t="s">
        <v>85</v>
      </c>
      <c r="AW258" s="13" t="s">
        <v>33</v>
      </c>
      <c r="AX258" s="13" t="s">
        <v>77</v>
      </c>
      <c r="AY258" s="245" t="s">
        <v>125</v>
      </c>
    </row>
    <row r="259" s="14" customFormat="1">
      <c r="A259" s="14"/>
      <c r="B259" s="246"/>
      <c r="C259" s="247"/>
      <c r="D259" s="231" t="s">
        <v>136</v>
      </c>
      <c r="E259" s="248" t="s">
        <v>1</v>
      </c>
      <c r="F259" s="249" t="s">
        <v>1107</v>
      </c>
      <c r="G259" s="247"/>
      <c r="H259" s="250">
        <v>3.25</v>
      </c>
      <c r="I259" s="251"/>
      <c r="J259" s="247"/>
      <c r="K259" s="247"/>
      <c r="L259" s="252"/>
      <c r="M259" s="253"/>
      <c r="N259" s="254"/>
      <c r="O259" s="254"/>
      <c r="P259" s="254"/>
      <c r="Q259" s="254"/>
      <c r="R259" s="254"/>
      <c r="S259" s="254"/>
      <c r="T259" s="25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6" t="s">
        <v>136</v>
      </c>
      <c r="AU259" s="256" t="s">
        <v>87</v>
      </c>
      <c r="AV259" s="14" t="s">
        <v>87</v>
      </c>
      <c r="AW259" s="14" t="s">
        <v>33</v>
      </c>
      <c r="AX259" s="14" t="s">
        <v>77</v>
      </c>
      <c r="AY259" s="256" t="s">
        <v>125</v>
      </c>
    </row>
    <row r="260" s="15" customFormat="1">
      <c r="A260" s="15"/>
      <c r="B260" s="260"/>
      <c r="C260" s="261"/>
      <c r="D260" s="231" t="s">
        <v>136</v>
      </c>
      <c r="E260" s="262" t="s">
        <v>1</v>
      </c>
      <c r="F260" s="263" t="s">
        <v>291</v>
      </c>
      <c r="G260" s="261"/>
      <c r="H260" s="264">
        <v>3.25</v>
      </c>
      <c r="I260" s="265"/>
      <c r="J260" s="261"/>
      <c r="K260" s="261"/>
      <c r="L260" s="266"/>
      <c r="M260" s="267"/>
      <c r="N260" s="268"/>
      <c r="O260" s="268"/>
      <c r="P260" s="268"/>
      <c r="Q260" s="268"/>
      <c r="R260" s="268"/>
      <c r="S260" s="268"/>
      <c r="T260" s="269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70" t="s">
        <v>136</v>
      </c>
      <c r="AU260" s="270" t="s">
        <v>87</v>
      </c>
      <c r="AV260" s="15" t="s">
        <v>149</v>
      </c>
      <c r="AW260" s="15" t="s">
        <v>33</v>
      </c>
      <c r="AX260" s="15" t="s">
        <v>85</v>
      </c>
      <c r="AY260" s="270" t="s">
        <v>125</v>
      </c>
    </row>
    <row r="261" s="12" customFormat="1" ht="20.88" customHeight="1">
      <c r="A261" s="12"/>
      <c r="B261" s="202"/>
      <c r="C261" s="203"/>
      <c r="D261" s="204" t="s">
        <v>76</v>
      </c>
      <c r="E261" s="216" t="s">
        <v>1108</v>
      </c>
      <c r="F261" s="216" t="s">
        <v>1109</v>
      </c>
      <c r="G261" s="203"/>
      <c r="H261" s="203"/>
      <c r="I261" s="206"/>
      <c r="J261" s="217">
        <f>BK261</f>
        <v>0</v>
      </c>
      <c r="K261" s="203"/>
      <c r="L261" s="208"/>
      <c r="M261" s="209"/>
      <c r="N261" s="210"/>
      <c r="O261" s="210"/>
      <c r="P261" s="211">
        <f>SUM(P262:P264)</f>
        <v>0</v>
      </c>
      <c r="Q261" s="210"/>
      <c r="R261" s="211">
        <f>SUM(R262:R264)</f>
        <v>0</v>
      </c>
      <c r="S261" s="210"/>
      <c r="T261" s="212">
        <f>SUM(T262:T264)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13" t="s">
        <v>85</v>
      </c>
      <c r="AT261" s="214" t="s">
        <v>76</v>
      </c>
      <c r="AU261" s="214" t="s">
        <v>87</v>
      </c>
      <c r="AY261" s="213" t="s">
        <v>125</v>
      </c>
      <c r="BK261" s="215">
        <f>SUM(BK262:BK264)</f>
        <v>0</v>
      </c>
    </row>
    <row r="262" s="2" customFormat="1" ht="16.5" customHeight="1">
      <c r="A262" s="38"/>
      <c r="B262" s="39"/>
      <c r="C262" s="218" t="s">
        <v>460</v>
      </c>
      <c r="D262" s="218" t="s">
        <v>128</v>
      </c>
      <c r="E262" s="219" t="s">
        <v>1110</v>
      </c>
      <c r="F262" s="220" t="s">
        <v>1111</v>
      </c>
      <c r="G262" s="221" t="s">
        <v>240</v>
      </c>
      <c r="H262" s="222">
        <v>13</v>
      </c>
      <c r="I262" s="223"/>
      <c r="J262" s="224">
        <f>ROUND(I262*H262,2)</f>
        <v>0</v>
      </c>
      <c r="K262" s="220" t="s">
        <v>1</v>
      </c>
      <c r="L262" s="44"/>
      <c r="M262" s="225" t="s">
        <v>1</v>
      </c>
      <c r="N262" s="226" t="s">
        <v>42</v>
      </c>
      <c r="O262" s="91"/>
      <c r="P262" s="227">
        <f>O262*H262</f>
        <v>0</v>
      </c>
      <c r="Q262" s="227">
        <v>0</v>
      </c>
      <c r="R262" s="227">
        <f>Q262*H262</f>
        <v>0</v>
      </c>
      <c r="S262" s="227">
        <v>0</v>
      </c>
      <c r="T262" s="228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9" t="s">
        <v>149</v>
      </c>
      <c r="AT262" s="229" t="s">
        <v>128</v>
      </c>
      <c r="AU262" s="229" t="s">
        <v>143</v>
      </c>
      <c r="AY262" s="17" t="s">
        <v>125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17" t="s">
        <v>85</v>
      </c>
      <c r="BK262" s="230">
        <f>ROUND(I262*H262,2)</f>
        <v>0</v>
      </c>
      <c r="BL262" s="17" t="s">
        <v>149</v>
      </c>
      <c r="BM262" s="229" t="s">
        <v>785</v>
      </c>
    </row>
    <row r="263" s="2" customFormat="1">
      <c r="A263" s="38"/>
      <c r="B263" s="39"/>
      <c r="C263" s="40"/>
      <c r="D263" s="231" t="s">
        <v>135</v>
      </c>
      <c r="E263" s="40"/>
      <c r="F263" s="232" t="s">
        <v>1111</v>
      </c>
      <c r="G263" s="40"/>
      <c r="H263" s="40"/>
      <c r="I263" s="233"/>
      <c r="J263" s="40"/>
      <c r="K263" s="40"/>
      <c r="L263" s="44"/>
      <c r="M263" s="234"/>
      <c r="N263" s="235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135</v>
      </c>
      <c r="AU263" s="17" t="s">
        <v>143</v>
      </c>
    </row>
    <row r="264" s="14" customFormat="1">
      <c r="A264" s="14"/>
      <c r="B264" s="246"/>
      <c r="C264" s="247"/>
      <c r="D264" s="231" t="s">
        <v>136</v>
      </c>
      <c r="E264" s="248" t="s">
        <v>1</v>
      </c>
      <c r="F264" s="249" t="s">
        <v>1112</v>
      </c>
      <c r="G264" s="247"/>
      <c r="H264" s="250">
        <v>13</v>
      </c>
      <c r="I264" s="251"/>
      <c r="J264" s="247"/>
      <c r="K264" s="247"/>
      <c r="L264" s="252"/>
      <c r="M264" s="257"/>
      <c r="N264" s="258"/>
      <c r="O264" s="258"/>
      <c r="P264" s="258"/>
      <c r="Q264" s="258"/>
      <c r="R264" s="258"/>
      <c r="S264" s="258"/>
      <c r="T264" s="25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6" t="s">
        <v>136</v>
      </c>
      <c r="AU264" s="256" t="s">
        <v>143</v>
      </c>
      <c r="AV264" s="14" t="s">
        <v>87</v>
      </c>
      <c r="AW264" s="14" t="s">
        <v>33</v>
      </c>
      <c r="AX264" s="14" t="s">
        <v>85</v>
      </c>
      <c r="AY264" s="256" t="s">
        <v>125</v>
      </c>
    </row>
    <row r="265" s="2" customFormat="1" ht="6.96" customHeight="1">
      <c r="A265" s="38"/>
      <c r="B265" s="66"/>
      <c r="C265" s="67"/>
      <c r="D265" s="67"/>
      <c r="E265" s="67"/>
      <c r="F265" s="67"/>
      <c r="G265" s="67"/>
      <c r="H265" s="67"/>
      <c r="I265" s="67"/>
      <c r="J265" s="67"/>
      <c r="K265" s="67"/>
      <c r="L265" s="44"/>
      <c r="M265" s="38"/>
      <c r="O265" s="38"/>
      <c r="P265" s="38"/>
      <c r="Q265" s="38"/>
      <c r="R265" s="38"/>
      <c r="S265" s="38"/>
      <c r="T265" s="38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</row>
  </sheetData>
  <sheetProtection sheet="1" autoFilter="0" formatColumns="0" formatRows="0" objects="1" scenarios="1" spinCount="100000" saltValue="p5ylPQLWwXKbLHjng5Wx29YyLpxz9macC1GaoNW7ysh/M5CvUWPySusg0fYmw8H0GA4S6ckxWT8sxPsHdQr+qw==" hashValue="deBFUjGr4IV/qUWLJ59oWbErn8MinqI/6IZZTW1dYKBybzo9rdVa7zlBKcSPTa9PH8EvBo1GtS1mcQk15u853w==" algorithmName="SHA-512" password="CC35"/>
  <autoFilter ref="C122:K264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kros\Karel</dc:creator>
  <cp:lastModifiedBy>kros\Karel</cp:lastModifiedBy>
  <dcterms:created xsi:type="dcterms:W3CDTF">2022-02-23T08:56:19Z</dcterms:created>
  <dcterms:modified xsi:type="dcterms:W3CDTF">2022-02-23T08:56:24Z</dcterms:modified>
</cp:coreProperties>
</file>