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updateLinks="never" defaultThemeVersion="124226"/>
  <workbookProtection workbookPassword="C411" lockStructure="1" lockWindows="1"/>
  <bookViews>
    <workbookView xWindow="-135" yWindow="-135" windowWidth="13995" windowHeight="11760" tabRatio="742"/>
  </bookViews>
  <sheets>
    <sheet name="Rekapitulace" sheetId="5" r:id="rId1"/>
    <sheet name="ARC-AP" sheetId="58" r:id="rId2"/>
    <sheet name="SAD-VÚ" sheetId="53" r:id="rId3"/>
    <sheet name="SAD-R" sheetId="51" r:id="rId4"/>
    <sheet name="ARC-WC" sheetId="59" r:id="rId5"/>
    <sheet name="EI" sheetId="60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CENA__" localSheetId="1">'ARC-AP'!$N$6:$N$251</definedName>
    <definedName name="__CENA__" localSheetId="4">'ARC-WC'!$N$6:$N$407</definedName>
    <definedName name="__CENA__">#REF!</definedName>
    <definedName name="__MAIN__" localSheetId="1">'ARC-AP'!$F$1:$CT$240</definedName>
    <definedName name="__MAIN__" localSheetId="4">'ARC-WC'!$F$1:$CT$398</definedName>
    <definedName name="__MAIN__">#REF!</definedName>
    <definedName name="__MAIN2__" localSheetId="1">#REF!</definedName>
    <definedName name="__MAIN2__" localSheetId="4">#REF!</definedName>
    <definedName name="__MAIN2__">#REF!</definedName>
    <definedName name="__SAZBA__" localSheetId="1">'ARC-AP'!$O$6:$O$251</definedName>
    <definedName name="__SAZBA__" localSheetId="4">'ARC-WC'!$O$6:$O$407</definedName>
    <definedName name="__SAZBA__">#REF!</definedName>
    <definedName name="__T0__" localSheetId="1">'ARC-AP'!$F$5:$R$240</definedName>
    <definedName name="__T0__" localSheetId="4">'ARC-WC'!$F$5:$R$398</definedName>
    <definedName name="__T0__">#REF!</definedName>
    <definedName name="__T1__" localSheetId="1">'ARC-AP'!$F$6:$R$81</definedName>
    <definedName name="__T1__" localSheetId="4">'ARC-WC'!$F$6:$R$43</definedName>
    <definedName name="__T1__">#REF!</definedName>
    <definedName name="__T2__" localSheetId="1">'ARC-AP'!$F$7:$CT$8</definedName>
    <definedName name="__T2__" localSheetId="4">'ARC-WC'!$F$7:$CT$8</definedName>
    <definedName name="__T2__">#REF!</definedName>
    <definedName name="__T3__" localSheetId="1">'ARC-AP'!$H$8:$K$8</definedName>
    <definedName name="__T3__" localSheetId="4">'ARC-WC'!$H$8:$K$8</definedName>
    <definedName name="__T3__">#REF!</definedName>
    <definedName name="__TE1__" localSheetId="1">'[1]Kryci list'!#REF!</definedName>
    <definedName name="__TE1__" localSheetId="4">'[2]Kryci list'!#REF!</definedName>
    <definedName name="__TE1__">'[3]Kryci list'!#REF!</definedName>
    <definedName name="__TE3__" localSheetId="1">#REF!</definedName>
    <definedName name="__TE3__" localSheetId="4">#REF!</definedName>
    <definedName name="__TE3__">#REF!</definedName>
    <definedName name="__TR0__" localSheetId="1">#REF!</definedName>
    <definedName name="__TR0__" localSheetId="4">#REF!</definedName>
    <definedName name="__TR0__">#REF!</definedName>
    <definedName name="__TR1__" localSheetId="1">#REF!</definedName>
    <definedName name="__TR1__" localSheetId="4">#REF!</definedName>
    <definedName name="__TR1__">#REF!</definedName>
    <definedName name="AS">#REF!</definedName>
    <definedName name="CK">#REF!</definedName>
    <definedName name="DV">#REF!</definedName>
    <definedName name="Excel_BuiltIn__FilterDatabase_1">#REF!</definedName>
    <definedName name="Excel_BuiltIn__FilterDatabase_2">[4]HRO!#REF!</definedName>
    <definedName name="Excel_BuiltIn_Print_Area_1_1">#REF!</definedName>
    <definedName name="Excel_BuiltIn_Print_Area_2">#REF!</definedName>
    <definedName name="Excel_BuiltIn_Print_Titles_1_1">#REF!</definedName>
    <definedName name="Excel_BuiltIn_Print_Titles_2">#REF!</definedName>
    <definedName name="f">#REF!</definedName>
    <definedName name="H">#REF!</definedName>
    <definedName name="IC">#REF!</definedName>
    <definedName name="konec">#REF!</definedName>
    <definedName name="L">#REF!</definedName>
    <definedName name="M">#REF!</definedName>
    <definedName name="_xlnm.Print_Titles" localSheetId="1">'ARC-AP'!$3:$4</definedName>
    <definedName name="_xlnm.Print_Titles" localSheetId="4">'ARC-WC'!$3:$4</definedName>
    <definedName name="_xlnm.Print_Area" localSheetId="0">Rekapitulace!$A$1:$E$49</definedName>
    <definedName name="P">#REF!</definedName>
    <definedName name="PH">#REF!</definedName>
    <definedName name="PT">#REF!</definedName>
    <definedName name="Q">#REF!</definedName>
    <definedName name="RV">#REF!</definedName>
    <definedName name="T">#REF!</definedName>
    <definedName name="TK">#REF!</definedName>
    <definedName name="TP">#REF!</definedName>
    <definedName name="UV">#REF!</definedName>
    <definedName name="V">#REF!</definedName>
    <definedName name="X">#REF!</definedName>
    <definedName name="zacatek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" i="53" l="1"/>
  <c r="F79" i="53"/>
  <c r="F78" i="53"/>
  <c r="F95" i="53" s="1"/>
  <c r="F81" i="53" l="1"/>
  <c r="D22" i="5"/>
  <c r="F92" i="60"/>
  <c r="J92" i="60" s="1"/>
  <c r="F91" i="60"/>
  <c r="J91" i="60" s="1"/>
  <c r="F90" i="60"/>
  <c r="J90" i="60" s="1"/>
  <c r="F89" i="60"/>
  <c r="J89" i="60" s="1"/>
  <c r="F87" i="60"/>
  <c r="J87" i="60" s="1"/>
  <c r="F86" i="60"/>
  <c r="J86" i="60" s="1"/>
  <c r="J84" i="60"/>
  <c r="F83" i="60"/>
  <c r="J83" i="60" s="1"/>
  <c r="F79" i="60"/>
  <c r="J79" i="60" s="1"/>
  <c r="F78" i="60"/>
  <c r="J78" i="60" s="1"/>
  <c r="F77" i="60"/>
  <c r="J77" i="60" s="1"/>
  <c r="F76" i="60"/>
  <c r="J76" i="60" s="1"/>
  <c r="F75" i="60"/>
  <c r="J75" i="60" s="1"/>
  <c r="F74" i="60"/>
  <c r="J74" i="60" s="1"/>
  <c r="F73" i="60"/>
  <c r="J73" i="60" s="1"/>
  <c r="J67" i="60"/>
  <c r="I67" i="60"/>
  <c r="F67" i="60"/>
  <c r="I66" i="60"/>
  <c r="J66" i="60" s="1"/>
  <c r="F66" i="60"/>
  <c r="I65" i="60"/>
  <c r="F65" i="60"/>
  <c r="J65" i="60" s="1"/>
  <c r="I64" i="60"/>
  <c r="J64" i="60" s="1"/>
  <c r="F64" i="60"/>
  <c r="I63" i="60"/>
  <c r="F63" i="60"/>
  <c r="J63" i="60" s="1"/>
  <c r="I55" i="60"/>
  <c r="J55" i="60" s="1"/>
  <c r="F55" i="60"/>
  <c r="I54" i="60"/>
  <c r="F54" i="60"/>
  <c r="J54" i="60" s="1"/>
  <c r="I53" i="60"/>
  <c r="J53" i="60" s="1"/>
  <c r="I52" i="60"/>
  <c r="J52" i="60" s="1"/>
  <c r="F52" i="60"/>
  <c r="J51" i="60"/>
  <c r="I51" i="60"/>
  <c r="F51" i="60"/>
  <c r="I50" i="60"/>
  <c r="J50" i="60" s="1"/>
  <c r="F50" i="60"/>
  <c r="I49" i="60"/>
  <c r="F49" i="60"/>
  <c r="J49" i="60" s="1"/>
  <c r="I48" i="60"/>
  <c r="F48" i="60"/>
  <c r="J47" i="60"/>
  <c r="I47" i="60"/>
  <c r="I46" i="60"/>
  <c r="J46" i="60" s="1"/>
  <c r="I45" i="60"/>
  <c r="J45" i="60" s="1"/>
  <c r="I44" i="60"/>
  <c r="F44" i="60"/>
  <c r="I43" i="60"/>
  <c r="J43" i="60" s="1"/>
  <c r="I42" i="60"/>
  <c r="J42" i="60" s="1"/>
  <c r="F42" i="60"/>
  <c r="G41" i="60"/>
  <c r="I41" i="60" s="1"/>
  <c r="J41" i="60" s="1"/>
  <c r="F41" i="60"/>
  <c r="G40" i="60"/>
  <c r="I40" i="60" s="1"/>
  <c r="J40" i="60" s="1"/>
  <c r="F40" i="60"/>
  <c r="J39" i="60"/>
  <c r="I39" i="60"/>
  <c r="G38" i="60"/>
  <c r="I38" i="60" s="1"/>
  <c r="J38" i="60" s="1"/>
  <c r="F38" i="60"/>
  <c r="G37" i="60"/>
  <c r="I37" i="60" s="1"/>
  <c r="F37" i="60"/>
  <c r="G36" i="60"/>
  <c r="I36" i="60" s="1"/>
  <c r="J36" i="60" s="1"/>
  <c r="F36" i="60"/>
  <c r="G35" i="60"/>
  <c r="I35" i="60" s="1"/>
  <c r="F35" i="60"/>
  <c r="G34" i="60"/>
  <c r="I34" i="60" s="1"/>
  <c r="J34" i="60" s="1"/>
  <c r="F34" i="60"/>
  <c r="G33" i="60"/>
  <c r="I33" i="60" s="1"/>
  <c r="F33" i="60"/>
  <c r="G32" i="60"/>
  <c r="I32" i="60" s="1"/>
  <c r="J32" i="60" s="1"/>
  <c r="F32" i="60"/>
  <c r="G31" i="60"/>
  <c r="I31" i="60" s="1"/>
  <c r="F31" i="60"/>
  <c r="G30" i="60"/>
  <c r="I30" i="60" s="1"/>
  <c r="J30" i="60" s="1"/>
  <c r="F30" i="60"/>
  <c r="G29" i="60"/>
  <c r="I29" i="60" s="1"/>
  <c r="F29" i="60"/>
  <c r="G28" i="60"/>
  <c r="I28" i="60" s="1"/>
  <c r="J28" i="60" s="1"/>
  <c r="F28" i="60"/>
  <c r="G27" i="60"/>
  <c r="I27" i="60" s="1"/>
  <c r="F27" i="60"/>
  <c r="G26" i="60"/>
  <c r="I26" i="60" s="1"/>
  <c r="J26" i="60" s="1"/>
  <c r="F26" i="60"/>
  <c r="G25" i="60"/>
  <c r="I25" i="60" s="1"/>
  <c r="F25" i="60"/>
  <c r="G24" i="60"/>
  <c r="I24" i="60" s="1"/>
  <c r="J24" i="60" s="1"/>
  <c r="F24" i="60"/>
  <c r="G23" i="60"/>
  <c r="I23" i="60" s="1"/>
  <c r="F23" i="60"/>
  <c r="G22" i="60"/>
  <c r="I22" i="60" s="1"/>
  <c r="J22" i="60" s="1"/>
  <c r="F22" i="60"/>
  <c r="G21" i="60"/>
  <c r="I21" i="60" s="1"/>
  <c r="F21" i="60"/>
  <c r="G20" i="60"/>
  <c r="I20" i="60" s="1"/>
  <c r="J20" i="60" s="1"/>
  <c r="F20" i="60"/>
  <c r="G19" i="60"/>
  <c r="I19" i="60" s="1"/>
  <c r="F19" i="60"/>
  <c r="G18" i="60"/>
  <c r="I18" i="60" s="1"/>
  <c r="J18" i="60" s="1"/>
  <c r="F18" i="60"/>
  <c r="G17" i="60"/>
  <c r="I17" i="60" s="1"/>
  <c r="F17" i="60"/>
  <c r="G16" i="60"/>
  <c r="I16" i="60" s="1"/>
  <c r="J16" i="60" s="1"/>
  <c r="F16" i="60"/>
  <c r="G15" i="60"/>
  <c r="I15" i="60" s="1"/>
  <c r="F15" i="60"/>
  <c r="G14" i="60"/>
  <c r="I14" i="60" s="1"/>
  <c r="F14" i="60"/>
  <c r="N404" i="59"/>
  <c r="L404" i="59"/>
  <c r="N403" i="59"/>
  <c r="L403" i="59"/>
  <c r="N402" i="59"/>
  <c r="L402" i="59"/>
  <c r="N401" i="59"/>
  <c r="L401" i="59"/>
  <c r="N400" i="59"/>
  <c r="N399" i="59" s="1"/>
  <c r="N396" i="59"/>
  <c r="L396" i="59"/>
  <c r="N381" i="59"/>
  <c r="N380" i="59" s="1"/>
  <c r="L381" i="59"/>
  <c r="L378" i="59"/>
  <c r="N378" i="59" s="1"/>
  <c r="L377" i="59"/>
  <c r="N377" i="59" s="1"/>
  <c r="L376" i="59"/>
  <c r="N376" i="59" s="1"/>
  <c r="L374" i="59"/>
  <c r="N374" i="59" s="1"/>
  <c r="N373" i="59" s="1"/>
  <c r="N371" i="59"/>
  <c r="L371" i="59"/>
  <c r="N370" i="59"/>
  <c r="L370" i="59"/>
  <c r="N369" i="59"/>
  <c r="L369" i="59"/>
  <c r="N368" i="59"/>
  <c r="L368" i="59"/>
  <c r="N367" i="59"/>
  <c r="L367" i="59"/>
  <c r="N366" i="59"/>
  <c r="L366" i="59"/>
  <c r="N361" i="59"/>
  <c r="L361" i="59"/>
  <c r="N360" i="59"/>
  <c r="L360" i="59"/>
  <c r="N358" i="59"/>
  <c r="L358" i="59"/>
  <c r="N357" i="59"/>
  <c r="N356" i="59" s="1"/>
  <c r="L357" i="59"/>
  <c r="L354" i="59"/>
  <c r="N354" i="59" s="1"/>
  <c r="L352" i="59"/>
  <c r="N352" i="59" s="1"/>
  <c r="L351" i="59"/>
  <c r="N351" i="59" s="1"/>
  <c r="L348" i="59"/>
  <c r="N348" i="59" s="1"/>
  <c r="L341" i="59"/>
  <c r="N341" i="59" s="1"/>
  <c r="L338" i="59"/>
  <c r="N338" i="59" s="1"/>
  <c r="L337" i="59"/>
  <c r="N337" i="59" s="1"/>
  <c r="L335" i="59"/>
  <c r="N335" i="59" s="1"/>
  <c r="N332" i="59"/>
  <c r="L332" i="59"/>
  <c r="N327" i="59"/>
  <c r="L327" i="59"/>
  <c r="N326" i="59"/>
  <c r="L326" i="59"/>
  <c r="N325" i="59"/>
  <c r="L325" i="59"/>
  <c r="N324" i="59"/>
  <c r="L324" i="59"/>
  <c r="N321" i="59"/>
  <c r="L321" i="59"/>
  <c r="N318" i="59"/>
  <c r="L318" i="59"/>
  <c r="N317" i="59"/>
  <c r="L315" i="59"/>
  <c r="N315" i="59" s="1"/>
  <c r="L314" i="59"/>
  <c r="N314" i="59" s="1"/>
  <c r="L313" i="59"/>
  <c r="N313" i="59" s="1"/>
  <c r="L312" i="59"/>
  <c r="N312" i="59" s="1"/>
  <c r="L311" i="59"/>
  <c r="N311" i="59" s="1"/>
  <c r="L310" i="59"/>
  <c r="N310" i="59" s="1"/>
  <c r="N307" i="59"/>
  <c r="L307" i="59"/>
  <c r="N306" i="59"/>
  <c r="L306" i="59"/>
  <c r="N299" i="59"/>
  <c r="L299" i="59"/>
  <c r="N297" i="59"/>
  <c r="L297" i="59"/>
  <c r="L294" i="59"/>
  <c r="N294" i="59" s="1"/>
  <c r="N293" i="59" s="1"/>
  <c r="L291" i="59"/>
  <c r="N291" i="59" s="1"/>
  <c r="L290" i="59"/>
  <c r="N290" i="59" s="1"/>
  <c r="L289" i="59"/>
  <c r="N289" i="59" s="1"/>
  <c r="L288" i="59"/>
  <c r="N288" i="59" s="1"/>
  <c r="L287" i="59"/>
  <c r="N287" i="59" s="1"/>
  <c r="L286" i="59"/>
  <c r="N286" i="59" s="1"/>
  <c r="L285" i="59"/>
  <c r="N285" i="59" s="1"/>
  <c r="L284" i="59"/>
  <c r="N284" i="59" s="1"/>
  <c r="L283" i="59"/>
  <c r="N283" i="59" s="1"/>
  <c r="L282" i="59"/>
  <c r="N282" i="59" s="1"/>
  <c r="L281" i="59"/>
  <c r="N281" i="59" s="1"/>
  <c r="N278" i="59"/>
  <c r="L278" i="59"/>
  <c r="N277" i="59"/>
  <c r="L277" i="59"/>
  <c r="N276" i="59"/>
  <c r="L276" i="59"/>
  <c r="N275" i="59"/>
  <c r="L275" i="59"/>
  <c r="N274" i="59"/>
  <c r="L274" i="59"/>
  <c r="N273" i="59"/>
  <c r="L273" i="59"/>
  <c r="N272" i="59"/>
  <c r="N271" i="59" s="1"/>
  <c r="L272" i="59"/>
  <c r="L269" i="59"/>
  <c r="N269" i="59" s="1"/>
  <c r="L268" i="59"/>
  <c r="N268" i="59" s="1"/>
  <c r="L267" i="59"/>
  <c r="N267" i="59" s="1"/>
  <c r="L266" i="59"/>
  <c r="N266" i="59" s="1"/>
  <c r="N263" i="59"/>
  <c r="L263" i="59"/>
  <c r="N262" i="59"/>
  <c r="L262" i="59"/>
  <c r="N255" i="59"/>
  <c r="L255" i="59"/>
  <c r="N248" i="59"/>
  <c r="L248" i="59"/>
  <c r="N246" i="59"/>
  <c r="L246" i="59"/>
  <c r="N244" i="59"/>
  <c r="L244" i="59"/>
  <c r="N242" i="59"/>
  <c r="L242" i="59"/>
  <c r="N241" i="59"/>
  <c r="L239" i="59"/>
  <c r="N239" i="59" s="1"/>
  <c r="L238" i="59"/>
  <c r="N238" i="59" s="1"/>
  <c r="L236" i="59"/>
  <c r="N236" i="59" s="1"/>
  <c r="L223" i="59"/>
  <c r="N223" i="59" s="1"/>
  <c r="L221" i="59"/>
  <c r="N221" i="59" s="1"/>
  <c r="L219" i="59"/>
  <c r="N219" i="59" s="1"/>
  <c r="N216" i="59"/>
  <c r="L216" i="59"/>
  <c r="N215" i="59"/>
  <c r="L215" i="59"/>
  <c r="N214" i="59"/>
  <c r="L214" i="59"/>
  <c r="N213" i="59"/>
  <c r="L213" i="59"/>
  <c r="N212" i="59"/>
  <c r="L212" i="59"/>
  <c r="N211" i="59"/>
  <c r="L209" i="59"/>
  <c r="N209" i="59" s="1"/>
  <c r="L208" i="59"/>
  <c r="N208" i="59" s="1"/>
  <c r="L207" i="59"/>
  <c r="N207" i="59" s="1"/>
  <c r="L206" i="59"/>
  <c r="N206" i="59" s="1"/>
  <c r="L205" i="59"/>
  <c r="N205" i="59" s="1"/>
  <c r="L204" i="59"/>
  <c r="N204" i="59" s="1"/>
  <c r="L203" i="59"/>
  <c r="N203" i="59" s="1"/>
  <c r="L202" i="59"/>
  <c r="N202" i="59" s="1"/>
  <c r="L201" i="59"/>
  <c r="N201" i="59" s="1"/>
  <c r="L200" i="59"/>
  <c r="N200" i="59" s="1"/>
  <c r="L199" i="59"/>
  <c r="N199" i="59" s="1"/>
  <c r="L197" i="59"/>
  <c r="N197" i="59" s="1"/>
  <c r="L195" i="59"/>
  <c r="N195" i="59" s="1"/>
  <c r="L193" i="59"/>
  <c r="N193" i="59" s="1"/>
  <c r="L191" i="59"/>
  <c r="N191" i="59" s="1"/>
  <c r="L189" i="59"/>
  <c r="N189" i="59" s="1"/>
  <c r="L188" i="59"/>
  <c r="N188" i="59" s="1"/>
  <c r="L187" i="59"/>
  <c r="N187" i="59" s="1"/>
  <c r="L185" i="59"/>
  <c r="N185" i="59" s="1"/>
  <c r="L182" i="59"/>
  <c r="N182" i="59" s="1"/>
  <c r="L175" i="59"/>
  <c r="N175" i="59" s="1"/>
  <c r="L168" i="59"/>
  <c r="N168" i="59" s="1"/>
  <c r="L164" i="59"/>
  <c r="N164" i="59" s="1"/>
  <c r="N161" i="59"/>
  <c r="L161" i="59"/>
  <c r="N160" i="59"/>
  <c r="L160" i="59"/>
  <c r="N159" i="59"/>
  <c r="L159" i="59"/>
  <c r="N158" i="59"/>
  <c r="L158" i="59"/>
  <c r="N156" i="59"/>
  <c r="L156" i="59"/>
  <c r="N155" i="59"/>
  <c r="L155" i="59"/>
  <c r="N152" i="59"/>
  <c r="L152" i="59"/>
  <c r="N151" i="59"/>
  <c r="L151" i="59"/>
  <c r="N150" i="59"/>
  <c r="L150" i="59"/>
  <c r="N149" i="59"/>
  <c r="L149" i="59"/>
  <c r="N148" i="59"/>
  <c r="L148" i="59"/>
  <c r="N147" i="59"/>
  <c r="L147" i="59"/>
  <c r="N146" i="59"/>
  <c r="L144" i="59"/>
  <c r="N144" i="59" s="1"/>
  <c r="L141" i="59"/>
  <c r="N141" i="59" s="1"/>
  <c r="L139" i="59"/>
  <c r="N139" i="59" s="1"/>
  <c r="L132" i="59"/>
  <c r="N132" i="59" s="1"/>
  <c r="L125" i="59"/>
  <c r="N125" i="59" s="1"/>
  <c r="L113" i="59"/>
  <c r="N113" i="59" s="1"/>
  <c r="L111" i="59"/>
  <c r="N111" i="59" s="1"/>
  <c r="L109" i="59"/>
  <c r="N109" i="59" s="1"/>
  <c r="L107" i="59"/>
  <c r="N107" i="59" s="1"/>
  <c r="L106" i="59"/>
  <c r="N106" i="59" s="1"/>
  <c r="L105" i="59"/>
  <c r="N105" i="59" s="1"/>
  <c r="L102" i="59"/>
  <c r="N102" i="59" s="1"/>
  <c r="L100" i="59"/>
  <c r="N100" i="59" s="1"/>
  <c r="L96" i="59"/>
  <c r="N96" i="59" s="1"/>
  <c r="L95" i="59"/>
  <c r="N95" i="59" s="1"/>
  <c r="L90" i="59"/>
  <c r="N90" i="59" s="1"/>
  <c r="L86" i="59"/>
  <c r="N86" i="59" s="1"/>
  <c r="L85" i="59"/>
  <c r="N85" i="59" s="1"/>
  <c r="L75" i="59"/>
  <c r="N75" i="59" s="1"/>
  <c r="L74" i="59"/>
  <c r="N74" i="59" s="1"/>
  <c r="L73" i="59"/>
  <c r="N73" i="59" s="1"/>
  <c r="N69" i="59"/>
  <c r="L69" i="59"/>
  <c r="N68" i="59"/>
  <c r="L68" i="59"/>
  <c r="N66" i="59"/>
  <c r="L66" i="59"/>
  <c r="N65" i="59"/>
  <c r="L65" i="59"/>
  <c r="N64" i="59"/>
  <c r="L64" i="59"/>
  <c r="L61" i="59"/>
  <c r="N61" i="59" s="1"/>
  <c r="N60" i="59" s="1"/>
  <c r="N57" i="59"/>
  <c r="L57" i="59"/>
  <c r="N55" i="59"/>
  <c r="L55" i="59"/>
  <c r="N54" i="59"/>
  <c r="L54" i="59"/>
  <c r="N53" i="59"/>
  <c r="N48" i="59" s="1"/>
  <c r="L53" i="59"/>
  <c r="N52" i="59"/>
  <c r="L52" i="59"/>
  <c r="N51" i="59"/>
  <c r="L51" i="59"/>
  <c r="N49" i="59"/>
  <c r="L49" i="59"/>
  <c r="L45" i="59"/>
  <c r="N45" i="59" s="1"/>
  <c r="N44" i="59" s="1"/>
  <c r="N40" i="59"/>
  <c r="L40" i="59"/>
  <c r="N37" i="59"/>
  <c r="L37" i="59"/>
  <c r="N35" i="59"/>
  <c r="L35" i="59"/>
  <c r="N33" i="59"/>
  <c r="L33" i="59"/>
  <c r="N24" i="59"/>
  <c r="L24" i="59"/>
  <c r="N23" i="59"/>
  <c r="L23" i="59"/>
  <c r="N22" i="59"/>
  <c r="L22" i="59"/>
  <c r="N21" i="59"/>
  <c r="L21" i="59"/>
  <c r="N20" i="59"/>
  <c r="L20" i="59"/>
  <c r="N17" i="59"/>
  <c r="L17" i="59"/>
  <c r="N16" i="59"/>
  <c r="L16" i="59"/>
  <c r="N11" i="59"/>
  <c r="L11" i="59"/>
  <c r="N10" i="59"/>
  <c r="L10" i="59"/>
  <c r="N7" i="59"/>
  <c r="L7" i="59"/>
  <c r="N6" i="59"/>
  <c r="L248" i="58"/>
  <c r="N248" i="58" s="1"/>
  <c r="L247" i="58"/>
  <c r="N247" i="58" s="1"/>
  <c r="L246" i="58"/>
  <c r="N246" i="58" s="1"/>
  <c r="L245" i="58"/>
  <c r="N245" i="58" s="1"/>
  <c r="L244" i="58"/>
  <c r="N244" i="58" s="1"/>
  <c r="L243" i="58"/>
  <c r="N243" i="58" s="1"/>
  <c r="N242" i="58" s="1"/>
  <c r="N241" i="58" s="1"/>
  <c r="L238" i="58"/>
  <c r="N238" i="58" s="1"/>
  <c r="L237" i="58"/>
  <c r="N237" i="58" s="1"/>
  <c r="L236" i="58"/>
  <c r="N236" i="58" s="1"/>
  <c r="L235" i="58"/>
  <c r="N235" i="58" s="1"/>
  <c r="L234" i="58"/>
  <c r="N234" i="58" s="1"/>
  <c r="L233" i="58"/>
  <c r="N233" i="58" s="1"/>
  <c r="L232" i="58"/>
  <c r="N232" i="58" s="1"/>
  <c r="L231" i="58"/>
  <c r="N231" i="58" s="1"/>
  <c r="L230" i="58"/>
  <c r="N230" i="58" s="1"/>
  <c r="L227" i="58"/>
  <c r="N227" i="58" s="1"/>
  <c r="L224" i="58"/>
  <c r="N224" i="58" s="1"/>
  <c r="N223" i="58"/>
  <c r="L223" i="58"/>
  <c r="L220" i="58"/>
  <c r="N220" i="58" s="1"/>
  <c r="N219" i="58"/>
  <c r="L219" i="58"/>
  <c r="L218" i="58"/>
  <c r="N218" i="58" s="1"/>
  <c r="N217" i="58"/>
  <c r="L217" i="58"/>
  <c r="N214" i="58"/>
  <c r="L214" i="58"/>
  <c r="L213" i="58"/>
  <c r="N213" i="58" s="1"/>
  <c r="N212" i="58"/>
  <c r="L212" i="58"/>
  <c r="L211" i="58"/>
  <c r="N211" i="58" s="1"/>
  <c r="N207" i="58"/>
  <c r="L207" i="58"/>
  <c r="L205" i="58"/>
  <c r="N205" i="58" s="1"/>
  <c r="N203" i="58"/>
  <c r="L203" i="58"/>
  <c r="L201" i="58"/>
  <c r="N201" i="58" s="1"/>
  <c r="N198" i="58"/>
  <c r="L198" i="58"/>
  <c r="L196" i="58"/>
  <c r="N196" i="58" s="1"/>
  <c r="N194" i="58"/>
  <c r="L194" i="58"/>
  <c r="L192" i="58"/>
  <c r="N192" i="58" s="1"/>
  <c r="L189" i="58"/>
  <c r="N189" i="58" s="1"/>
  <c r="N188" i="58"/>
  <c r="L188" i="58"/>
  <c r="L185" i="58"/>
  <c r="N185" i="58" s="1"/>
  <c r="N184" i="58"/>
  <c r="L184" i="58"/>
  <c r="L180" i="58"/>
  <c r="N180" i="58" s="1"/>
  <c r="N179" i="58" s="1"/>
  <c r="N175" i="58"/>
  <c r="L175" i="58"/>
  <c r="L174" i="58"/>
  <c r="N174" i="58" s="1"/>
  <c r="N173" i="58"/>
  <c r="L173" i="58"/>
  <c r="L172" i="58"/>
  <c r="N172" i="58" s="1"/>
  <c r="N170" i="58"/>
  <c r="L170" i="58"/>
  <c r="L167" i="58"/>
  <c r="N167" i="58" s="1"/>
  <c r="L163" i="58"/>
  <c r="N163" i="58" s="1"/>
  <c r="N161" i="58"/>
  <c r="L161" i="58"/>
  <c r="L159" i="58"/>
  <c r="N159" i="58" s="1"/>
  <c r="N157" i="58"/>
  <c r="L157" i="58"/>
  <c r="L154" i="58"/>
  <c r="N154" i="58" s="1"/>
  <c r="N152" i="58"/>
  <c r="L152" i="58"/>
  <c r="L150" i="58"/>
  <c r="N150" i="58" s="1"/>
  <c r="N148" i="58"/>
  <c r="L148" i="58"/>
  <c r="L144" i="58"/>
  <c r="N144" i="58" s="1"/>
  <c r="N142" i="58"/>
  <c r="L142" i="58"/>
  <c r="L139" i="58"/>
  <c r="N139" i="58" s="1"/>
  <c r="N136" i="58"/>
  <c r="L136" i="58"/>
  <c r="L133" i="58"/>
  <c r="N133" i="58" s="1"/>
  <c r="L130" i="58"/>
  <c r="N130" i="58" s="1"/>
  <c r="L127" i="58"/>
  <c r="N127" i="58" s="1"/>
  <c r="N124" i="58"/>
  <c r="L124" i="58"/>
  <c r="L122" i="58"/>
  <c r="N122" i="58" s="1"/>
  <c r="N121" i="58"/>
  <c r="L121" i="58"/>
  <c r="L120" i="58"/>
  <c r="N120" i="58" s="1"/>
  <c r="N118" i="58"/>
  <c r="L118" i="58"/>
  <c r="L117" i="58"/>
  <c r="N117" i="58" s="1"/>
  <c r="N116" i="58"/>
  <c r="L116" i="58"/>
  <c r="L113" i="58"/>
  <c r="N113" i="58" s="1"/>
  <c r="N111" i="58"/>
  <c r="L111" i="58"/>
  <c r="L109" i="58"/>
  <c r="N109" i="58" s="1"/>
  <c r="N107" i="58"/>
  <c r="L107" i="58"/>
  <c r="L106" i="58"/>
  <c r="N106" i="58" s="1"/>
  <c r="N103" i="58"/>
  <c r="L103" i="58"/>
  <c r="N98" i="58"/>
  <c r="L98" i="58"/>
  <c r="L96" i="58"/>
  <c r="N96" i="58" s="1"/>
  <c r="N94" i="58"/>
  <c r="L94" i="58"/>
  <c r="L92" i="58"/>
  <c r="N92" i="58" s="1"/>
  <c r="N89" i="58"/>
  <c r="L89" i="58"/>
  <c r="L87" i="58"/>
  <c r="N87" i="58" s="1"/>
  <c r="N85" i="58"/>
  <c r="L85" i="58"/>
  <c r="L83" i="58"/>
  <c r="N83" i="58" s="1"/>
  <c r="N75" i="58"/>
  <c r="L75" i="58"/>
  <c r="L69" i="58"/>
  <c r="N69" i="58" s="1"/>
  <c r="N67" i="58"/>
  <c r="L67" i="58"/>
  <c r="L66" i="58"/>
  <c r="N66" i="58" s="1"/>
  <c r="N64" i="58"/>
  <c r="L64" i="58"/>
  <c r="L62" i="58"/>
  <c r="N62" i="58" s="1"/>
  <c r="N61" i="58"/>
  <c r="L61" i="58"/>
  <c r="L60" i="58"/>
  <c r="N60" i="58" s="1"/>
  <c r="N59" i="58"/>
  <c r="L59" i="58"/>
  <c r="L53" i="58"/>
  <c r="N53" i="58" s="1"/>
  <c r="N50" i="58"/>
  <c r="L50" i="58"/>
  <c r="L46" i="58"/>
  <c r="N46" i="58" s="1"/>
  <c r="N42" i="58"/>
  <c r="L42" i="58"/>
  <c r="L36" i="58"/>
  <c r="N36" i="58" s="1"/>
  <c r="N30" i="58"/>
  <c r="L30" i="58"/>
  <c r="L23" i="58"/>
  <c r="N23" i="58" s="1"/>
  <c r="N19" i="58"/>
  <c r="L19" i="58"/>
  <c r="L17" i="58"/>
  <c r="N17" i="58" s="1"/>
  <c r="N15" i="58"/>
  <c r="L15" i="58"/>
  <c r="L13" i="58"/>
  <c r="N13" i="58" s="1"/>
  <c r="N12" i="58"/>
  <c r="L12" i="58"/>
  <c r="L11" i="58"/>
  <c r="N11" i="58" s="1"/>
  <c r="N9" i="58"/>
  <c r="L9" i="58"/>
  <c r="L7" i="58"/>
  <c r="N7" i="58" s="1"/>
  <c r="N222" i="58" l="1"/>
  <c r="N63" i="59"/>
  <c r="N265" i="59"/>
  <c r="N296" i="59"/>
  <c r="J68" i="60"/>
  <c r="J5" i="60" s="1"/>
  <c r="J48" i="60"/>
  <c r="J15" i="60"/>
  <c r="J17" i="60"/>
  <c r="J19" i="60"/>
  <c r="J21" i="60"/>
  <c r="J23" i="60"/>
  <c r="J25" i="60"/>
  <c r="J27" i="60"/>
  <c r="J29" i="60"/>
  <c r="J31" i="60"/>
  <c r="J33" i="60"/>
  <c r="J35" i="60"/>
  <c r="J37" i="60"/>
  <c r="F57" i="60"/>
  <c r="N216" i="58"/>
  <c r="J80" i="60"/>
  <c r="J6" i="60" s="1"/>
  <c r="J93" i="60"/>
  <c r="J7" i="60" s="1"/>
  <c r="J14" i="60"/>
  <c r="I57" i="60"/>
  <c r="J44" i="60"/>
  <c r="N72" i="59"/>
  <c r="N218" i="59"/>
  <c r="N280" i="59"/>
  <c r="N309" i="59"/>
  <c r="N5" i="59"/>
  <c r="D29" i="5" s="1"/>
  <c r="N163" i="59"/>
  <c r="N334" i="59"/>
  <c r="N6" i="58"/>
  <c r="N5" i="58" s="1"/>
  <c r="D6" i="5" s="1"/>
  <c r="N82" i="58"/>
  <c r="N126" i="58"/>
  <c r="N226" i="58"/>
  <c r="N102" i="58"/>
  <c r="N166" i="58"/>
  <c r="N191" i="58"/>
  <c r="N210" i="58"/>
  <c r="E22" i="5"/>
  <c r="I58" i="60" l="1"/>
  <c r="I59" i="60" s="1"/>
  <c r="J60" i="60" s="1"/>
  <c r="J4" i="60" s="1"/>
  <c r="J8" i="60" s="1"/>
  <c r="D30" i="5" s="1"/>
  <c r="J57" i="60"/>
  <c r="D18" i="5"/>
  <c r="E18" i="5" l="1"/>
  <c r="E29" i="5" l="1"/>
  <c r="E11" i="5" l="1"/>
  <c r="F1152" i="53"/>
  <c r="F1151" i="53"/>
  <c r="D157" i="53"/>
  <c r="F157" i="53" s="1"/>
  <c r="D156" i="53"/>
  <c r="F156" i="53" s="1"/>
  <c r="D155" i="53"/>
  <c r="F155" i="53" s="1"/>
  <c r="D154" i="53"/>
  <c r="F154" i="53" s="1"/>
  <c r="D153" i="53"/>
  <c r="F153" i="53" s="1"/>
  <c r="D151" i="53"/>
  <c r="D152" i="53" s="1"/>
  <c r="F152" i="53" s="1"/>
  <c r="D150" i="53"/>
  <c r="F150" i="53" s="1"/>
  <c r="D149" i="53"/>
  <c r="F149" i="53" s="1"/>
  <c r="F148" i="53"/>
  <c r="D148" i="53"/>
  <c r="D147" i="53"/>
  <c r="F147" i="53" s="1"/>
  <c r="F146" i="53"/>
  <c r="F142" i="53"/>
  <c r="D142" i="53"/>
  <c r="D141" i="53"/>
  <c r="D143" i="53" s="1"/>
  <c r="F143" i="53" s="1"/>
  <c r="F140" i="53"/>
  <c r="D136" i="53"/>
  <c r="F136" i="53" s="1"/>
  <c r="D135" i="53"/>
  <c r="D134" i="53"/>
  <c r="F134" i="53" s="1"/>
  <c r="D133" i="53"/>
  <c r="F133" i="53" s="1"/>
  <c r="F128" i="53"/>
  <c r="F127" i="53"/>
  <c r="D126" i="53"/>
  <c r="F126" i="53" s="1"/>
  <c r="D125" i="53"/>
  <c r="F125" i="53" s="1"/>
  <c r="F124" i="53"/>
  <c r="F123" i="53"/>
  <c r="D120" i="53"/>
  <c r="F120" i="53" s="1"/>
  <c r="D101" i="53"/>
  <c r="F101" i="53" s="1"/>
  <c r="F94" i="53"/>
  <c r="F93" i="53"/>
  <c r="F92" i="53"/>
  <c r="F91" i="53"/>
  <c r="F90" i="53"/>
  <c r="F89" i="53"/>
  <c r="F88" i="53"/>
  <c r="F87" i="53"/>
  <c r="F86" i="53"/>
  <c r="F85" i="53"/>
  <c r="F84" i="53"/>
  <c r="F83" i="53"/>
  <c r="F82" i="53"/>
  <c r="D154" i="51"/>
  <c r="F148" i="51"/>
  <c r="F147" i="51"/>
  <c r="F146" i="51"/>
  <c r="F145" i="51"/>
  <c r="F144" i="51"/>
  <c r="F143" i="51"/>
  <c r="F142" i="51"/>
  <c r="F141" i="51"/>
  <c r="F140" i="51"/>
  <c r="F139" i="51"/>
  <c r="D45" i="51"/>
  <c r="D105" i="53" s="1"/>
  <c r="F44" i="51"/>
  <c r="F38" i="51"/>
  <c r="F36" i="51"/>
  <c r="D23" i="51"/>
  <c r="F45" i="51" l="1"/>
  <c r="E22" i="51" s="1"/>
  <c r="F154" i="51"/>
  <c r="E23" i="51" s="1"/>
  <c r="D132" i="53"/>
  <c r="F132" i="53" s="1"/>
  <c r="D22" i="51"/>
  <c r="C22" i="51" s="1"/>
  <c r="F135" i="53"/>
  <c r="D72" i="53"/>
  <c r="E6" i="5"/>
  <c r="D108" i="53"/>
  <c r="D106" i="53"/>
  <c r="F105" i="53"/>
  <c r="D121" i="53"/>
  <c r="F121" i="53" s="1"/>
  <c r="D129" i="53"/>
  <c r="D131" i="53"/>
  <c r="F131" i="53" s="1"/>
  <c r="D137" i="53"/>
  <c r="F137" i="53" s="1"/>
  <c r="F141" i="53"/>
  <c r="F151" i="53"/>
  <c r="F158" i="53" s="1"/>
  <c r="D75" i="53" s="1"/>
  <c r="D122" i="53"/>
  <c r="F122" i="53" s="1"/>
  <c r="D138" i="53"/>
  <c r="F138" i="53" s="1"/>
  <c r="E31" i="51" l="1"/>
  <c r="D10" i="5" s="1"/>
  <c r="E10" i="5" s="1"/>
  <c r="D21" i="5"/>
  <c r="D102" i="53"/>
  <c r="F102" i="53" s="1"/>
  <c r="D139" i="53"/>
  <c r="F139" i="53" s="1"/>
  <c r="D107" i="53"/>
  <c r="F106" i="53"/>
  <c r="D130" i="53"/>
  <c r="F130" i="53" s="1"/>
  <c r="D118" i="53"/>
  <c r="F129" i="53"/>
  <c r="D109" i="53"/>
  <c r="F109" i="53" s="1"/>
  <c r="F108" i="53"/>
  <c r="D103" i="53" l="1"/>
  <c r="D97" i="53" s="1"/>
  <c r="E21" i="5"/>
  <c r="D113" i="53"/>
  <c r="F113" i="53" s="1"/>
  <c r="D99" i="53"/>
  <c r="D114" i="53"/>
  <c r="D110" i="53"/>
  <c r="F107" i="53"/>
  <c r="F118" i="53"/>
  <c r="D119" i="53"/>
  <c r="F119" i="53" s="1"/>
  <c r="F103" i="53" l="1"/>
  <c r="D104" i="53"/>
  <c r="F104" i="53" s="1"/>
  <c r="D98" i="53"/>
  <c r="F98" i="53" s="1"/>
  <c r="F97" i="53"/>
  <c r="F110" i="53"/>
  <c r="D112" i="53"/>
  <c r="D115" i="53"/>
  <c r="F115" i="53" s="1"/>
  <c r="F114" i="53"/>
  <c r="F144" i="53"/>
  <c r="D74" i="53" s="1"/>
  <c r="D100" i="53"/>
  <c r="F100" i="53" s="1"/>
  <c r="F99" i="53"/>
  <c r="D111" i="53" l="1"/>
  <c r="F111" i="53" s="1"/>
  <c r="F112" i="53"/>
  <c r="F116" i="53" l="1"/>
  <c r="D73" i="53" s="1"/>
  <c r="D76" i="53" s="1"/>
  <c r="D9" i="5" s="1"/>
  <c r="D20" i="5" s="1"/>
  <c r="D19" i="5" s="1"/>
  <c r="E19" i="5" s="1"/>
  <c r="E23" i="5" s="1"/>
  <c r="E9" i="5" l="1"/>
  <c r="E20" i="5"/>
  <c r="D23" i="5"/>
  <c r="D24" i="5" s="1"/>
  <c r="E30" i="5" l="1"/>
  <c r="E31" i="5" s="1"/>
  <c r="D31" i="5"/>
  <c r="D7" i="5" s="1"/>
  <c r="E7" i="5" l="1"/>
  <c r="E12" i="5" s="1"/>
  <c r="D12" i="5"/>
  <c r="D32" i="5"/>
  <c r="D13" i="5" l="1"/>
</calcChain>
</file>

<file path=xl/sharedStrings.xml><?xml version="1.0" encoding="utf-8"?>
<sst xmlns="http://schemas.openxmlformats.org/spreadsheetml/2006/main" count="2097" uniqueCount="1034">
  <si>
    <t>Cena</t>
  </si>
  <si>
    <t>Sazba DPH</t>
  </si>
  <si>
    <t>Označení listu</t>
  </si>
  <si>
    <t>cena</t>
  </si>
  <si>
    <t>Architektonicko stavební řešení</t>
  </si>
  <si>
    <t>CENA CELKEM bez DPH</t>
  </si>
  <si>
    <t>CENA CELKEM včetně DPH</t>
  </si>
  <si>
    <t xml:space="preserve">REKAPITULACE CELKOVÝCH NÁKLADŮ STAVBY </t>
  </si>
  <si>
    <t>m</t>
  </si>
  <si>
    <t>%</t>
  </si>
  <si>
    <t>ks</t>
  </si>
  <si>
    <t>Projektová část</t>
  </si>
  <si>
    <t>Poř.</t>
  </si>
  <si>
    <t>Kód</t>
  </si>
  <si>
    <t>Popis</t>
  </si>
  <si>
    <t>MJ</t>
  </si>
  <si>
    <t>Ztratné</t>
  </si>
  <si>
    <t>Výměra</t>
  </si>
  <si>
    <t>Jedn. cena</t>
  </si>
  <si>
    <t>_</t>
  </si>
  <si>
    <t>006: Úpravy povrchu</t>
  </si>
  <si>
    <t>##T2##N_Catalog_catGUID</t>
  </si>
  <si>
    <t>##T2##PRO_ITEM_catID</t>
  </si>
  <si>
    <t>##T2##PRO_ITEM_iteCode</t>
  </si>
  <si>
    <t>##T2##PRO_ITEM_szvCode</t>
  </si>
  <si>
    <t>##T2##PRO_ITEM_tevCode</t>
  </si>
  <si>
    <t>612311131</t>
  </si>
  <si>
    <t>Potažení vnitřních stěn vápenným štukem tloušťky do 3 mm</t>
  </si>
  <si>
    <t>m2</t>
  </si>
  <si>
    <t>kus</t>
  </si>
  <si>
    <t>619995001</t>
  </si>
  <si>
    <t>Začištění omítek kolem oken, dveří, podlah nebo obkladů</t>
  </si>
  <si>
    <t>009: Ostatní konstrukce a práce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</si>
  <si>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</si>
  <si>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</si>
  <si>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</si>
  <si>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</si>
  <si>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099: Přesun hmot HSV</t>
  </si>
  <si>
    <t>997002611</t>
  </si>
  <si>
    <t>Nakládání suti a vybouraných hmot</t>
  </si>
  <si>
    <t>t</t>
  </si>
  <si>
    <t>997013211</t>
  </si>
  <si>
    <t>Vnitrostaveništní doprava suti a vybouraných hmot pro budovy v do 6 m ručně</t>
  </si>
  <si>
    <t>997211511</t>
  </si>
  <si>
    <t>998018001</t>
  </si>
  <si>
    <t>Přesun hmot ruční pro budovy v do 6 m</t>
  </si>
  <si>
    <t>763: Konstrukce montované</t>
  </si>
  <si>
    <t>28329332</t>
  </si>
  <si>
    <t>763131751</t>
  </si>
  <si>
    <t>Montáž parotěsné zábrany do SDK podhledu</t>
  </si>
  <si>
    <t>998763200</t>
  </si>
  <si>
    <t>Přesun hmot procentní pro dřevostavby v objektech v do 6 m</t>
  </si>
  <si>
    <t>766: Konstrukce truhlářské</t>
  </si>
  <si>
    <t>76601</t>
  </si>
  <si>
    <t>998766201</t>
  </si>
  <si>
    <t>Přesun hmot procentní pro kce truhlářské v objektech v do 6 m</t>
  </si>
  <si>
    <t>767: Konstrukce zámečnické</t>
  </si>
  <si>
    <t>76701</t>
  </si>
  <si>
    <t>76702</t>
  </si>
  <si>
    <t>76703</t>
  </si>
  <si>
    <t>998767201</t>
  </si>
  <si>
    <t>Přesun hmot procentní pro zámečnické konstrukce v objektech v do 6 m</t>
  </si>
  <si>
    <t>771: Podlahy z dlaždic</t>
  </si>
  <si>
    <t>77101</t>
  </si>
  <si>
    <t>771474113</t>
  </si>
  <si>
    <t>Montáž soklů z dlaždic keramických rovných flexibilní lepidlo v přes 90 do 120 mm</t>
  </si>
  <si>
    <t>783: Nátěry</t>
  </si>
  <si>
    <t>783306801</t>
  </si>
  <si>
    <t>Odstranění nátěru ze zámečnických konstrukcí obroušením</t>
  </si>
  <si>
    <t>783314101</t>
  </si>
  <si>
    <t>Základní jednonásobný syntetický nátěr zámečnických konstrukcí</t>
  </si>
  <si>
    <t>783315101</t>
  </si>
  <si>
    <t>Mezinátěr jednonásobný syntetický standardní zámečnických konstrukcí</t>
  </si>
  <si>
    <t>783317101</t>
  </si>
  <si>
    <t>Krycí jednonásobný syntetický standardní nátěr zámečnických konstrukcí</t>
  </si>
  <si>
    <t>784: Malby</t>
  </si>
  <si>
    <t>784181121</t>
  </si>
  <si>
    <t>Hloubková jednonásobná bezbarvá penetrace podkladu v místnostech v do 3,80 m</t>
  </si>
  <si>
    <t>VRN: Vedlejší rozpočtové náklady</t>
  </si>
  <si>
    <t>Dokumentace skutečného provedení stavby</t>
  </si>
  <si>
    <t>045002000</t>
  </si>
  <si>
    <t>Kompletační a koordinační činnost</t>
  </si>
  <si>
    <t>045002001</t>
  </si>
  <si>
    <t>Fotodokumentace průběhu stavby - (fotodokumentace postupného průběhu výstavby vč.předání digitální - kopie)</t>
  </si>
  <si>
    <t>Aktivity park</t>
  </si>
  <si>
    <t>Vegetační úpravy</t>
  </si>
  <si>
    <t>Rostliny</t>
  </si>
  <si>
    <t>Arboristický dozor během stavby</t>
  </si>
  <si>
    <t>SAD-VÚ</t>
  </si>
  <si>
    <t>SAD-R</t>
  </si>
  <si>
    <t xml:space="preserve">Výměra </t>
  </si>
  <si>
    <t>001: Zemní práce</t>
  </si>
  <si>
    <t>113106132</t>
  </si>
  <si>
    <t>Rozebrání dlažeb z betonových nebo kamenných dlaždic komunikací pro pěší strojně pl do 50 m2</t>
  </si>
  <si>
    <t>11*0,5</t>
  </si>
  <si>
    <t>113107221</t>
  </si>
  <si>
    <t>Odstranění podkladu z kameniva drceného tl do 100 mm strojně pl přes 200 m2 odstranění antuky</t>
  </si>
  <si>
    <t>antuka;40*38</t>
  </si>
  <si>
    <t>113107223</t>
  </si>
  <si>
    <t>Odstranění podkladu z kameniva drceného tl přes 200 do 300 mm strojně pl přes 200 m2</t>
  </si>
  <si>
    <t>tenis podklad;40*38</t>
  </si>
  <si>
    <t>121101103</t>
  </si>
  <si>
    <t>Sejmutí ornice s přemístěním na vzdálenost do 250 m</t>
  </si>
  <si>
    <t>m3</t>
  </si>
  <si>
    <t>0,1*(40*70+45*20)</t>
  </si>
  <si>
    <t>131201102</t>
  </si>
  <si>
    <t>Hloubení jam nezapažených v hornině tř. 3 objemu do 1000 m3</t>
  </si>
  <si>
    <t>pod skatepark;940*0,25+10*10*1</t>
  </si>
  <si>
    <t>pod parkour;380*1,1*0,3</t>
  </si>
  <si>
    <t>odpoč.plocha;49*0,4</t>
  </si>
  <si>
    <t>131201209</t>
  </si>
  <si>
    <t>Příplatek za lepivost u hloubení jam zapažených v hornině tř. 3</t>
  </si>
  <si>
    <t>132201101</t>
  </si>
  <si>
    <t>Hloubení rýh š do 600 mm v hornině tř. 3 objemu do 100 m3</t>
  </si>
  <si>
    <t>podklady pod prefa prvky;0,6*0,25*1,2*19</t>
  </si>
  <si>
    <t>zeď vstupu;0,6*1*(4+9+14)</t>
  </si>
  <si>
    <t>přípojka pítko;0,5*20*1,1</t>
  </si>
  <si>
    <t>vsak pítko;7*0,5*1,1</t>
  </si>
  <si>
    <t>pro vsak skatepark;15*1,1*0,5</t>
  </si>
  <si>
    <t>132201109</t>
  </si>
  <si>
    <t>Příplatek za lepivost k hloubení rýh š do 600 mm v hornině tř. 3</t>
  </si>
  <si>
    <t>132201202</t>
  </si>
  <si>
    <t>Hloubení rýh š do 2000 mm v hornině tř. 3 objemu do 1000 m3</t>
  </si>
  <si>
    <t>in-line ;650*1,15*0,25</t>
  </si>
  <si>
    <t>132201209</t>
  </si>
  <si>
    <t>Příplatek za lepivost k hloubení rýh š do 2000 mm v hornině tř. 3</t>
  </si>
  <si>
    <t>133201101</t>
  </si>
  <si>
    <t>Hloubení šachet v hornině tř. 3 objemu do 100 m3</t>
  </si>
  <si>
    <t>pod arch.prvek;0,6*0,6*0,9*6</t>
  </si>
  <si>
    <t>pro vsak skatepark;6</t>
  </si>
  <si>
    <t>vsak pro pítko;2</t>
  </si>
  <si>
    <t>trampolíny;pi*1*0,6*5</t>
  </si>
  <si>
    <t>patky plot;0,4*0,4*0,8*86</t>
  </si>
  <si>
    <t>133201109</t>
  </si>
  <si>
    <t>Příplatek za lepivost u hloubení šachet v hornině tř. 3</t>
  </si>
  <si>
    <t>162701105</t>
  </si>
  <si>
    <t>Vodorovné přemístění do 10000 m výkopku/sypaniny z horniny tř. 1 až 4</t>
  </si>
  <si>
    <t>167101101</t>
  </si>
  <si>
    <t>Nakládání výkopku z hornin tř. 1 až 4 do 100 m3</t>
  </si>
  <si>
    <t>480+43+187+30-58-180</t>
  </si>
  <si>
    <t>171151101</t>
  </si>
  <si>
    <t>Hutnění boků násypů pro jakýkoliv sklon a míru zhutnění svahu</t>
  </si>
  <si>
    <t>171151103</t>
  </si>
  <si>
    <t>Uložení sypaniny z hornin soudržných do násypů zhutněných strojně</t>
  </si>
  <si>
    <t>10*20*0,9</t>
  </si>
  <si>
    <t>171201221</t>
  </si>
  <si>
    <t>Poplatek za uložení na skládce (skládkovné) zeminy a kamení kód odpadu 17 05 04</t>
  </si>
  <si>
    <t>502*1,8</t>
  </si>
  <si>
    <t>174101101</t>
  </si>
  <si>
    <t>Zásyp jam, šachet rýh nebo kolem objektů sypaninou se zhutněním</t>
  </si>
  <si>
    <t>základ;0,3*0,8*(40*2+38*2)</t>
  </si>
  <si>
    <t>přípojka pítko;0,5*20*0,8</t>
  </si>
  <si>
    <t>vsak pítko;7*0,5*0,7</t>
  </si>
  <si>
    <t>pro vsak skatepark;15*0,7*0,5</t>
  </si>
  <si>
    <t>pro vsak skatepark;4</t>
  </si>
  <si>
    <t>vsak pro pítko;1</t>
  </si>
  <si>
    <t>175111101</t>
  </si>
  <si>
    <t>Obsypání potrubí ručně sypaninou bez prohození, uloženou do 3 m</t>
  </si>
  <si>
    <t>přípojka pítko;0,5*20*0,2</t>
  </si>
  <si>
    <t>vsak pítko;7*0,5*0,25</t>
  </si>
  <si>
    <t>pro vsak skatepark;15*0,25*0,5</t>
  </si>
  <si>
    <t>181101133</t>
  </si>
  <si>
    <t>Úprava pozemku s rozpojením, přehrnutím, urovnáním a přehrnutím přes 40 do 60 m zeminy tř 3</t>
  </si>
  <si>
    <t>181102302</t>
  </si>
  <si>
    <t>Úprava pláně v zářezech se zhutněním</t>
  </si>
  <si>
    <t>pod skatepark;1300</t>
  </si>
  <si>
    <t>pod parkour;380*1,1</t>
  </si>
  <si>
    <t>in-line ;650*1,15+50</t>
  </si>
  <si>
    <t>vstup;220</t>
  </si>
  <si>
    <t>ostatní;250</t>
  </si>
  <si>
    <t>181111111</t>
  </si>
  <si>
    <t>Plošná úprava terénu do 500 m2 zemina skupiny 1 až 4 nerovnosti přes 50 do 100 mm v rovinně a svahu do 1:5</t>
  </si>
  <si>
    <t>58337310</t>
  </si>
  <si>
    <t>štěrkopísek frakce 0/4</t>
  </si>
  <si>
    <t>přípojka pítko;0,5*20*0,2*1,9</t>
  </si>
  <si>
    <t>vsak pítko;7*0,5*0,7*1,9</t>
  </si>
  <si>
    <t>pro vsak skatepark;15*0,7*0,5*1,9</t>
  </si>
  <si>
    <t>58344003</t>
  </si>
  <si>
    <t>kamenivo drcené hrubé frakce 63/125</t>
  </si>
  <si>
    <t>pro vsak skatepark;4*2,1</t>
  </si>
  <si>
    <t>vsak pro pítko;1*2,1</t>
  </si>
  <si>
    <t>002: Základy</t>
  </si>
  <si>
    <t>274326121</t>
  </si>
  <si>
    <t>Základové pasy z ŽB se zvýšenými nároky na prostředí tř. C 25/30</t>
  </si>
  <si>
    <t>274351121</t>
  </si>
  <si>
    <t>Zřízení bednění základových pasů rovného</t>
  </si>
  <si>
    <t>zeď vstupu;2*0,25*(4+9+14)</t>
  </si>
  <si>
    <t>274351122</t>
  </si>
  <si>
    <t>Odstranění bednění základových pasů rovného</t>
  </si>
  <si>
    <t>274366006</t>
  </si>
  <si>
    <t>Výztuž základových pasů z betonářské oceli 10 505</t>
  </si>
  <si>
    <t>50kg/m3</t>
  </si>
  <si>
    <t>zeď vstupu;0,6*1*(4+9+14)*0,05</t>
  </si>
  <si>
    <t>275326121</t>
  </si>
  <si>
    <t>Základové patky z ŽB se zvýšenými nároky na prostředí tř. C 25/30</t>
  </si>
  <si>
    <t>pod arch.prvek;0,6*0,6*1*6</t>
  </si>
  <si>
    <t>275351121</t>
  </si>
  <si>
    <t>Zřízení bednění základových patek</t>
  </si>
  <si>
    <t>pod arch.prvek;0,6*4*6*0,25</t>
  </si>
  <si>
    <t>275351122</t>
  </si>
  <si>
    <t>Odstranění bednění základových patek</t>
  </si>
  <si>
    <t>275366006</t>
  </si>
  <si>
    <t>Výztuž základových patek z betonářské oceli 10 505</t>
  </si>
  <si>
    <t>pod arch.prvek;0,6*0,6*1*6*0,05</t>
  </si>
  <si>
    <t>003: Svislé konstrukce</t>
  </si>
  <si>
    <t>311321814</t>
  </si>
  <si>
    <t>Nosná zeď ze ŽB pohledového tř. C 25/30 bez výztuže  se zvýšenými nároky na prostředí</t>
  </si>
  <si>
    <t>zeď vstupu;0,25*1,8*(4+9+14)</t>
  </si>
  <si>
    <t>311351101</t>
  </si>
  <si>
    <t>Zřízení jednostranného bednění zdí nosných</t>
  </si>
  <si>
    <t>zeď vstupu;2*(0,25+1,8)*(4+9+14)</t>
  </si>
  <si>
    <t>311351102</t>
  </si>
  <si>
    <t>Odstranění jednostranného bednění zdí nosných</t>
  </si>
  <si>
    <t>311362021</t>
  </si>
  <si>
    <t>Výztuž nosných zdí svařovanými sítěmi Kari</t>
  </si>
  <si>
    <t>kari 8/15/15-5,4kg/m2</t>
  </si>
  <si>
    <t>zeď vstupu;2*(1,8)*(4+9+14)*1,2*0,0054</t>
  </si>
  <si>
    <t>31324756</t>
  </si>
  <si>
    <t>pletivo drátěné se čtvercovými oky zapletené Pz 50x2x1600mm včetně napínacích drátů  / kompletní dodávka</t>
  </si>
  <si>
    <t>338171121</t>
  </si>
  <si>
    <t>Osazování sloupků a vzpěr plotových ocelových v do 2,60 m se zalitím MC viz katalogový list výrobku ozn. PAR 17</t>
  </si>
  <si>
    <t>190/2,5+10</t>
  </si>
  <si>
    <t>3382</t>
  </si>
  <si>
    <t>Dodávka plotové sloupky 60x60-2200mm viz katalogový list výrobku  / výkres oplocení  - kompletní dodávka</t>
  </si>
  <si>
    <t>3481211</t>
  </si>
  <si>
    <t>Dodávka podhrabové desky 2500x300x50mm viz katalogový list výrobku ozn. PAR 17</t>
  </si>
  <si>
    <t>348121221</t>
  </si>
  <si>
    <t>Osazení podhrabových desek délky do 3 m na ocelové plotové sloupky viz katalogový list výrobku ozn. PAR 17</t>
  </si>
  <si>
    <t>3481213</t>
  </si>
  <si>
    <t>Zkrácení podhrabových desek řezáním - viz katalogový list výrobku ozn. PAR 17</t>
  </si>
  <si>
    <t>348401120</t>
  </si>
  <si>
    <t>Montáž oplocení ze strojového pletiva s napínacími dráty v do 1,6 m</t>
  </si>
  <si>
    <t>natažení pletiva na stávající sloupky</t>
  </si>
  <si>
    <t>kolem hotelu Svět;72</t>
  </si>
  <si>
    <t>59232549</t>
  </si>
  <si>
    <t>držák podhrabové desky typ H pro sloupek D 40-50mm výšky 200mm průběžný povrchová úpraha žárový zinek / viz katalogový list výrobku ozn. PAR 17</t>
  </si>
  <si>
    <t>76710</t>
  </si>
  <si>
    <t>Dodávka a montáž plotové pole výplň panel s prolisem v=1530mm viz katalogový list výrobku ozn. PAR 17 / výkres oplocení  - kompletní dodávka</t>
  </si>
  <si>
    <t>20+17+46+25+3+13+15+51</t>
  </si>
  <si>
    <t>005: Komunikace</t>
  </si>
  <si>
    <t>213311113</t>
  </si>
  <si>
    <t>Polštáře zhutněné pod základy z kameniva drceného frakce 16 až 63 mm</t>
  </si>
  <si>
    <t>2135</t>
  </si>
  <si>
    <t>prahy;1*0,35*0,1*2*19</t>
  </si>
  <si>
    <t>prefa panely;0,12*1*(2,5+2,54+2,54+2,66+2,46+2,63+2,58+2,54+2,63+2,54+2,5+2,5+2,54+2,54+2,63+2,58+2,55)</t>
  </si>
  <si>
    <t>1</t>
  </si>
  <si>
    <t>564722111</t>
  </si>
  <si>
    <t>Podklad z vibrovaného štěrku VŠ tl 80 mm</t>
  </si>
  <si>
    <t>vstup;220*1,1</t>
  </si>
  <si>
    <t>564732111</t>
  </si>
  <si>
    <t>Podklad z vibrovaného štěrku VŠ tl 100 mm</t>
  </si>
  <si>
    <t>ostatní plochy;250</t>
  </si>
  <si>
    <t>564751111</t>
  </si>
  <si>
    <t>Podklad z kameniva hrubého drceného vel. 32-63 mm tl 150 mm</t>
  </si>
  <si>
    <t>podklad pro skatepark;1250</t>
  </si>
  <si>
    <t>564752111</t>
  </si>
  <si>
    <t>Podklad z vibrovaného štěrku VŠ tl 150 mm 0-32mm</t>
  </si>
  <si>
    <t>in-line;647*1,15</t>
  </si>
  <si>
    <t>odpočinková plocha;49*1,15</t>
  </si>
  <si>
    <t>564762111</t>
  </si>
  <si>
    <t>Podklad z vibrovaného štěrku VŠ tl 200 mm 0-32mm</t>
  </si>
  <si>
    <t>564762113</t>
  </si>
  <si>
    <t>Podklad z vibrovaného štěrku VŠ tl 220 mm</t>
  </si>
  <si>
    <t>565135111</t>
  </si>
  <si>
    <t>Asfaltový beton vrstva podkladní ACP 16 (obalované kamenivo OKS) tl 50 mm š do 3 m</t>
  </si>
  <si>
    <t>in-line;647</t>
  </si>
  <si>
    <t>odpočinková plocha;49</t>
  </si>
  <si>
    <t>567921111</t>
  </si>
  <si>
    <t>Podklad z mezerovitého betonu MCB tl 120 mm</t>
  </si>
  <si>
    <t>573211106</t>
  </si>
  <si>
    <t>Postřik živičný spojovací z asfaltu v množství 0,20 kg/m2</t>
  </si>
  <si>
    <t>577134131</t>
  </si>
  <si>
    <t>Asfaltový beton vrstva obrusná ACO 11 (ABS) tř. I tl 40 mm š do 3 m z modifikovaného asfaltu</t>
  </si>
  <si>
    <t>59245217</t>
  </si>
  <si>
    <t>Dlažba zámková PARKETA přírodní 19,6x9,6x8 cm</t>
  </si>
  <si>
    <t>vstup;203*1,05</t>
  </si>
  <si>
    <t>596211212</t>
  </si>
  <si>
    <t>Kladení zámkové dlažby komunikací pro pěší tl 80 mm skupiny A pl přes 100 do 300 m2</t>
  </si>
  <si>
    <t>vstup;203</t>
  </si>
  <si>
    <t>5991</t>
  </si>
  <si>
    <t>Dodávka a montáž parkourový park - kompletní dodávka</t>
  </si>
  <si>
    <t>pod parkour;380</t>
  </si>
  <si>
    <t>619996145</t>
  </si>
  <si>
    <t>Ochrana konstrukcí nebo samostatných prvků obalením geotextilií</t>
  </si>
  <si>
    <t>pro vsak skatepark;(2*2*2+1*1*4)*1,5</t>
  </si>
  <si>
    <t>vsak pro pítko;1*6*1,5</t>
  </si>
  <si>
    <t>631311234</t>
  </si>
  <si>
    <t>Mazanina tl přes 120 do 240 mm z betonu prostého se zvýšenými nároky na prostředí tř. C 25/30</t>
  </si>
  <si>
    <t>1250*0,18</t>
  </si>
  <si>
    <t>631313114</t>
  </si>
  <si>
    <t>Vytvarování dna žlabů nebo kanálů z bet. se zvýšenými nároky C 25/30 s potěrem r zakřivení přes 500 do 600 mm</t>
  </si>
  <si>
    <t>631319185</t>
  </si>
  <si>
    <t>Příplatek k mazanině tl přes 120 do 240 mm za sklon přes 15 do 35°</t>
  </si>
  <si>
    <t>631361821</t>
  </si>
  <si>
    <t>Výztuž mazanin betonářskou ocelí 10 505</t>
  </si>
  <si>
    <t>výztuž 100kg/m3</t>
  </si>
  <si>
    <t>povrch pro skatepark;1250*0,18*0,1</t>
  </si>
  <si>
    <t>63501</t>
  </si>
  <si>
    <t>Dodávka a montáž povrchové úpravy skateparku</t>
  </si>
  <si>
    <t>008: Vedení dálková a přípojná</t>
  </si>
  <si>
    <t>28611352</t>
  </si>
  <si>
    <t>koleno kanalizace PVC KG 110x67°</t>
  </si>
  <si>
    <t>451573111</t>
  </si>
  <si>
    <t>Lože pod potrubí otevřený výkop ze štěrkopísku</t>
  </si>
  <si>
    <t>přípojka pítko;0,5*20*0,15</t>
  </si>
  <si>
    <t>vsak pítko;7*0,5*0,15</t>
  </si>
  <si>
    <t>pro vsak skatepark;15*0,15*0,5</t>
  </si>
  <si>
    <t>721211422</t>
  </si>
  <si>
    <t>Vpusť podlahová se svislým odtokem DN 50/75/110 mřížka nerez 138x138</t>
  </si>
  <si>
    <t>871265211</t>
  </si>
  <si>
    <t>Kanalizační potrubí z tvrdého PVC jednovrstvé tuhost třídy SN4 DN 110</t>
  </si>
  <si>
    <t>pro vsak skatepark;17</t>
  </si>
  <si>
    <t>vsak pro pítko;8</t>
  </si>
  <si>
    <t>877265221</t>
  </si>
  <si>
    <t>Montáž tvarovek z tvrdého PVC-systém KG nebo z polypropylenu-systém KG 2000 dvouosé DN 110</t>
  </si>
  <si>
    <t>59217024</t>
  </si>
  <si>
    <t>obrubník betonový chodníkový 500x100x250mm</t>
  </si>
  <si>
    <t>vstup;75*1,05</t>
  </si>
  <si>
    <t>916231213</t>
  </si>
  <si>
    <t>Osazení chodníkového obrubníku betonového stojatého s boční opěrou do lože z betonu prostého</t>
  </si>
  <si>
    <t>vstup;75</t>
  </si>
  <si>
    <t>916231292</t>
  </si>
  <si>
    <t>Příplatek za řezání obrubníků při osazování do oblouku o poloměru do 2,5m</t>
  </si>
  <si>
    <t>vstup;30</t>
  </si>
  <si>
    <t>916991121</t>
  </si>
  <si>
    <t>Lože pod obrubníky, krajníky nebo obruby z dlažebních kostek z betonu prostého</t>
  </si>
  <si>
    <t>vstup;75*0,2*0,3</t>
  </si>
  <si>
    <t>961044111</t>
  </si>
  <si>
    <t>Bourání základů z betonu prostého</t>
  </si>
  <si>
    <t>sokl plotu;0,2*0,2*(40*2+38*2)</t>
  </si>
  <si>
    <t>základ;0,3*0,9*(40*2+38*2)</t>
  </si>
  <si>
    <t>966071721a</t>
  </si>
  <si>
    <t>Bourání sloupků a vzpěr plotových ocelových do 3,5 m odřezáním</t>
  </si>
  <si>
    <t>stávající hřiště;20*2+19*2+4</t>
  </si>
  <si>
    <t>966071821</t>
  </si>
  <si>
    <t>Rozebrání oplocení z drátěného pletiva se čtvercovými oky v do 1,6 m</t>
  </si>
  <si>
    <t>966072811a</t>
  </si>
  <si>
    <t>Rozebrání rámového oplocení na ocelové sloupky v přes 2 m</t>
  </si>
  <si>
    <t>stávající hřiště;38*2+40*2</t>
  </si>
  <si>
    <t>091: Prefa prvky</t>
  </si>
  <si>
    <t>9101</t>
  </si>
  <si>
    <t>9102</t>
  </si>
  <si>
    <t>9103</t>
  </si>
  <si>
    <t>9104</t>
  </si>
  <si>
    <t>997013831</t>
  </si>
  <si>
    <t>Poplatek za uložení na skládce (skládkovné) stavebního odpadu směsného kód odpadu 170 904</t>
  </si>
  <si>
    <t>Vodorovná doprava suti na skládku</t>
  </si>
  <si>
    <t>998225111</t>
  </si>
  <si>
    <t>Přesun hmot pro pozemní komunikace s krytem z kamene, monolitickým betonovým nebo živičným</t>
  </si>
  <si>
    <t>720: Zdravotní technika</t>
  </si>
  <si>
    <t>720001</t>
  </si>
  <si>
    <t>Dodávka a montáž přípojky vodovodu pro pítko</t>
  </si>
  <si>
    <t>720002</t>
  </si>
  <si>
    <t>Připojení k stávajícímu rozvodu vody</t>
  </si>
  <si>
    <t>767010</t>
  </si>
  <si>
    <t>Dodávka a montáž architektonický prvek vstupu včetně povrchových úprav / kompletní dodávka</t>
  </si>
  <si>
    <t>kg</t>
  </si>
  <si>
    <t>plech 20mm-160kg/m2</t>
  </si>
  <si>
    <t>5*(3,4*0,6+3*0,4*2)*160</t>
  </si>
  <si>
    <t>767011</t>
  </si>
  <si>
    <t>Dodávka a montáž pítko</t>
  </si>
  <si>
    <t>767012</t>
  </si>
  <si>
    <t>Dodávka a montáž lehátka 1500</t>
  </si>
  <si>
    <t>767013</t>
  </si>
  <si>
    <t>Dodávka a montáž lehátka 2200</t>
  </si>
  <si>
    <t>767014</t>
  </si>
  <si>
    <t>Dodávka a montáž lehátka 3000</t>
  </si>
  <si>
    <t>767015</t>
  </si>
  <si>
    <t>Dodávka a montáž koše na tříděný odpad</t>
  </si>
  <si>
    <t>767016</t>
  </si>
  <si>
    <t>Dodávka a montáž kolostav</t>
  </si>
  <si>
    <t>767017</t>
  </si>
  <si>
    <t>Dodávka a montáž zemní trampolína</t>
  </si>
  <si>
    <t>767018</t>
  </si>
  <si>
    <t>SO-02: Úprava sociálního zařízení</t>
  </si>
  <si>
    <t>113107021</t>
  </si>
  <si>
    <t>Odstranění podkladu z kameniva drceného tl do 100 mm při překopech ručně</t>
  </si>
  <si>
    <t>kanalizace</t>
  </si>
  <si>
    <t>0,3*0,1*(6,5+6*2)</t>
  </si>
  <si>
    <t>113201112</t>
  </si>
  <si>
    <t>Vytrhání obrub silničních ležatých</t>
  </si>
  <si>
    <t>132212101</t>
  </si>
  <si>
    <t>Hloubení rýh š do 600 mm ručním nebo pneum nářadím v soudržných horninách tř. 3</t>
  </si>
  <si>
    <t>0,3*0,5*(6,5+6*2)</t>
  </si>
  <si>
    <t>obruby</t>
  </si>
  <si>
    <t>0,4*0,4*5</t>
  </si>
  <si>
    <t>132212109</t>
  </si>
  <si>
    <t>Příplatek za lepivost u hloubení rýh š do 600 mm ručním nebo pneum nářadím v hornině tř. 3</t>
  </si>
  <si>
    <t>133202011</t>
  </si>
  <si>
    <t>Hloubení šachet ručním nebo pneum nářadím v soudržných horninách tř. 3, plocha výkopu do 4 m2</t>
  </si>
  <si>
    <t>plot;0,3*0,3*0,8*2</t>
  </si>
  <si>
    <t>patky pro sloupy;0,4*0,4*0,8*2</t>
  </si>
  <si>
    <t>133202019</t>
  </si>
  <si>
    <t>Příplatek za lepivost u hloubení šachet ručním nebo pneum nářadím v horninách tř. 3</t>
  </si>
  <si>
    <t>162201211</t>
  </si>
  <si>
    <t>Vodorovné přemístění výkopku z horniny tř. 1 až 4 stavebním kolečkem do 10 m</t>
  </si>
  <si>
    <t>162201219</t>
  </si>
  <si>
    <t>Příplatek k vodorovnému přemístění výkopku z horniny tř. 1 až 4 stavebním kolečkem ZKD 10 m</t>
  </si>
  <si>
    <t>zásyp;-0,3*0,2*(6,5+6*2)</t>
  </si>
  <si>
    <t>štěrk;0,3*0,1*(6,5+6*2)</t>
  </si>
  <si>
    <t>3,42*1,8</t>
  </si>
  <si>
    <t>174111101</t>
  </si>
  <si>
    <t>Zásyp jam, šachet rýh nebo kolem objektů sypaninou se zhutněním ručně</t>
  </si>
  <si>
    <t>0,3*0,2*(6,5+6*2)</t>
  </si>
  <si>
    <t>0,3*0,25*(6,5+6*2)</t>
  </si>
  <si>
    <t>0,3*0,25*(6,5+6*2)*1,9</t>
  </si>
  <si>
    <t>275311125</t>
  </si>
  <si>
    <t>Základové patky a bloky z betonu prostého C 16/20</t>
  </si>
  <si>
    <t>patky pro sloupy;0,4*0,4*0,9*2*1,05</t>
  </si>
  <si>
    <t>310279842</t>
  </si>
  <si>
    <t>Zazdívka otvorů pl přes 1 do 4 m2 ve zdivu nadzákladovém z nepálených tvárnic tl do 300 mm</t>
  </si>
  <si>
    <t>dveře;0,3*2,1*1,1</t>
  </si>
  <si>
    <t>317142444</t>
  </si>
  <si>
    <t>Překlad nenosný pórobetonový š 150 mm v do 250 mm na tenkovrstvou maltu dl přes 1250 do 1500 mm</t>
  </si>
  <si>
    <t>338171113</t>
  </si>
  <si>
    <t>Osazování sloupků a vzpěr plotových ocelových v do 2,00 m se zabetonováním</t>
  </si>
  <si>
    <t>Dodávka plotový sloupek</t>
  </si>
  <si>
    <t>3384</t>
  </si>
  <si>
    <t>Montáž, případná úprava stávajících plotových dílů</t>
  </si>
  <si>
    <t>342273523</t>
  </si>
  <si>
    <t>Příčky tl 150 mm z pórobetonových přesných příčkovek na pero a drážku objemové hmotnosti 500 kg/m3</t>
  </si>
  <si>
    <t>3*(3,27*2+2,15*2+2*2+1,5*2+1,55)</t>
  </si>
  <si>
    <t>346244354</t>
  </si>
  <si>
    <t>Obezdívka wc ploch rovných tl 150 mm z pórobetonových přesných tvárnic</t>
  </si>
  <si>
    <t>1,1*1,5*2</t>
  </si>
  <si>
    <t>004: Vodorovné konstrukce</t>
  </si>
  <si>
    <t>413232221</t>
  </si>
  <si>
    <t>Zazdívka zhlaví válcovaných nosníků v přes 150 do 300 mm</t>
  </si>
  <si>
    <t>59217031</t>
  </si>
  <si>
    <t>obrubník betonový silniční 1000x150x250mm</t>
  </si>
  <si>
    <t>596211210</t>
  </si>
  <si>
    <t>Kladení zámkové dlažby komunikací pro pěší tl 80 mm skupiny A pl do 50 m2</t>
  </si>
  <si>
    <t>doplnění po vytrhání obruby;0,6*2</t>
  </si>
  <si>
    <t>916131213</t>
  </si>
  <si>
    <t>Osazení silničního obrubníku betonového stojatého s boční opěrou do lože z betonu prostého</t>
  </si>
  <si>
    <t>0,3*0,25*5</t>
  </si>
  <si>
    <t>55331382</t>
  </si>
  <si>
    <t>zárubeň ocelová pro pórobeton 150 700 levá,pravá</t>
  </si>
  <si>
    <t>55331384</t>
  </si>
  <si>
    <t>zárubeň ocelová pro pórobeton 150 800 levá,pravá</t>
  </si>
  <si>
    <t>612135091</t>
  </si>
  <si>
    <t>Příplatek k vyrovnání vnitřních stěn maltou vápenocementovou za každých dalších 5 mm tl</t>
  </si>
  <si>
    <t>vyrovnání cca1cm</t>
  </si>
  <si>
    <t>sklad;2,7*(6,7+2,15*2+2,8*2)</t>
  </si>
  <si>
    <t>sprcha;2,7*2,35</t>
  </si>
  <si>
    <t>úklid;2,7*(1,65+1,5)</t>
  </si>
  <si>
    <t>předsíň;2,7*1,55</t>
  </si>
  <si>
    <t>WC M;2,7*(3,27+2)</t>
  </si>
  <si>
    <t>WC Ž;2,7*(3,27+2)</t>
  </si>
  <si>
    <t>=</t>
  </si>
  <si>
    <t>92,313</t>
  </si>
  <si>
    <t>612135101</t>
  </si>
  <si>
    <t>Hrubá výplň rýh ve stěnách maltou jakékoli šířky rýhy</t>
  </si>
  <si>
    <t>612142001</t>
  </si>
  <si>
    <t>Potažení vnitřních stěn sklovláknitým pletivem vtlačeným do tenkovrstvé hmoty</t>
  </si>
  <si>
    <t>sklad;3*6,7</t>
  </si>
  <si>
    <t>úklid;1,2*(1,65+1,5)</t>
  </si>
  <si>
    <t>předsíň;2,7*(4,15*2+1,55)</t>
  </si>
  <si>
    <t>612311121</t>
  </si>
  <si>
    <t>Vápenná omítka hladká jednovrstvá vnitřních stěn nanášená ručně</t>
  </si>
  <si>
    <t>úklid;1,5*(1,65+1,5)</t>
  </si>
  <si>
    <t>612311141</t>
  </si>
  <si>
    <t>Vápenná omítka štuková dvouvrstvá vnitřních stěn nanášená ručně</t>
  </si>
  <si>
    <t>612315302</t>
  </si>
  <si>
    <t>Vápenná štuková omítka ostění nebo nadpraží</t>
  </si>
  <si>
    <t>0,3*5</t>
  </si>
  <si>
    <t>předsíň;4,15*2+2*1,55</t>
  </si>
  <si>
    <t>sklad;6,7*2+2*2,15+2,8*2+2*1,25</t>
  </si>
  <si>
    <t>622142001</t>
  </si>
  <si>
    <t>Potažení vnějších stěn sklovláknitým pletivem vtlačeným do tenkovrstvé hmoty</t>
  </si>
  <si>
    <t>622521021</t>
  </si>
  <si>
    <t>Tenkovrstvá silikátová zrnitá omítka tl. 2,0 mm včetně penetrace vnějších stěn</t>
  </si>
  <si>
    <t>631312141</t>
  </si>
  <si>
    <t>Doplnění rýh v dosavadních mazaninách betonem prostým</t>
  </si>
  <si>
    <t>kanalizace;0,3*0,1*(6,5+6*2)</t>
  </si>
  <si>
    <t>631319171</t>
  </si>
  <si>
    <t>Příplatek k mazanině tl přes 50 do 80 mm za stržení povrchu spodní vrstvy před vložením výztuže</t>
  </si>
  <si>
    <t>43,418*0,07</t>
  </si>
  <si>
    <t>631319173</t>
  </si>
  <si>
    <t>Příplatek k mazanině tl přes 80 do 120 mm za stržení povrchu spodní vrstvy před vložením výztuže</t>
  </si>
  <si>
    <t>631362021</t>
  </si>
  <si>
    <t>Výztuž mazanin svařovanými sítěmi Kari</t>
  </si>
  <si>
    <t>kari 6/15/15-3,033kg/m2</t>
  </si>
  <si>
    <t>sprcha;1,5*2,35</t>
  </si>
  <si>
    <t>úklid;1,65*1,5</t>
  </si>
  <si>
    <t>předsíň;4,15*1,55</t>
  </si>
  <si>
    <t>WC M;3,27*2</t>
  </si>
  <si>
    <t>WC Ž;3,27*2</t>
  </si>
  <si>
    <t>sklad;6,7*2,15+2,8*1,25</t>
  </si>
  <si>
    <t>-43,418+43,418*1,2*0,003033</t>
  </si>
  <si>
    <t>0,4*(6,5+6*2)*0,003033</t>
  </si>
  <si>
    <t>632451455</t>
  </si>
  <si>
    <t>Potěr pískocementový tl přes 40 do 50 mm tř. C 20 běžný</t>
  </si>
  <si>
    <t>632451491</t>
  </si>
  <si>
    <t>Příplatek k potěrům za přehlazení povrchu</t>
  </si>
  <si>
    <t>632457105</t>
  </si>
  <si>
    <t>Příplatek ZKD 10 mm tl u cementového potěru ploch rovinných hlazeného dřevěným hladítkem</t>
  </si>
  <si>
    <t>43,418*2</t>
  </si>
  <si>
    <t>632459177</t>
  </si>
  <si>
    <t>Příplatek k potěrům tl přes 60 do 70 mm za plochu do 5 m2</t>
  </si>
  <si>
    <t>642942111</t>
  </si>
  <si>
    <t>Osazování zárubní nebo rámů dveřních kovových do 2,5 m2 na MC</t>
  </si>
  <si>
    <t>28611361</t>
  </si>
  <si>
    <t>koleno kanalizační PVC KG 160x45°</t>
  </si>
  <si>
    <t>28611363</t>
  </si>
  <si>
    <t>koleno kanalizační PVC KG 160x87°</t>
  </si>
  <si>
    <t>28611427</t>
  </si>
  <si>
    <t>odbočka kanalizační plastová s hrdlem KG 160/110/87°</t>
  </si>
  <si>
    <t>28611429</t>
  </si>
  <si>
    <t>odbočka kanalizační plastová s hrdlem KG 160/160/87°</t>
  </si>
  <si>
    <t>28611504</t>
  </si>
  <si>
    <t>redukce kanalizační PVC 160/110</t>
  </si>
  <si>
    <t>871315211</t>
  </si>
  <si>
    <t>Kanalizační potrubí z tvrdého PVC jednovrstvé tuhost třídy SN4 DN 160</t>
  </si>
  <si>
    <t>(6,5+6*2)</t>
  </si>
  <si>
    <t>877265211</t>
  </si>
  <si>
    <t>Montáž tvarovek z tvrdého PVC-systém KG nebo z polypropylenu-systém KG 2000 jednoosé DN 110</t>
  </si>
  <si>
    <t>877315211</t>
  </si>
  <si>
    <t>Montáž tvarovek z tvrdého PVC-systém KG nebo z polypropylenu-systém KG 2000 jednoosé DN 160</t>
  </si>
  <si>
    <t>877315221</t>
  </si>
  <si>
    <t>Montáž tvarovek z tvrdého PVC-systém KG nebo z polypropylenu-systém KG 2000 dvouosé DN 160</t>
  </si>
  <si>
    <t>919735122</t>
  </si>
  <si>
    <t>Řezání stávajícího betonového krytu hl přes 50 do 100 mm</t>
  </si>
  <si>
    <t>2*(6,5+6*2)</t>
  </si>
  <si>
    <t>patky;0,4*4*2</t>
  </si>
  <si>
    <t>965042141</t>
  </si>
  <si>
    <t>Bourání podkladů pod dlažby nebo mazanin betonových nebo z litého asfaltu tl do 100 mm pl přes 4 m2</t>
  </si>
  <si>
    <t>patky;0,4*0,4*0,1*2</t>
  </si>
  <si>
    <t>965049111</t>
  </si>
  <si>
    <t>Příplatek k bourání betonových mazanin za bourání mazanin se svařovanou sítí tl do 100 mm</t>
  </si>
  <si>
    <t>966071721</t>
  </si>
  <si>
    <t>Bourání sloupků a vzpěr plotových ocelových do 2,5 m odřezáním</t>
  </si>
  <si>
    <t>966072811</t>
  </si>
  <si>
    <t>Rozebrání rámového oplocení na ocelové sloupky v přes 1 do 2 m pro další použití</t>
  </si>
  <si>
    <t>968062244</t>
  </si>
  <si>
    <t>Vybourání dřevěných rámů oken jednoduchých včetně křídel pl do 1 m2</t>
  </si>
  <si>
    <t>okno;0,6*1,1</t>
  </si>
  <si>
    <t>968062456</t>
  </si>
  <si>
    <t>Vybourání dřevěných dveřních zárubní pl přes 2 m2</t>
  </si>
  <si>
    <t>1,1*2</t>
  </si>
  <si>
    <t>971033641</t>
  </si>
  <si>
    <t>Vybourání otvorů ve zdivu cihelném pl do 4 m2 na MVC nebo MV tl do 300 mm</t>
  </si>
  <si>
    <t>1*2*0,3</t>
  </si>
  <si>
    <t>973028131</t>
  </si>
  <si>
    <t>Vysekání kapes ve zdivu z kamene pro zavázání příček nebo zdí tl do 150 mm</t>
  </si>
  <si>
    <t>3*6</t>
  </si>
  <si>
    <t>973028141</t>
  </si>
  <si>
    <t>Vysekání kapes ve zdivu z kamene pro zavázání příček nebo zdí tl do 300 mm</t>
  </si>
  <si>
    <t>zazdívka otvoru;4</t>
  </si>
  <si>
    <t>973031325</t>
  </si>
  <si>
    <t>Vysekání kapes ve zdivu cihelném na MV nebo MVC pl do 0,10 m2 hl do 300 mm</t>
  </si>
  <si>
    <t>974031122</t>
  </si>
  <si>
    <t>Vysekání rýh ve zdivu cihelném hl do 30 mm š do 70 mm</t>
  </si>
  <si>
    <t>974031123</t>
  </si>
  <si>
    <t>Vysekání rýh ve zdivu cihelném hl do 30 mm š do 100 mm</t>
  </si>
  <si>
    <t>974031124</t>
  </si>
  <si>
    <t>Vysekání rýh ve zdivu cihelném hl do 30 mm š do 150 mm</t>
  </si>
  <si>
    <t>974031132</t>
  </si>
  <si>
    <t>Vysekání rýh ve zdivu cihelném hl do 50 mm š do 70 mm</t>
  </si>
  <si>
    <t>974031133</t>
  </si>
  <si>
    <t>Vysekání rýh ve zdivu cihelném hl do 50 mm š do 100 mm</t>
  </si>
  <si>
    <t>974031142</t>
  </si>
  <si>
    <t>Vysekání rýh ve zdivu cihelném hl do 70 mm š do 70 mm</t>
  </si>
  <si>
    <t>974031143</t>
  </si>
  <si>
    <t>Vysekání rýh ve zdivu cihelném hl do 70 mm š do 100 mm</t>
  </si>
  <si>
    <t>974031144</t>
  </si>
  <si>
    <t>Vysekání rýh ve zdivu cihelném hl do 70 mm š do 150 mm</t>
  </si>
  <si>
    <t>974031153</t>
  </si>
  <si>
    <t>Vysekání rýh ve zdivu cihelném hl do 100 mm š do 100 mm</t>
  </si>
  <si>
    <t>974031154</t>
  </si>
  <si>
    <t>Vysekání rýh ve zdivu cihelném hl do 100 mm š do 150 mm</t>
  </si>
  <si>
    <t>711: Izolace proti vodě a vlhkosti</t>
  </si>
  <si>
    <t>11163150</t>
  </si>
  <si>
    <t>lak penetrační asfaltový</t>
  </si>
  <si>
    <t>(6,5*6,7+2,8*1,3)*0,00035</t>
  </si>
  <si>
    <t>62832282</t>
  </si>
  <si>
    <t>Pás těžký asfaltovaný HYDROBIT V 60 S 35</t>
  </si>
  <si>
    <t>47,19*1,2</t>
  </si>
  <si>
    <t>71101</t>
  </si>
  <si>
    <t>Dodávka a montáž tekuté izolace - včetně všech doplňků / kompletní dodávka</t>
  </si>
  <si>
    <t>vodorovná</t>
  </si>
  <si>
    <t>svislá</t>
  </si>
  <si>
    <t>sprcha;0,15*(1,5*2+2*2,35)+2*4,5</t>
  </si>
  <si>
    <t>úklid;0,15*(1,65*2+2*1,5)</t>
  </si>
  <si>
    <t>předsíň;0,15*(4,15*2+2*1,55)</t>
  </si>
  <si>
    <t>WC M;0,15*(3,27*2+2*2)</t>
  </si>
  <si>
    <t>WC Ž;0,15*(3,27*2+2*2)</t>
  </si>
  <si>
    <t>711111001</t>
  </si>
  <si>
    <t>Provedení izolace proti zemní vlhkosti vodorovné za studena nátěrem penetračním</t>
  </si>
  <si>
    <t>6,5*6,7+2,8*1,3</t>
  </si>
  <si>
    <t>711141559</t>
  </si>
  <si>
    <t>Provedení izolace proti zemní vlhkosti pásy přitavením vodorovné NAIP</t>
  </si>
  <si>
    <t>998711201</t>
  </si>
  <si>
    <t>Přesun hmot procentní pro izolace proti vodě, vlhkosti a plynům v objektech v do 6 m</t>
  </si>
  <si>
    <t>713: Izolace tepelné</t>
  </si>
  <si>
    <t>28375883</t>
  </si>
  <si>
    <t>Deska z pěnového polystyrenu EPS 100 Z 1000 x 500 x 80 mm</t>
  </si>
  <si>
    <t>43,418*1,05</t>
  </si>
  <si>
    <t>62821110</t>
  </si>
  <si>
    <t>Pás asfaltovaný R 333 H</t>
  </si>
  <si>
    <t>43,418*1,2</t>
  </si>
  <si>
    <t>63140274</t>
  </si>
  <si>
    <t>pásek okrajový izolační minerální plovoucích podlah š 120mm tl 12mm</t>
  </si>
  <si>
    <t>72,28*1,05</t>
  </si>
  <si>
    <t>713121211</t>
  </si>
  <si>
    <t>Montáž izolace tepelné podlah volně kladenými okrajovými pásky</t>
  </si>
  <si>
    <t>sprcha;1,5*2+2*2,35</t>
  </si>
  <si>
    <t>úklid;1,65*2+2*1,5</t>
  </si>
  <si>
    <t>WC M;3,27*2+2*2</t>
  </si>
  <si>
    <t>WC Ž;3,27*2+2*2</t>
  </si>
  <si>
    <t>713121312</t>
  </si>
  <si>
    <t>Montáž izolace tepelné podlah izolačním zásypem volně sypaným tl vrstvy přes 50 do 100 mm</t>
  </si>
  <si>
    <t>713191114</t>
  </si>
  <si>
    <t>Montáž izolace tepelné podlah, stropů vrchem nebo střech překrytí pásem asfaltovým položeným volně</t>
  </si>
  <si>
    <t>998713201</t>
  </si>
  <si>
    <t>Přesun hmot procentní pro izolace tepelné v objektech v do 6 m</t>
  </si>
  <si>
    <t>721: Vnitřní kanalizace</t>
  </si>
  <si>
    <t>721174024</t>
  </si>
  <si>
    <t>Potrubí kanalizační z PP odpadní DN 75</t>
  </si>
  <si>
    <t>721174025</t>
  </si>
  <si>
    <t>Potrubí kanalizační z PP odpadní DN 110</t>
  </si>
  <si>
    <t>721212114</t>
  </si>
  <si>
    <t>Odtokový sprchový žlab délky 1000 mm s krycím roštem a zápachovou uzávěrkou</t>
  </si>
  <si>
    <t>998721201</t>
  </si>
  <si>
    <t>Přesun hmot procentní pro vnitřní kanalizace v objektech v do 6 m</t>
  </si>
  <si>
    <t>722: Vnitřní vodovod</t>
  </si>
  <si>
    <t>722174001</t>
  </si>
  <si>
    <t>Potrubí vodovodní plastové PPR svar polyfúze PN 16 D 16x2,2 mm</t>
  </si>
  <si>
    <t>722174002</t>
  </si>
  <si>
    <t>Potrubí vodovodní plastové PPR svar polyfúze PN 16 D 20x2,8 mm</t>
  </si>
  <si>
    <t>722174003</t>
  </si>
  <si>
    <t>Potrubí vodovodní plastové PPR svar polyfúze PN 16 D 25x3,5 mm</t>
  </si>
  <si>
    <t>722181241</t>
  </si>
  <si>
    <t>Ochrana vodovodního potrubí přilepenými termoizolačními trubicemi z PE tl přes 13 do 20 mm DN do 22 mm</t>
  </si>
  <si>
    <t>722181242</t>
  </si>
  <si>
    <t>Ochrana vodovodního potrubí přilepenými termoizolačními trubicemi z PE tl přes 13 do 20 mm DN přes 22 do 45 mm</t>
  </si>
  <si>
    <t>722220151</t>
  </si>
  <si>
    <t>Nástěnka závitová plastová PPR PN 20 DN 16 x G 1/2"</t>
  </si>
  <si>
    <t>998722201</t>
  </si>
  <si>
    <t>Přesun hmot procentní pro vnitřní vodovod v objektech v do 6 m</t>
  </si>
  <si>
    <t>725: Zařizovací předměty</t>
  </si>
  <si>
    <t>725112021</t>
  </si>
  <si>
    <t>soubor</t>
  </si>
  <si>
    <t>725211603</t>
  </si>
  <si>
    <t>725245184</t>
  </si>
  <si>
    <t>Zástěna sprchová zásuvná čtyřdílná se dvěma posuvnými díly do výšky 2000 mm a šířky 1600 mm čelní</t>
  </si>
  <si>
    <t>725291511</t>
  </si>
  <si>
    <t>725291521</t>
  </si>
  <si>
    <t>725291531</t>
  </si>
  <si>
    <t>725331111</t>
  </si>
  <si>
    <t>725821311</t>
  </si>
  <si>
    <t>Baterie dřezová nástěnná páková s otáčivým kulatým ústím a délkou ramínka 200 mm</t>
  </si>
  <si>
    <t>725822612</t>
  </si>
  <si>
    <t>Baterie umyvadlová stojánková páková s výpustí</t>
  </si>
  <si>
    <t>725841322</t>
  </si>
  <si>
    <t>Baterie sprchová nástěnná klasická s roztečí 150 mm</t>
  </si>
  <si>
    <t>998725201</t>
  </si>
  <si>
    <t>Přesun hmot procentní pro zařizovací předměty v objektech v do 6 m</t>
  </si>
  <si>
    <t>740: Silnoproud</t>
  </si>
  <si>
    <t>74001</t>
  </si>
  <si>
    <t>Dodávka a montáž elektroinstalace</t>
  </si>
  <si>
    <t>Fólie Guttafol WB 140 parotěsný (1,5 x 50 m)</t>
  </si>
  <si>
    <t>763131452</t>
  </si>
  <si>
    <t>SDK podhled deska 1xH2 12,5 s izolací dvouvrstvá spodní kce profil CD+UD</t>
  </si>
  <si>
    <t>61161013</t>
  </si>
  <si>
    <t>dveře jednokřídlé dřevotřískové povrch lakovaný plné 700x1970-2100mm včetně kování a zámku</t>
  </si>
  <si>
    <t>61161014</t>
  </si>
  <si>
    <t>dveře jednokřídlé dřevotřískové povrch lakovaný plné 800x1970-2100mm včetně kování a zámku</t>
  </si>
  <si>
    <t>Dodávka a montáž plastové vchodové dveře v barvě 1000x2000+60x1000 s nadsvětlíkem - kompletní dodávka ozn. D/01</t>
  </si>
  <si>
    <t>766660001</t>
  </si>
  <si>
    <t>Montáž dveřních křídel otvíravých jednokřídlových š do 0,8 m do ocelové zárubně</t>
  </si>
  <si>
    <t>766691915</t>
  </si>
  <si>
    <t>Vyvěšení nebo zavěšení dřevěných křídel dveří pl přes 2 m2</t>
  </si>
  <si>
    <t>13010748</t>
  </si>
  <si>
    <t>ocel profilová jakost S235JR (11 375) průřez IPE 160</t>
  </si>
  <si>
    <t>IPE 160-15,8 kg/m</t>
  </si>
  <si>
    <t>6,5*0,0158*1,03</t>
  </si>
  <si>
    <t>14550300</t>
  </si>
  <si>
    <t>profil ocelový čtvercový 100x100x4mm</t>
  </si>
  <si>
    <t>100x100x4mm-11,73kg/m</t>
  </si>
  <si>
    <t>3*2*0,01173*1,03</t>
  </si>
  <si>
    <t>Dodávka a montáž sklopné madlo</t>
  </si>
  <si>
    <t>Dodávka a montáž sklopné sedátko sprcha</t>
  </si>
  <si>
    <t>Dodávka a montáž madlo ochrana sifon</t>
  </si>
  <si>
    <t>767995114</t>
  </si>
  <si>
    <t>Montáž atypických zámečnických konstrukcí hm přes 20 do 50 kg</t>
  </si>
  <si>
    <t>6,5*0,0158*1000</t>
  </si>
  <si>
    <t>3*2*0,01173*1000</t>
  </si>
  <si>
    <t>Dodávka keramická protiskluzová dlažba</t>
  </si>
  <si>
    <t>(43,4+3,7)*1,1</t>
  </si>
  <si>
    <t>771111011</t>
  </si>
  <si>
    <t>Vysátí podkladu před pokládkou dlažby</t>
  </si>
  <si>
    <t>771574131</t>
  </si>
  <si>
    <t>Montáž podlah keramických režných protiskluzných lepených flexibilním lepidlem do 50 ks/m2</t>
  </si>
  <si>
    <t>771577111</t>
  </si>
  <si>
    <t>Příplatek k montáži podlah keramických lepených flexibilním lepidlem za plochu do 5 m2</t>
  </si>
  <si>
    <t>771591111</t>
  </si>
  <si>
    <t>Podlahy penetrace podkladu</t>
  </si>
  <si>
    <t>771591161</t>
  </si>
  <si>
    <t>Montáž profilu dilatační spáry bez izolace v rovině dlažby včetně dodání dilatace</t>
  </si>
  <si>
    <t>1*5+2,1*3+1,3</t>
  </si>
  <si>
    <t>998771202</t>
  </si>
  <si>
    <t>Přesun hmot procentní pro podlahy z dlaždic v objektech v přes 6 do 12 m</t>
  </si>
  <si>
    <t>781: Obklady</t>
  </si>
  <si>
    <t>63465124</t>
  </si>
  <si>
    <t>zrcadlo nemontované čiré tl 4mm max rozměr 3210x2250mm</t>
  </si>
  <si>
    <t>78101</t>
  </si>
  <si>
    <t>Dodávka keramický obklad</t>
  </si>
  <si>
    <t>96,2*1,05</t>
  </si>
  <si>
    <t>781111011</t>
  </si>
  <si>
    <t>Ometení (oprášení) stěny při přípravě podkladu</t>
  </si>
  <si>
    <t>781414111</t>
  </si>
  <si>
    <t>Montáž obkladaček vnitřních pravoúhlých pórovinových do 22 ks/m2 lepených flexibilním lepidlem</t>
  </si>
  <si>
    <t>sprcha;2,7*(1,5*2+2*2,35)+2*4,5</t>
  </si>
  <si>
    <t>úklid;1,5*(1,65*2+2*1,5)</t>
  </si>
  <si>
    <t>WC M;2,7*(3,27*2+2*2)</t>
  </si>
  <si>
    <t>WC Ž;2,7*(3,27*2+2*2)</t>
  </si>
  <si>
    <t>781477111</t>
  </si>
  <si>
    <t>Příplatek k montáži obkladů vnitřních keramických hladkých za plochu do 10 m2</t>
  </si>
  <si>
    <t>781491011</t>
  </si>
  <si>
    <t>Montáž zrcadel plochy do 1 m2 lepených silikonovým tmelem na podkladní omítku</t>
  </si>
  <si>
    <t>781494111</t>
  </si>
  <si>
    <t>Plastové profily rohové lepené flexibilním lepidlem</t>
  </si>
  <si>
    <t>781495111</t>
  </si>
  <si>
    <t>Penetrace podkladu vnitřních obkladů</t>
  </si>
  <si>
    <t>781495115</t>
  </si>
  <si>
    <t>Spárování vnitřních obkladů silikonem</t>
  </si>
  <si>
    <t>998781201</t>
  </si>
  <si>
    <t>Přesun hmot procentní pro obklady keramické v objektech v do 6 m</t>
  </si>
  <si>
    <t>0,4*(2*2+0,8)*5</t>
  </si>
  <si>
    <t>SDK</t>
  </si>
  <si>
    <t>stěny</t>
  </si>
  <si>
    <t>784211111</t>
  </si>
  <si>
    <t>Dvojnásobné bílé malby ze směsí za mokra velmi dobře oděruvzdorných v místnostech v do 3,80 m</t>
  </si>
  <si>
    <t>SO-03: Vedlejší rozpočtové náklady</t>
  </si>
  <si>
    <t>901</t>
  </si>
  <si>
    <t>902</t>
  </si>
  <si>
    <t>Dílenská dokumentace</t>
  </si>
  <si>
    <t>903</t>
  </si>
  <si>
    <t>Certifikace areálu</t>
  </si>
  <si>
    <t>904</t>
  </si>
  <si>
    <t>Zařizení staveniště</t>
  </si>
  <si>
    <t>Kč</t>
  </si>
  <si>
    <t>SEZNAM ROSTLIN NAVRŽENÝCH PRO VÝSADBU</t>
  </si>
  <si>
    <t>cena celkem</t>
  </si>
  <si>
    <t>Stromy</t>
  </si>
  <si>
    <r>
      <t>Keře</t>
    </r>
    <r>
      <rPr>
        <b/>
        <sz val="12"/>
        <rFont val="Arial"/>
        <family val="2"/>
        <charset val="238"/>
      </rPr>
      <t/>
    </r>
  </si>
  <si>
    <t>rovina 148  svah 260</t>
  </si>
  <si>
    <t>CELKEM</t>
  </si>
  <si>
    <t>taxon</t>
  </si>
  <si>
    <t>velikost</t>
  </si>
  <si>
    <t>cena/1ks</t>
  </si>
  <si>
    <t>velikost balu/cm</t>
  </si>
  <si>
    <t>velikost jamky/m3</t>
  </si>
  <si>
    <t>ok 14-16cm</t>
  </si>
  <si>
    <t>BET</t>
  </si>
  <si>
    <t>Betula pendula - bříza bělokorá</t>
  </si>
  <si>
    <t>ok 18-20cm</t>
  </si>
  <si>
    <t>přesazená</t>
  </si>
  <si>
    <t>CAR</t>
  </si>
  <si>
    <t>Carpinus betulus - habr obecný</t>
  </si>
  <si>
    <t>QUE</t>
  </si>
  <si>
    <t>Quercus robur - dub zimní</t>
  </si>
  <si>
    <t>přesazený</t>
  </si>
  <si>
    <t>TPL</t>
  </si>
  <si>
    <t>Tilia platyphyllos - lípa velkolistá</t>
  </si>
  <si>
    <t>Keře</t>
  </si>
  <si>
    <t>označení</t>
  </si>
  <si>
    <t>CAG</t>
  </si>
  <si>
    <t>Cornus alba Gouchaltii - svída bílá</t>
  </si>
  <si>
    <t>v 40-60cm</t>
  </si>
  <si>
    <t>COA</t>
  </si>
  <si>
    <t>Cornus alba Sibirica - svída bílá</t>
  </si>
  <si>
    <t>COR</t>
  </si>
  <si>
    <t>Corylus avellana - líska obecná</t>
  </si>
  <si>
    <t>CSK</t>
  </si>
  <si>
    <t>Cornus alba Kelseyi - svída bílá</t>
  </si>
  <si>
    <t>v 20-40cm</t>
  </si>
  <si>
    <t>CST</t>
  </si>
  <si>
    <t>Cornus sanguinea Stolonifera - svída výběžkatá</t>
  </si>
  <si>
    <t>PAR</t>
  </si>
  <si>
    <t>Parthenocissus tricuspidata Weitchii - přísavník trojhrotý</t>
  </si>
  <si>
    <t>PYR</t>
  </si>
  <si>
    <t>Pyracantha coccinea - hlohyně šarlatová</t>
  </si>
  <si>
    <t>SNI</t>
  </si>
  <si>
    <t>Spiraea nipponica Snowmound - tavolník</t>
  </si>
  <si>
    <t>TAX</t>
  </si>
  <si>
    <t>Taxus baccata - tis červený</t>
  </si>
  <si>
    <t>VIN</t>
  </si>
  <si>
    <t>Vinca minor - barvínek menší</t>
  </si>
  <si>
    <t>mj</t>
  </si>
  <si>
    <t>množství</t>
  </si>
  <si>
    <t>j cena</t>
  </si>
  <si>
    <t xml:space="preserve">VEGETAČNÍ ÚPRAVY </t>
  </si>
  <si>
    <t>Odstranění a ošetření dřevin</t>
  </si>
  <si>
    <t>Výsadba stromů</t>
  </si>
  <si>
    <t>Výsadba keřů</t>
  </si>
  <si>
    <t>Založení trávníku</t>
  </si>
  <si>
    <t>112201113</t>
  </si>
  <si>
    <t>Odstranění pařezů D přes 0,3 do 0,4 m v rovině a svahu do 1:5 s odklizením do 20 m a zasypáním jámy</t>
  </si>
  <si>
    <t>112201116</t>
  </si>
  <si>
    <t>Odstranění pařezů D přes 0,6 do 0,7 m v rovině a svahu do 1:5 s odklizením do 20 m a zasypáním jámy</t>
  </si>
  <si>
    <t>184852234</t>
  </si>
  <si>
    <t>Řez stromu zdravotní o ploše koruny přes 30 do 60 m2 lezeckou technikou</t>
  </si>
  <si>
    <t>184852236</t>
  </si>
  <si>
    <t>Řez stromu zdravotní o ploše koruny přes 90 do 120 m2 lezeckou technikou</t>
  </si>
  <si>
    <t>184852237</t>
  </si>
  <si>
    <t>Řez stromu zdravotní o ploše koruny přes 120 do 150 m2 lezeckou technikou</t>
  </si>
  <si>
    <t>Řez stromu zdravotní o ploše koruny přes 150 do 180 m2 lezeckou technikou</t>
  </si>
  <si>
    <t>184852239</t>
  </si>
  <si>
    <t>Řez stromu zdravotní o ploše koruny přes 180 do 210 m2 lezeckou technikou</t>
  </si>
  <si>
    <t>184852241</t>
  </si>
  <si>
    <t>Řez stromu zdravotní o ploše koruny přes 210 do 240 m2 lezeckou technikou</t>
  </si>
  <si>
    <t>184852243</t>
  </si>
  <si>
    <t>Řez stromu zdravotní o ploše koruny přes 270 do 300 m2 lezeckou technikou</t>
  </si>
  <si>
    <t>184852247</t>
  </si>
  <si>
    <t>Řez stromu zdravotní o ploše koruny přes 390 do 420 m2 lezeckou technikou</t>
  </si>
  <si>
    <t>184852139</t>
  </si>
  <si>
    <t>Řez stromu bezpečnostní o ploše koruny přes 180 do 210 m2 lezeckou technikou</t>
  </si>
  <si>
    <t>Konzervační ošetření dutin spočívající vjejich
zastřešení nebo znepřístupnění</t>
  </si>
  <si>
    <t>184 81-8232</t>
  </si>
  <si>
    <t>Ochrana kmene bedněním v 200cm před pošk staveb provoz, včetně materiálu a odstranění, pr do 500mm</t>
  </si>
  <si>
    <t>184 81-3211</t>
  </si>
  <si>
    <t>Ochranné oplocení kořenové zóny stromu výšky do 1,5m, včetně materiálu a odstranění</t>
  </si>
  <si>
    <t>162211311</t>
  </si>
  <si>
    <t>Vodorovné přemístění výkopku z horniny třídy těžitelnosti I skupiny 1 až 3 stavebním kolečkem do 10 m</t>
  </si>
  <si>
    <t>167103101</t>
  </si>
  <si>
    <t>Nakládání výkopku ze zemin schopných zúrodnění</t>
  </si>
  <si>
    <t>184802111</t>
  </si>
  <si>
    <t>Chemické odplevelení před založením kultury nad 20 m2 postřikem na široko v rovině a svahu do 1:5,  2x</t>
  </si>
  <si>
    <t>Roundup 0,02l/m2, 2x</t>
  </si>
  <si>
    <t>l</t>
  </si>
  <si>
    <t>184401112</t>
  </si>
  <si>
    <t>Příprava dřevin k přesazení bez výměny půdy s vyhnojením s balem D přes 0,8 do 1 m v rovině a svahu do 1:5</t>
  </si>
  <si>
    <t>přesazení č.8+20</t>
  </si>
  <si>
    <t>183101222</t>
  </si>
  <si>
    <t>Jamky pro výsadbu s výměnou 50 % půdy zeminy tř 1 až 4 obj přes 1 do 2 m3 v rovině a svahu do 1:5</t>
  </si>
  <si>
    <t>obohacený substrát</t>
  </si>
  <si>
    <t>Plantasorb nebo jiný gel k zadržování vody-3kg/m3</t>
  </si>
  <si>
    <t>184215133</t>
  </si>
  <si>
    <t>Ukotvení kmene dřevin třemi kůly D do 0,1 m dl přes 2 do 3 m</t>
  </si>
  <si>
    <t>3 Kůly + veškerý potřebný materiál</t>
  </si>
  <si>
    <t>184102116</t>
  </si>
  <si>
    <t>Výsadba dřeviny s balem D přes 0,6 do 0,8 m do jamky se zalitím v rovině a svahu do 1:5</t>
  </si>
  <si>
    <t>184501141</t>
  </si>
  <si>
    <t>Zhotovení obalu z rákosové nebo kokosové rohože v rovině a svahu do 1:5</t>
  </si>
  <si>
    <t>rákosová rohož</t>
  </si>
  <si>
    <t>184801121</t>
  </si>
  <si>
    <t>Ošetřování vysazených dřevin soliterních v rovině a svahu do 1:5</t>
  </si>
  <si>
    <t>185802114</t>
  </si>
  <si>
    <t>Hnojení půdy umělým hnojivem k jednotlivým rostlinám v rovině a svahu do 1:5</t>
  </si>
  <si>
    <t>Hnojivo (Silvamix - 30dkg/ks)</t>
  </si>
  <si>
    <t>184215411</t>
  </si>
  <si>
    <t>Zhotovení závlahové mísy dřevin D do 0,5 m v rovině nebo na svahu do 1:5</t>
  </si>
  <si>
    <t>184911431</t>
  </si>
  <si>
    <t>Mulčování rostlin kůrou tl přes 0,1 do 0,15 m v rovině a svahu do 1:5</t>
  </si>
  <si>
    <t>Štěpka list dřevin pro mulč (vrstva15cm) s dopravou, pro trvalky je vhodné použít kompostovanou kůru</t>
  </si>
  <si>
    <t>119005132</t>
  </si>
  <si>
    <t>Vytyčení výsadeb zapojených nebo v záhonu pl přes 100 m2 s rozmístěním rostlin do plochy nepravidelně</t>
  </si>
  <si>
    <t>183205111</t>
  </si>
  <si>
    <t>Založení záhonu v rovině a svahu do 1:5 zemina tř 1 a 2</t>
  </si>
  <si>
    <t>183205131</t>
  </si>
  <si>
    <t>Založení záhonu ve svahu přes 1:5 do 1:2 zemina tř 1 a 2</t>
  </si>
  <si>
    <t>183101213</t>
  </si>
  <si>
    <t>Jamky pro výsadbu s výměnou 50 % půdy zeminy tř 1 až 4 obj přes 0,02 do 0,05 m3 v rovině a svahu do 1:5</t>
  </si>
  <si>
    <t>střední keře</t>
  </si>
  <si>
    <t>183101214</t>
  </si>
  <si>
    <t>Jamky pro výsadbu s výměnou 50 % půdy zeminy tř 1 až 4 obj přes 0,05 do 0,125 m3 v rovině a svahu do 1:5</t>
  </si>
  <si>
    <t>velké keře</t>
  </si>
  <si>
    <t>183102213</t>
  </si>
  <si>
    <t>Jamky pro výsadbu s výměnou 50 % půdy zeminy tř 1 až 4 obj přes 0,02 do 0,05 m3 ve svahu přes 1:5 do 1:2</t>
  </si>
  <si>
    <t>183102314</t>
  </si>
  <si>
    <t>Jamky pro výsadbu s výměnou 100 % půdy zeminy tř 1 až 4 obj přes 0,05 do 0,125 m3 ve svahu přes 1:5 do 1:2</t>
  </si>
  <si>
    <t>184102112</t>
  </si>
  <si>
    <t>Výsadba dřeviny s balem D přes 0,2 do 0,3 m do jamky se zalitím v rovině a svahu do 1:5</t>
  </si>
  <si>
    <t>184102113</t>
  </si>
  <si>
    <t>Výsadba dřeviny s balem D přes 0,3 do 0,4 m do jamky se zalitím v rovině a svahu do 1:5</t>
  </si>
  <si>
    <t>184102122</t>
  </si>
  <si>
    <t>Výsadba dřeviny s balem D přes 0,2 do 0,3 m do jamky se zalitím ve svahu přes 1:5 do 1:2</t>
  </si>
  <si>
    <t>184102123</t>
  </si>
  <si>
    <t>Výsadba dřeviny s balem D přes 0,3 do 0,4 m do jamky se zalitím ve svahu přes 1:5 do 1:2</t>
  </si>
  <si>
    <t>184801131</t>
  </si>
  <si>
    <t>Ošetřování vysazených dřevin ve skupinách v rovině a svahu do 1:5</t>
  </si>
  <si>
    <t>184801132</t>
  </si>
  <si>
    <t>Ošetřování vysazených dřevin ve skupinách ve svahu přes 1:5 do 1:2</t>
  </si>
  <si>
    <t>185802124</t>
  </si>
  <si>
    <t>Hnojení půdy umělým hnojivem k jednotlivým rostlinám ve svahu přes 1:5 do 1:2</t>
  </si>
  <si>
    <t>182911121</t>
  </si>
  <si>
    <t>Zpevnění svahu prkny sklon svahu přes 1:2 do 1:1</t>
  </si>
  <si>
    <t>184911432</t>
  </si>
  <si>
    <t>Mulčování rostlin kůrou tl přes 0,1 do 0,15 m ve svahu přes 1:5 do 1:2</t>
  </si>
  <si>
    <t xml:space="preserve">Štěpka list dřevin pro mulč (vrstva15cm) s dopravou, </t>
  </si>
  <si>
    <t>Obnova a založení trávníku</t>
  </si>
  <si>
    <t>Plošná úprava terénu přes 500 m2 zemina skupiny 1 až 4 nerovnosti přes 50 do 100 mm v rovinně a svahu do 1:5</t>
  </si>
  <si>
    <t>Doplnění zeminy nebo substrátu na travnatých plochách tl do 50 mm rovina v rovinně a svahu do 1:5</t>
  </si>
  <si>
    <t>Obdělání půdy kultivátorováním v rovině a svahu do 1:5</t>
  </si>
  <si>
    <t>Obdělání půdy hrabáním v rovině a svahu do 1:5, 2x</t>
  </si>
  <si>
    <t>Chemické odplevelení před založením kultury nad 20 m2 postřikem na široko v rovině a svahu do 1:5 2x</t>
  </si>
  <si>
    <t>Roundup 20l/ha</t>
  </si>
  <si>
    <t>I</t>
  </si>
  <si>
    <t>Hnojení půdy umělým hnojivem na široko v rovině a svahu do 1:5</t>
  </si>
  <si>
    <t>Hnojivo</t>
  </si>
  <si>
    <t>Založení parkového trávníku výsevem pl přes 1000 m2 v rovině a ve svahu do 1:5</t>
  </si>
  <si>
    <t>Travní osivo</t>
  </si>
  <si>
    <t>Obdělání půdy válením v rovině a svahu do 1:5, 2x</t>
  </si>
  <si>
    <t>184 91-1431</t>
  </si>
  <si>
    <t>Mulčování v rovině při tl mulče do 150mm, rov</t>
  </si>
  <si>
    <t>Pol9</t>
  </si>
  <si>
    <t>Štěpka list dřevin pro mulč (vrstva15cm) s dopravou</t>
  </si>
  <si>
    <t>ARC-AP</t>
  </si>
  <si>
    <t>ARC-WC</t>
  </si>
  <si>
    <t>SO-01</t>
  </si>
  <si>
    <t>SO-02</t>
  </si>
  <si>
    <t>SO-01: Aktivity park</t>
  </si>
  <si>
    <t>Dodávka a montáž betonová lavice - viz katalogový list výrobku ozn. PAR 07</t>
  </si>
  <si>
    <t>Dodávka a montáž betonový sedací set-lavice - viz katalogový list výrobku ozn. PAR 08</t>
  </si>
  <si>
    <t>Dodávka a montáž betonový sedáky - viz katalogový list výrobku ozn. PAR 09</t>
  </si>
  <si>
    <t>Dodávka a montáž betonový stůl - viz katalogový list výrobku ozn. PAR 08</t>
  </si>
  <si>
    <t>-</t>
  </si>
  <si>
    <t>Montáže</t>
  </si>
  <si>
    <t>Materiál</t>
  </si>
  <si>
    <t>Pol.</t>
  </si>
  <si>
    <t>Název</t>
  </si>
  <si>
    <t>M.j.</t>
  </si>
  <si>
    <t>Množství</t>
  </si>
  <si>
    <t>J.cena</t>
  </si>
  <si>
    <t>Cena mon.</t>
  </si>
  <si>
    <t>Množ.</t>
  </si>
  <si>
    <t>Cena mat.</t>
  </si>
  <si>
    <t>celkem</t>
  </si>
  <si>
    <t>Krabice přístrojová - univerzální bez zapoj.- jednonásobná</t>
  </si>
  <si>
    <t>Krabicová rozvodka KR68</t>
  </si>
  <si>
    <t>Trubka plastová , 16mm</t>
  </si>
  <si>
    <t xml:space="preserve">Kabel CYKY 2Ox1.5 </t>
  </si>
  <si>
    <t xml:space="preserve">Kabel CYKY  3O,Jx1.5 </t>
  </si>
  <si>
    <t xml:space="preserve">Kabel CYKY  4J, 5Jx1.5 </t>
  </si>
  <si>
    <t xml:space="preserve">Kabel CYKY  3Jx2.5 </t>
  </si>
  <si>
    <t>Kabel CYKY  4Jx6</t>
  </si>
  <si>
    <t>vodič JYTY 3x1</t>
  </si>
  <si>
    <t>Ukončení vodičů v rozvaděči - do 2,5  - 4 mm2</t>
  </si>
  <si>
    <t>Ukončení kabelů v rozvaděči - do 4x10 mm2</t>
  </si>
  <si>
    <t>Vypínač jednopólový -  bílý ,(komplet vč. rámečku)</t>
  </si>
  <si>
    <t>Vypínač seriový -  bílý ,(komplet vč. rámečku)</t>
  </si>
  <si>
    <t>Přepína křížový - bílý   (komplet vč. rámečku)</t>
  </si>
  <si>
    <t>Přepínač střídavý - bílý   (komplet vč. rámečku)</t>
  </si>
  <si>
    <t>Tlačítko se sign. doutnavkou</t>
  </si>
  <si>
    <t>Automatický snímač pohybu</t>
  </si>
  <si>
    <t>Zásuvka  230 V/16A</t>
  </si>
  <si>
    <t>Ochranné pospojování CY 4 mm2</t>
  </si>
  <si>
    <t>Svorkovnice ochranného pospojení  EPS2, vč. krabice KT250  - HOP 1</t>
  </si>
  <si>
    <t>M+D uzemňovací drát  FeZn 10mm</t>
  </si>
  <si>
    <t xml:space="preserve">A -  přisazené  LED svítidlo, 27W,2700lm,IP44 </t>
  </si>
  <si>
    <t>B - přisazené svítidlo  s pohybovým čidlem</t>
  </si>
  <si>
    <t>Osazení hmoždinek do 8mm ve  stropech, stěnách</t>
  </si>
  <si>
    <t>D - el. bojler 250V/2200W - 200l</t>
  </si>
  <si>
    <t>D - štěrbinový osoušeč rukou s integrovaným hepafiltrem</t>
  </si>
  <si>
    <t>SOUČET</t>
  </si>
  <si>
    <t xml:space="preserve">Materiál podružný </t>
  </si>
  <si>
    <t>Materiál celkem</t>
  </si>
  <si>
    <t xml:space="preserve">Montáž topného systému-instalace topných kabelů, regulace,zprovoznění,zaškolení </t>
  </si>
  <si>
    <t>kpl</t>
  </si>
  <si>
    <t xml:space="preserve">D - regulátoru na DIN lištu </t>
  </si>
  <si>
    <t>Zemní práce</t>
  </si>
  <si>
    <t xml:space="preserve">Rozebrání stávající zámkové dlažby </t>
  </si>
  <si>
    <t>Výkop rýhy 35/50cm</t>
  </si>
  <si>
    <t>Zahrnutí rýhy vč. hutnění</t>
  </si>
  <si>
    <t>Kabel. lože z písku</t>
  </si>
  <si>
    <t>Zakrytí plast. Fólií</t>
  </si>
  <si>
    <t>Úprava zeminou</t>
  </si>
  <si>
    <t>Zpětné položení zámkové dlažby</t>
  </si>
  <si>
    <t>HZS</t>
  </si>
  <si>
    <t>Zednické přípomoce  - sekání rýh, průrazy, zaomítnutí, bez  malování</t>
  </si>
  <si>
    <t>hod</t>
  </si>
  <si>
    <t>Zakreslení skut.stavu</t>
  </si>
  <si>
    <t>Revize</t>
  </si>
  <si>
    <t>SO-01 a SO-02</t>
  </si>
  <si>
    <t>Sadové úpravy SO-01</t>
  </si>
  <si>
    <t xml:space="preserve">SO-01 </t>
  </si>
  <si>
    <t xml:space="preserve">Sadové úpravy </t>
  </si>
  <si>
    <t>Hygienické záhemí</t>
  </si>
  <si>
    <t>Elektroinstalace</t>
  </si>
  <si>
    <t>EI</t>
  </si>
  <si>
    <r>
      <rPr>
        <b/>
        <u/>
        <sz val="8"/>
        <rFont val="Arial"/>
        <family val="2"/>
        <charset val="238"/>
      </rPr>
      <t xml:space="preserve">Poznámka: </t>
    </r>
    <r>
      <rPr>
        <sz val="8"/>
        <rFont val="Arial"/>
        <family val="2"/>
        <charset val="238"/>
      </rPr>
      <t xml:space="preserve">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</si>
  <si>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Dodávka a montáž prefabrikované panely in-line dráhy</t>
  </si>
  <si>
    <t>Dodávka a montáž lanová stezka - viz katalogový list výrobku ozn. PAR 02-06</t>
  </si>
  <si>
    <t>REKAPITULACE</t>
  </si>
  <si>
    <t>1. Elektromontáže</t>
  </si>
  <si>
    <t>2. Montáž a dodávka temperování podlah topnými rohožemi</t>
  </si>
  <si>
    <t>3. Zemní práce</t>
  </si>
  <si>
    <t>4. Práce  HZS</t>
  </si>
  <si>
    <t>ELEKTROMONTÁŽE  CELKEM - bez DPH</t>
  </si>
  <si>
    <t>1. ELEKTROMONTÁŽE</t>
  </si>
  <si>
    <t>Krabicová rozvodka KR97</t>
  </si>
  <si>
    <t>vodič JYTY 4x1</t>
  </si>
  <si>
    <t>Montáž a dodávka rozvodnice elektroměrové - RE (viz výkres č. E-3)</t>
  </si>
  <si>
    <t>Montáž a dodávka rozvodnice oceloplechové,nebo plastové - RO  (viz výkres č. E-4)</t>
  </si>
  <si>
    <t>Zapojení  el. bojleru a  osoušečů rukou</t>
  </si>
  <si>
    <t>Montáž a zapojení ventilátorů  - W01, 02</t>
  </si>
  <si>
    <t>W01,02 - ventilátor s časovým doběhem - 95m3/hod, 8W/250V</t>
  </si>
  <si>
    <t xml:space="preserve"> fasádní mřížka KMK 100</t>
  </si>
  <si>
    <t>potrubí SPIRO 100</t>
  </si>
  <si>
    <t>ohebná Al hadice DN 100</t>
  </si>
  <si>
    <t>Montáž signalizačního zařízení na WC pro invalidy</t>
  </si>
  <si>
    <t>Sada pro nouzovou signalizaci  ABB - REFLEX 3280B-C10001 B</t>
  </si>
  <si>
    <t>1. ELEKTROMONTÁŽE - CELKEM</t>
  </si>
  <si>
    <t>D - dodávka topné rohože 160W/m2 - 1,5m2 - 240W</t>
  </si>
  <si>
    <t>D - dodávka topné rohože 160W/m2 - 2,5m2 - 400W</t>
  </si>
  <si>
    <t>D - dodávka topné rohože 160W/m2 - 5m2 - 800W</t>
  </si>
  <si>
    <t>2. Montáž a dodávka temperování podlah topnými rohožemi - CELKEM</t>
  </si>
  <si>
    <t>3.  Zemní práce</t>
  </si>
  <si>
    <t>Položka</t>
  </si>
  <si>
    <t>Mn.</t>
  </si>
  <si>
    <r>
      <rPr>
        <sz val="9"/>
        <rFont val="Arial CE"/>
        <charset val="238"/>
      </rPr>
      <t xml:space="preserve">3.  </t>
    </r>
    <r>
      <rPr>
        <b/>
        <sz val="9"/>
        <rFont val="Arial CE"/>
        <charset val="238"/>
      </rPr>
      <t>Zemní práce - CELKEM</t>
    </r>
  </si>
  <si>
    <t xml:space="preserve"> 4. Práce  HZS</t>
  </si>
  <si>
    <t xml:space="preserve">Vybourání stávajícího elektroměrového rozvaděče RE, vybourání stáv. režného zdiva </t>
  </si>
  <si>
    <t>pro osazení nového rozvaděče, osazení překladu a začištění okolního zdiva</t>
  </si>
  <si>
    <t>Přeložení stáv. rozvaděče RH + zpětné připojení stáv. vývodů - vč. materiálu</t>
  </si>
  <si>
    <t>Nové připojení stáv. rozvaděče RP z rozv. RH  - vč. materiálu</t>
  </si>
  <si>
    <t xml:space="preserve">   HZS</t>
  </si>
  <si>
    <t>Montáž  VZT potrubí a mřížek</t>
  </si>
  <si>
    <t xml:space="preserve">4. Práce HZS  CELKEM </t>
  </si>
  <si>
    <t>Klozet chromniklový závěsný na nosné stěny s hlubokým splachováním odpad vodorovný</t>
  </si>
  <si>
    <t>Umyvadlo chromniklové šířky 600 mm bez krytu na sifon připevněné na stěnu šrouby</t>
  </si>
  <si>
    <t>Doplňky zařízení koupelen a záchodů z chromniklové oceli dávkovač tekutého mýdla na 350 ml</t>
  </si>
  <si>
    <t>Doplňky zařízení koupelen a záchodů chromniklové zásobník toaletních papírů</t>
  </si>
  <si>
    <t>Doplňky zařízení koupelen a záchodů chromniklovézásobník papírových ručníků</t>
  </si>
  <si>
    <t>Výlevka bez výtokových armatur chromniklová se sklopnou mřížkou 500 mm</t>
  </si>
  <si>
    <t>111212355</t>
  </si>
  <si>
    <t>Odstranění nevhodných dřevin přes 100 do 500 m2 v přes 1 m s odstraněním pařezů v rovině nebo svahu do 1:5</t>
  </si>
  <si>
    <t>112151313</t>
  </si>
  <si>
    <t>Kácení stromu bez postupného spouštění koruny a kmene D přes 0,3 do 0,4 m</t>
  </si>
  <si>
    <t>112151315</t>
  </si>
  <si>
    <t>Kácení stromu bez postupného spouštění koruny a kmene D přes 0,5 do 0,6 m</t>
  </si>
  <si>
    <t>Takto označená pole vylnit!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</si>
</sst>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  <numFmt numFmtId="165" formatCode="#,##0.00\ &quot;Kč&quot;"/>
    <numFmt numFmtId="166" formatCode="#,##0\ &quot;Kč&quot;"/>
    <numFmt numFmtId="167" formatCode="_-* #,##0.00&quot; Kč&quot;_-;\-* #,##0.00&quot; Kč&quot;_-;_-* \-??&quot; Kč&quot;_-;_-@_-"/>
    <numFmt numFmtId="168" formatCode="_-* #,##0.00\ [$€]_-;\-* #,##0.00\ [$€]_-;_-* &quot;-&quot;??\ [$€]_-;_-@_-"/>
    <numFmt numFmtId="169" formatCode="_(#,##0&quot;.&quot;_);;;_(@_)"/>
    <numFmt numFmtId="170" formatCode="_(#,##0.0??;\-\ #,##0.0??;&quot;–&quot;???;_(@_)"/>
    <numFmt numFmtId="171" formatCode="_(#,##0.00_);[Red]\-\ #,##0.00_);&quot;–&quot;??;_(@_)"/>
    <numFmt numFmtId="172" formatCode="_(#,##0_);[Red]\-\ #,##0_);&quot;–&quot;??;_(@_)"/>
    <numFmt numFmtId="173" formatCode="#"/>
    <numFmt numFmtId="174" formatCode="#,##0.000"/>
    <numFmt numFmtId="175" formatCode="dd/mm/yy"/>
    <numFmt numFmtId="176" formatCode="0.0"/>
  </numFmts>
  <fonts count="7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10"/>
      <name val="Arial"/>
      <family val="2"/>
      <charset val="238"/>
    </font>
    <font>
      <b/>
      <sz val="12"/>
      <color indexed="25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8"/>
      <color indexed="17"/>
      <name val="Courier New"/>
      <family val="3"/>
      <charset val="238"/>
    </font>
    <font>
      <sz val="8"/>
      <color theme="0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8"/>
      <name val="Calibri"/>
      <family val="2"/>
      <charset val="238"/>
      <scheme val="minor"/>
    </font>
    <font>
      <sz val="10"/>
      <name val="Arial"/>
      <family val="2"/>
    </font>
    <font>
      <b/>
      <sz val="9"/>
      <name val="Arial CE"/>
      <charset val="238"/>
    </font>
    <font>
      <b/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sz val="18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sz val="10"/>
      <name val="Arial"/>
      <charset val="238"/>
    </font>
    <font>
      <b/>
      <sz val="11"/>
      <name val="Arial CE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1" fillId="0" borderId="0"/>
    <xf numFmtId="0" fontId="9" fillId="0" borderId="0" applyProtection="0"/>
    <xf numFmtId="0" fontId="1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2" fillId="0" borderId="0"/>
    <xf numFmtId="0" fontId="15" fillId="0" borderId="0"/>
    <xf numFmtId="0" fontId="16" fillId="0" borderId="0"/>
    <xf numFmtId="167" fontId="15" fillId="0" borderId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9" fillId="0" borderId="0"/>
    <xf numFmtId="0" fontId="2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1" fillId="0" borderId="0"/>
    <xf numFmtId="0" fontId="15" fillId="0" borderId="0"/>
    <xf numFmtId="0" fontId="14" fillId="0" borderId="0"/>
    <xf numFmtId="0" fontId="21" fillId="0" borderId="0"/>
    <xf numFmtId="44" fontId="9" fillId="0" borderId="0" applyFont="0" applyFill="0" applyBorder="0" applyAlignment="0" applyProtection="0"/>
    <xf numFmtId="0" fontId="22" fillId="0" borderId="0"/>
    <xf numFmtId="0" fontId="63" fillId="0" borderId="0"/>
    <xf numFmtId="43" fontId="66" fillId="0" borderId="0" applyFont="0" applyFill="0" applyBorder="0" applyAlignment="0" applyProtection="0"/>
    <xf numFmtId="0" fontId="72" fillId="0" borderId="0"/>
  </cellStyleXfs>
  <cellXfs count="362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9" fontId="6" fillId="0" borderId="0" xfId="1" applyNumberFormat="1" applyFont="1" applyAlignment="1">
      <alignment horizontal="center" vertical="center"/>
    </xf>
    <xf numFmtId="0" fontId="6" fillId="0" borderId="0" xfId="1" applyFont="1"/>
    <xf numFmtId="3" fontId="4" fillId="0" borderId="0" xfId="1" applyNumberFormat="1" applyFont="1"/>
    <xf numFmtId="0" fontId="4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/>
    <xf numFmtId="165" fontId="7" fillId="0" borderId="0" xfId="1" applyNumberFormat="1" applyFont="1" applyAlignment="1">
      <alignment horizontal="right"/>
    </xf>
    <xf numFmtId="166" fontId="4" fillId="0" borderId="0" xfId="1" applyNumberFormat="1" applyFont="1"/>
    <xf numFmtId="165" fontId="4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164" fontId="5" fillId="0" borderId="0" xfId="1" applyNumberFormat="1" applyFont="1" applyAlignment="1">
      <alignment horizontal="right"/>
    </xf>
    <xf numFmtId="3" fontId="5" fillId="0" borderId="0" xfId="1" applyNumberFormat="1" applyFont="1"/>
    <xf numFmtId="0" fontId="8" fillId="0" borderId="0" xfId="1" applyFont="1" applyAlignment="1">
      <alignment wrapText="1"/>
    </xf>
    <xf numFmtId="0" fontId="4" fillId="0" borderId="11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3" xfId="1" applyFont="1" applyBorder="1" applyAlignment="1">
      <alignment horizontal="left"/>
    </xf>
    <xf numFmtId="0" fontId="4" fillId="0" borderId="13" xfId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38" fillId="0" borderId="0" xfId="0" applyFont="1"/>
    <xf numFmtId="0" fontId="39" fillId="0" borderId="0" xfId="0" applyFont="1" applyAlignment="1">
      <alignment horizontal="center" wrapText="1"/>
    </xf>
    <xf numFmtId="0" fontId="42" fillId="0" borderId="0" xfId="0" applyFont="1" applyBorder="1"/>
    <xf numFmtId="0" fontId="43" fillId="0" borderId="16" xfId="0" applyFont="1" applyBorder="1"/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right"/>
    </xf>
    <xf numFmtId="0" fontId="43" fillId="0" borderId="13" xfId="0" applyFont="1" applyBorder="1" applyAlignment="1">
      <alignment horizontal="right"/>
    </xf>
    <xf numFmtId="0" fontId="42" fillId="0" borderId="13" xfId="0" applyFont="1" applyBorder="1" applyAlignment="1">
      <alignment horizontal="center" vertical="center" wrapText="1"/>
    </xf>
    <xf numFmtId="0" fontId="40" fillId="0" borderId="16" xfId="0" applyFont="1" applyBorder="1"/>
    <xf numFmtId="0" fontId="42" fillId="0" borderId="17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40" fillId="0" borderId="21" xfId="0" applyFont="1" applyBorder="1"/>
    <xf numFmtId="0" fontId="42" fillId="0" borderId="12" xfId="0" applyFont="1" applyBorder="1" applyAlignment="1">
      <alignment horizontal="right"/>
    </xf>
    <xf numFmtId="0" fontId="40" fillId="0" borderId="19" xfId="0" applyFont="1" applyBorder="1"/>
    <xf numFmtId="0" fontId="42" fillId="0" borderId="20" xfId="0" applyFont="1" applyBorder="1" applyAlignment="1">
      <alignment horizontal="right"/>
    </xf>
    <xf numFmtId="0" fontId="40" fillId="0" borderId="0" xfId="0" applyFont="1" applyBorder="1"/>
    <xf numFmtId="0" fontId="42" fillId="0" borderId="0" xfId="0" applyFont="1" applyBorder="1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43" fillId="0" borderId="1" xfId="0" applyFont="1" applyBorder="1"/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40" fillId="0" borderId="22" xfId="0" applyFont="1" applyBorder="1" applyAlignment="1">
      <alignment horizontal="right"/>
    </xf>
    <xf numFmtId="0" fontId="43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45" fillId="0" borderId="13" xfId="0" applyFont="1" applyBorder="1"/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46" fillId="0" borderId="13" xfId="0" applyFont="1" applyBorder="1"/>
    <xf numFmtId="0" fontId="47" fillId="0" borderId="13" xfId="0" applyFont="1" applyBorder="1"/>
    <xf numFmtId="0" fontId="47" fillId="0" borderId="13" xfId="0" applyFont="1" applyBorder="1" applyAlignment="1">
      <alignment horizontal="center"/>
    </xf>
    <xf numFmtId="0" fontId="47" fillId="0" borderId="13" xfId="0" applyFont="1" applyFill="1" applyBorder="1" applyAlignment="1">
      <alignment horizontal="right"/>
    </xf>
    <xf numFmtId="0" fontId="47" fillId="0" borderId="0" xfId="0" applyFont="1"/>
    <xf numFmtId="0" fontId="47" fillId="0" borderId="13" xfId="0" applyFont="1" applyBorder="1" applyAlignment="1">
      <alignment horizontal="right"/>
    </xf>
    <xf numFmtId="0" fontId="47" fillId="0" borderId="13" xfId="0" applyFont="1" applyBorder="1" applyAlignment="1">
      <alignment wrapText="1"/>
    </xf>
    <xf numFmtId="0" fontId="47" fillId="0" borderId="13" xfId="0" applyFont="1" applyBorder="1" applyAlignment="1">
      <alignment horizontal="center" wrapText="1"/>
    </xf>
    <xf numFmtId="0" fontId="45" fillId="0" borderId="0" xfId="0" applyFont="1" applyBorder="1"/>
    <xf numFmtId="0" fontId="45" fillId="0" borderId="1" xfId="0" applyFont="1" applyBorder="1"/>
    <xf numFmtId="0" fontId="0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2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0" fontId="49" fillId="0" borderId="0" xfId="0" applyFont="1" applyBorder="1" applyAlignment="1">
      <alignment horizontal="center"/>
    </xf>
    <xf numFmtId="0" fontId="50" fillId="0" borderId="13" xfId="0" applyFont="1" applyBorder="1" applyAlignment="1">
      <alignment wrapText="1"/>
    </xf>
    <xf numFmtId="0" fontId="50" fillId="0" borderId="13" xfId="0" applyFont="1" applyBorder="1" applyAlignment="1">
      <alignment horizontal="center"/>
    </xf>
    <xf numFmtId="0" fontId="50" fillId="0" borderId="13" xfId="0" applyFont="1" applyBorder="1"/>
    <xf numFmtId="0" fontId="50" fillId="0" borderId="0" xfId="0" applyFont="1"/>
    <xf numFmtId="0" fontId="50" fillId="0" borderId="13" xfId="0" applyFont="1" applyBorder="1" applyAlignment="1">
      <alignment horizontal="center" wrapText="1"/>
    </xf>
    <xf numFmtId="0" fontId="51" fillId="0" borderId="13" xfId="0" applyFont="1" applyBorder="1"/>
    <xf numFmtId="0" fontId="51" fillId="0" borderId="13" xfId="0" applyFont="1" applyBorder="1" applyAlignment="1">
      <alignment horizontal="center"/>
    </xf>
    <xf numFmtId="0" fontId="51" fillId="0" borderId="0" xfId="0" applyFont="1"/>
    <xf numFmtId="0" fontId="51" fillId="0" borderId="0" xfId="0" applyFont="1" applyBorder="1" applyAlignment="1">
      <alignment horizontal="center" wrapText="1"/>
    </xf>
    <xf numFmtId="0" fontId="51" fillId="0" borderId="0" xfId="0" applyFont="1" applyBorder="1" applyAlignment="1">
      <alignment horizontal="center"/>
    </xf>
    <xf numFmtId="0" fontId="51" fillId="0" borderId="0" xfId="0" applyFont="1" applyBorder="1"/>
    <xf numFmtId="0" fontId="51" fillId="0" borderId="3" xfId="0" applyFont="1" applyFill="1" applyBorder="1"/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wrapText="1"/>
    </xf>
    <xf numFmtId="0" fontId="43" fillId="0" borderId="22" xfId="0" applyFont="1" applyBorder="1" applyAlignment="1">
      <alignment horizontal="center"/>
    </xf>
    <xf numFmtId="0" fontId="43" fillId="0" borderId="0" xfId="0" applyFont="1" applyBorder="1"/>
    <xf numFmtId="0" fontId="43" fillId="0" borderId="0" xfId="0" applyFont="1" applyBorder="1" applyAlignment="1">
      <alignment horizontal="center"/>
    </xf>
    <xf numFmtId="0" fontId="0" fillId="0" borderId="0" xfId="0" applyFont="1" applyFill="1" applyBorder="1"/>
    <xf numFmtId="0" fontId="45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40" fillId="0" borderId="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39" fillId="0" borderId="0" xfId="0" applyFont="1" applyBorder="1" applyAlignment="1">
      <alignment horizontal="right"/>
    </xf>
    <xf numFmtId="0" fontId="51" fillId="3" borderId="0" xfId="0" applyFont="1" applyFill="1" applyBorder="1"/>
    <xf numFmtId="0" fontId="50" fillId="0" borderId="13" xfId="0" applyFont="1" applyBorder="1" applyAlignment="1" applyProtection="1">
      <alignment horizontal="left" vertical="center" wrapText="1"/>
      <protection locked="0"/>
    </xf>
    <xf numFmtId="0" fontId="50" fillId="0" borderId="13" xfId="0" applyFont="1" applyBorder="1" applyAlignment="1" applyProtection="1">
      <alignment horizontal="center" vertical="center" wrapText="1"/>
      <protection locked="0"/>
    </xf>
    <xf numFmtId="174" fontId="50" fillId="0" borderId="13" xfId="0" applyNumberFormat="1" applyFont="1" applyBorder="1" applyAlignment="1" applyProtection="1">
      <alignment vertical="center" wrapText="1"/>
      <protection locked="0"/>
    </xf>
    <xf numFmtId="4" fontId="50" fillId="0" borderId="13" xfId="0" applyNumberFormat="1" applyFont="1" applyBorder="1" applyAlignment="1" applyProtection="1">
      <alignment vertical="center" wrapText="1"/>
      <protection locked="0"/>
    </xf>
    <xf numFmtId="0" fontId="55" fillId="0" borderId="0" xfId="0" applyFont="1" applyBorder="1" applyAlignment="1">
      <alignment horizontal="center"/>
    </xf>
    <xf numFmtId="0" fontId="55" fillId="0" borderId="0" xfId="0" applyFont="1" applyBorder="1"/>
    <xf numFmtId="0" fontId="56" fillId="0" borderId="0" xfId="0" applyFont="1" applyBorder="1" applyAlignment="1">
      <alignment horizontal="center"/>
    </xf>
    <xf numFmtId="0" fontId="56" fillId="0" borderId="0" xfId="0" applyFont="1" applyBorder="1"/>
    <xf numFmtId="0" fontId="52" fillId="0" borderId="0" xfId="0" applyFont="1" applyBorder="1" applyAlignment="1">
      <alignment horizontal="center"/>
    </xf>
    <xf numFmtId="0" fontId="52" fillId="0" borderId="0" xfId="0" applyFont="1" applyBorder="1"/>
    <xf numFmtId="0" fontId="57" fillId="0" borderId="0" xfId="0" applyFont="1" applyBorder="1" applyAlignment="1">
      <alignment horizontal="center"/>
    </xf>
    <xf numFmtId="0" fontId="57" fillId="0" borderId="0" xfId="0" applyFont="1" applyBorder="1"/>
    <xf numFmtId="0" fontId="52" fillId="0" borderId="0" xfId="0" applyFont="1" applyBorder="1" applyAlignment="1">
      <alignment horizontal="right"/>
    </xf>
    <xf numFmtId="0" fontId="53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57" fillId="0" borderId="0" xfId="0" applyFont="1" applyBorder="1" applyAlignment="1">
      <alignment horizontal="right"/>
    </xf>
    <xf numFmtId="0" fontId="58" fillId="0" borderId="0" xfId="0" applyFont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60" fillId="0" borderId="0" xfId="0" applyFont="1" applyBorder="1" applyAlignment="1">
      <alignment horizontal="center"/>
    </xf>
    <xf numFmtId="0" fontId="60" fillId="0" borderId="0" xfId="0" applyFont="1" applyBorder="1"/>
    <xf numFmtId="0" fontId="42" fillId="0" borderId="0" xfId="0" applyFont="1" applyBorder="1" applyAlignment="1">
      <alignment wrapText="1"/>
    </xf>
    <xf numFmtId="0" fontId="4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4" fontId="40" fillId="0" borderId="0" xfId="0" applyNumberFormat="1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0" fontId="42" fillId="0" borderId="17" xfId="0" applyFont="1" applyBorder="1" applyAlignment="1">
      <alignment horizontal="left"/>
    </xf>
    <xf numFmtId="49" fontId="50" fillId="0" borderId="13" xfId="0" applyNumberFormat="1" applyFont="1" applyBorder="1" applyAlignment="1" applyProtection="1">
      <alignment horizontal="center" vertical="center" wrapText="1"/>
      <protection locked="0"/>
    </xf>
    <xf numFmtId="174" fontId="50" fillId="0" borderId="13" xfId="0" applyNumberFormat="1" applyFont="1" applyBorder="1" applyAlignment="1" applyProtection="1">
      <alignment horizontal="right" vertical="center"/>
      <protection locked="0"/>
    </xf>
    <xf numFmtId="4" fontId="50" fillId="0" borderId="13" xfId="0" applyNumberFormat="1" applyFont="1" applyBorder="1" applyAlignment="1" applyProtection="1">
      <alignment vertical="center"/>
      <protection locked="0"/>
    </xf>
    <xf numFmtId="0" fontId="54" fillId="0" borderId="0" xfId="0" applyFont="1" applyBorder="1"/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>
      <alignment vertical="center"/>
    </xf>
    <xf numFmtId="0" fontId="50" fillId="0" borderId="13" xfId="0" applyFont="1" applyFill="1" applyBorder="1" applyAlignment="1" applyProtection="1">
      <alignment horizontal="left" vertical="center" wrapText="1"/>
      <protection locked="0"/>
    </xf>
    <xf numFmtId="0" fontId="61" fillId="0" borderId="13" xfId="0" applyFont="1" applyBorder="1"/>
    <xf numFmtId="0" fontId="54" fillId="3" borderId="0" xfId="0" applyFont="1" applyFill="1" applyBorder="1"/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4" fontId="0" fillId="3" borderId="0" xfId="0" applyNumberFormat="1" applyFont="1" applyFill="1" applyBorder="1" applyAlignment="1" applyProtection="1">
      <protection locked="0"/>
    </xf>
    <xf numFmtId="0" fontId="51" fillId="3" borderId="0" xfId="0" applyFont="1" applyFill="1" applyBorder="1" applyAlignment="1">
      <alignment horizontal="right"/>
    </xf>
    <xf numFmtId="4" fontId="43" fillId="0" borderId="23" xfId="0" applyNumberFormat="1" applyFont="1" applyBorder="1" applyAlignment="1">
      <alignment horizontal="right"/>
    </xf>
    <xf numFmtId="174" fontId="50" fillId="0" borderId="13" xfId="0" applyNumberFormat="1" applyFont="1" applyBorder="1" applyAlignment="1" applyProtection="1">
      <alignment vertical="center"/>
      <protection locked="0"/>
    </xf>
    <xf numFmtId="0" fontId="39" fillId="3" borderId="0" xfId="0" applyFont="1" applyFill="1" applyBorder="1"/>
    <xf numFmtId="0" fontId="39" fillId="0" borderId="0" xfId="0" applyFont="1" applyBorder="1" applyAlignment="1">
      <alignment horizontal="left"/>
    </xf>
    <xf numFmtId="4" fontId="50" fillId="0" borderId="2" xfId="0" applyNumberFormat="1" applyFont="1" applyBorder="1" applyAlignment="1" applyProtection="1">
      <alignment vertical="center"/>
      <protection locked="0"/>
    </xf>
    <xf numFmtId="4" fontId="43" fillId="3" borderId="22" xfId="0" applyNumberFormat="1" applyFont="1" applyFill="1" applyBorder="1" applyAlignment="1">
      <alignment horizontal="right"/>
    </xf>
    <xf numFmtId="174" fontId="39" fillId="3" borderId="0" xfId="0" applyNumberFormat="1" applyFont="1" applyFill="1" applyBorder="1"/>
    <xf numFmtId="4" fontId="43" fillId="0" borderId="22" xfId="0" applyNumberFormat="1" applyFont="1" applyBorder="1" applyAlignment="1">
      <alignment horizontal="right"/>
    </xf>
    <xf numFmtId="0" fontId="46" fillId="3" borderId="0" xfId="0" applyFont="1" applyFill="1" applyBorder="1"/>
    <xf numFmtId="0" fontId="50" fillId="3" borderId="0" xfId="0" applyFont="1" applyFill="1" applyBorder="1"/>
    <xf numFmtId="0" fontId="46" fillId="0" borderId="0" xfId="0" applyFont="1" applyBorder="1" applyAlignment="1">
      <alignment horizontal="center"/>
    </xf>
    <xf numFmtId="0" fontId="46" fillId="0" borderId="0" xfId="0" applyFont="1" applyBorder="1"/>
    <xf numFmtId="174" fontId="50" fillId="3" borderId="0" xfId="0" applyNumberFormat="1" applyFont="1" applyFill="1" applyBorder="1"/>
    <xf numFmtId="0" fontId="50" fillId="0" borderId="0" xfId="0" applyFont="1" applyBorder="1"/>
    <xf numFmtId="4" fontId="43" fillId="3" borderId="23" xfId="0" applyNumberFormat="1" applyFont="1" applyFill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50" fillId="0" borderId="24" xfId="0" applyNumberFormat="1" applyFont="1" applyBorder="1" applyAlignment="1" applyProtection="1">
      <alignment vertical="center"/>
      <protection locked="0"/>
    </xf>
    <xf numFmtId="49" fontId="50" fillId="0" borderId="24" xfId="0" applyNumberFormat="1" applyFont="1" applyBorder="1" applyAlignment="1" applyProtection="1">
      <alignment horizontal="center" vertical="center" wrapText="1"/>
      <protection locked="0"/>
    </xf>
    <xf numFmtId="0" fontId="50" fillId="0" borderId="24" xfId="0" applyFont="1" applyBorder="1" applyAlignment="1" applyProtection="1">
      <alignment horizontal="left" vertical="center" wrapText="1"/>
      <protection locked="0"/>
    </xf>
    <xf numFmtId="0" fontId="50" fillId="0" borderId="24" xfId="0" applyFont="1" applyBorder="1" applyAlignment="1" applyProtection="1">
      <alignment horizontal="center" vertical="center" wrapText="1"/>
      <protection locked="0"/>
    </xf>
    <xf numFmtId="174" fontId="50" fillId="0" borderId="24" xfId="0" applyNumberFormat="1" applyFont="1" applyBorder="1" applyAlignment="1" applyProtection="1">
      <alignment vertical="center"/>
      <protection locked="0"/>
    </xf>
    <xf numFmtId="0" fontId="51" fillId="0" borderId="0" xfId="0" applyFont="1" applyBorder="1" applyAlignment="1">
      <alignment horizontal="right"/>
    </xf>
    <xf numFmtId="0" fontId="43" fillId="0" borderId="0" xfId="0" applyFont="1" applyBorder="1" applyAlignment="1">
      <alignment horizontal="right"/>
    </xf>
    <xf numFmtId="0" fontId="62" fillId="0" borderId="0" xfId="0" applyFont="1" applyBorder="1" applyAlignment="1">
      <alignment horizontal="center"/>
    </xf>
    <xf numFmtId="0" fontId="62" fillId="0" borderId="0" xfId="0" applyFont="1" applyBorder="1"/>
    <xf numFmtId="0" fontId="51" fillId="0" borderId="0" xfId="0" applyFont="1" applyBorder="1" applyAlignment="1">
      <alignment wrapText="1"/>
    </xf>
    <xf numFmtId="0" fontId="6" fillId="2" borderId="25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 wrapText="1"/>
    </xf>
    <xf numFmtId="164" fontId="6" fillId="2" borderId="26" xfId="1" applyNumberFormat="1" applyFont="1" applyFill="1" applyBorder="1" applyAlignment="1">
      <alignment horizontal="center" vertical="center"/>
    </xf>
    <xf numFmtId="9" fontId="6" fillId="2" borderId="15" xfId="1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right"/>
    </xf>
    <xf numFmtId="0" fontId="6" fillId="0" borderId="13" xfId="1" applyFont="1" applyFill="1" applyBorder="1" applyAlignment="1">
      <alignment horizontal="center" vertical="center" wrapText="1"/>
    </xf>
    <xf numFmtId="0" fontId="0" fillId="0" borderId="0" xfId="122" applyFont="1" applyAlignment="1">
      <alignment horizontal="right"/>
    </xf>
    <xf numFmtId="0" fontId="14" fillId="0" borderId="0" xfId="122"/>
    <xf numFmtId="2" fontId="14" fillId="0" borderId="0" xfId="122" applyNumberFormat="1"/>
    <xf numFmtId="4" fontId="14" fillId="0" borderId="0" xfId="122" applyNumberFormat="1"/>
    <xf numFmtId="176" fontId="14" fillId="0" borderId="0" xfId="122" applyNumberFormat="1"/>
    <xf numFmtId="4" fontId="14" fillId="0" borderId="0" xfId="122" applyNumberFormat="1" applyFont="1"/>
    <xf numFmtId="3" fontId="14" fillId="0" borderId="0" xfId="122" applyNumberFormat="1"/>
    <xf numFmtId="3" fontId="43" fillId="0" borderId="18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0" fillId="0" borderId="22" xfId="0" applyNumberFormat="1" applyFont="1" applyBorder="1" applyAlignment="1">
      <alignment horizontal="right"/>
    </xf>
    <xf numFmtId="5" fontId="7" fillId="0" borderId="0" xfId="1" applyNumberFormat="1" applyFont="1" applyAlignment="1">
      <alignment horizontal="right"/>
    </xf>
    <xf numFmtId="166" fontId="6" fillId="0" borderId="13" xfId="1" applyNumberFormat="1" applyFont="1" applyFill="1" applyBorder="1" applyAlignment="1">
      <alignment horizontal="center" vertical="center"/>
    </xf>
    <xf numFmtId="166" fontId="6" fillId="0" borderId="27" xfId="1" applyNumberFormat="1" applyFont="1" applyFill="1" applyBorder="1" applyAlignment="1">
      <alignment horizontal="center" vertical="center"/>
    </xf>
    <xf numFmtId="3" fontId="4" fillId="0" borderId="13" xfId="1" applyNumberFormat="1" applyFont="1" applyBorder="1" applyAlignment="1">
      <alignment horizontal="right"/>
    </xf>
    <xf numFmtId="3" fontId="4" fillId="0" borderId="27" xfId="1" applyNumberFormat="1" applyFont="1" applyBorder="1"/>
    <xf numFmtId="3" fontId="4" fillId="0" borderId="11" xfId="1" applyNumberFormat="1" applyFont="1" applyBorder="1" applyAlignment="1">
      <alignment horizontal="right"/>
    </xf>
    <xf numFmtId="3" fontId="4" fillId="0" borderId="28" xfId="1" applyNumberFormat="1" applyFont="1" applyBorder="1"/>
    <xf numFmtId="5" fontId="7" fillId="0" borderId="0" xfId="127" applyNumberFormat="1" applyFont="1" applyAlignment="1">
      <alignment horizontal="right"/>
    </xf>
    <xf numFmtId="5" fontId="67" fillId="0" borderId="0" xfId="1" applyNumberFormat="1" applyFont="1" applyAlignment="1">
      <alignment horizontal="left"/>
    </xf>
    <xf numFmtId="0" fontId="4" fillId="4" borderId="7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left" vertical="center"/>
    </xf>
    <xf numFmtId="0" fontId="6" fillId="4" borderId="26" xfId="1" applyFont="1" applyFill="1" applyBorder="1" applyAlignment="1">
      <alignment horizontal="center" vertical="center" wrapText="1"/>
    </xf>
    <xf numFmtId="164" fontId="6" fillId="4" borderId="26" xfId="1" applyNumberFormat="1" applyFont="1" applyFill="1" applyBorder="1" applyAlignment="1">
      <alignment horizontal="center" vertical="center"/>
    </xf>
    <xf numFmtId="9" fontId="6" fillId="4" borderId="15" xfId="1" applyNumberFormat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wrapText="1"/>
    </xf>
    <xf numFmtId="3" fontId="19" fillId="0" borderId="13" xfId="1" applyNumberFormat="1" applyFont="1" applyFill="1" applyBorder="1" applyAlignment="1">
      <alignment horizontal="right" vertical="center"/>
    </xf>
    <xf numFmtId="3" fontId="19" fillId="0" borderId="27" xfId="1" applyNumberFormat="1" applyFont="1" applyFill="1" applyBorder="1" applyAlignment="1">
      <alignment horizontal="right" vertical="center"/>
    </xf>
    <xf numFmtId="3" fontId="69" fillId="0" borderId="13" xfId="1" applyNumberFormat="1" applyFont="1" applyBorder="1" applyAlignment="1">
      <alignment horizontal="right"/>
    </xf>
    <xf numFmtId="3" fontId="69" fillId="0" borderId="27" xfId="1" applyNumberFormat="1" applyFont="1" applyFill="1" applyBorder="1" applyAlignment="1">
      <alignment horizontal="right" vertical="center"/>
    </xf>
    <xf numFmtId="3" fontId="69" fillId="0" borderId="28" xfId="1" applyNumberFormat="1" applyFont="1" applyFill="1" applyBorder="1" applyAlignment="1">
      <alignment horizontal="right" vertical="center"/>
    </xf>
    <xf numFmtId="0" fontId="4" fillId="0" borderId="11" xfId="1" applyFont="1" applyBorder="1" applyAlignment="1">
      <alignment horizontal="left"/>
    </xf>
    <xf numFmtId="3" fontId="19" fillId="0" borderId="28" xfId="1" applyNumberFormat="1" applyFont="1" applyFill="1" applyBorder="1" applyAlignment="1">
      <alignment horizontal="right" vertical="center"/>
    </xf>
    <xf numFmtId="0" fontId="4" fillId="5" borderId="7" xfId="1" applyFont="1" applyFill="1" applyBorder="1" applyAlignment="1">
      <alignment horizontal="center"/>
    </xf>
    <xf numFmtId="0" fontId="6" fillId="5" borderId="25" xfId="1" applyFont="1" applyFill="1" applyBorder="1" applyAlignment="1">
      <alignment horizontal="left" vertical="center"/>
    </xf>
    <xf numFmtId="0" fontId="6" fillId="5" borderId="26" xfId="1" applyFont="1" applyFill="1" applyBorder="1" applyAlignment="1">
      <alignment horizontal="center" vertical="center" wrapText="1"/>
    </xf>
    <xf numFmtId="164" fontId="6" fillId="5" borderId="26" xfId="1" applyNumberFormat="1" applyFont="1" applyFill="1" applyBorder="1" applyAlignment="1">
      <alignment horizontal="center" vertical="center"/>
    </xf>
    <xf numFmtId="9" fontId="6" fillId="5" borderId="15" xfId="1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top" wrapText="1"/>
    </xf>
    <xf numFmtId="0" fontId="72" fillId="0" borderId="0" xfId="128"/>
    <xf numFmtId="169" fontId="23" fillId="0" borderId="0" xfId="128" applyNumberFormat="1" applyFont="1" applyAlignment="1"/>
    <xf numFmtId="49" fontId="23" fillId="0" borderId="0" xfId="128" applyNumberFormat="1" applyFont="1" applyAlignment="1"/>
    <xf numFmtId="170" fontId="23" fillId="0" borderId="0" xfId="128" applyNumberFormat="1" applyFont="1" applyFill="1" applyBorder="1" applyAlignment="1"/>
    <xf numFmtId="171" fontId="23" fillId="0" borderId="0" xfId="128" applyNumberFormat="1" applyFont="1" applyAlignment="1"/>
    <xf numFmtId="172" fontId="23" fillId="0" borderId="0" xfId="128" applyNumberFormat="1" applyFont="1" applyAlignment="1"/>
    <xf numFmtId="0" fontId="24" fillId="0" borderId="0" xfId="128" applyFont="1"/>
    <xf numFmtId="49" fontId="25" fillId="0" borderId="1" xfId="128" applyNumberFormat="1" applyFont="1" applyBorder="1" applyAlignment="1">
      <alignment horizontal="center"/>
    </xf>
    <xf numFmtId="0" fontId="25" fillId="0" borderId="1" xfId="128" applyNumberFormat="1" applyFont="1" applyBorder="1" applyAlignment="1">
      <alignment horizontal="center"/>
    </xf>
    <xf numFmtId="49" fontId="25" fillId="0" borderId="0" xfId="128" applyNumberFormat="1" applyFont="1" applyAlignment="1">
      <alignment horizontal="right"/>
    </xf>
    <xf numFmtId="49" fontId="25" fillId="0" borderId="0" xfId="128" applyNumberFormat="1" applyFont="1" applyAlignment="1">
      <alignment horizontal="left"/>
    </xf>
    <xf numFmtId="0" fontId="25" fillId="0" borderId="0" xfId="128" applyNumberFormat="1" applyFont="1" applyAlignment="1">
      <alignment horizontal="left" wrapText="1"/>
    </xf>
    <xf numFmtId="49" fontId="25" fillId="0" borderId="0" xfId="128" applyNumberFormat="1" applyFont="1" applyAlignment="1">
      <alignment horizontal="center"/>
    </xf>
    <xf numFmtId="0" fontId="26" fillId="0" borderId="0" xfId="128" applyFont="1"/>
    <xf numFmtId="169" fontId="26" fillId="0" borderId="0" xfId="128" applyNumberFormat="1" applyFont="1" applyAlignment="1"/>
    <xf numFmtId="0" fontId="26" fillId="0" borderId="0" xfId="128" applyNumberFormat="1" applyFont="1" applyAlignment="1">
      <alignment horizontal="left"/>
    </xf>
    <xf numFmtId="49" fontId="26" fillId="0" borderId="0" xfId="128" applyNumberFormat="1" applyFont="1" applyAlignment="1">
      <alignment horizontal="center"/>
    </xf>
    <xf numFmtId="170" fontId="26" fillId="0" borderId="0" xfId="128" applyNumberFormat="1" applyFont="1" applyFill="1" applyBorder="1" applyAlignment="1"/>
    <xf numFmtId="171" fontId="26" fillId="0" borderId="0" xfId="128" applyNumberFormat="1" applyFont="1" applyAlignment="1"/>
    <xf numFmtId="172" fontId="26" fillId="0" borderId="0" xfId="128" applyNumberFormat="1" applyFont="1" applyAlignment="1"/>
    <xf numFmtId="173" fontId="27" fillId="0" borderId="0" xfId="128" applyNumberFormat="1" applyFont="1" applyAlignment="1"/>
    <xf numFmtId="0" fontId="25" fillId="0" borderId="0" xfId="128" applyFont="1"/>
    <xf numFmtId="169" fontId="25" fillId="0" borderId="0" xfId="128" applyNumberFormat="1" applyFont="1" applyAlignment="1"/>
    <xf numFmtId="0" fontId="25" fillId="0" borderId="0" xfId="128" applyNumberFormat="1" applyFont="1" applyAlignment="1">
      <alignment horizontal="left"/>
    </xf>
    <xf numFmtId="170" fontId="25" fillId="0" borderId="0" xfId="128" applyNumberFormat="1" applyFont="1" applyFill="1" applyBorder="1" applyAlignment="1"/>
    <xf numFmtId="171" fontId="25" fillId="0" borderId="0" xfId="128" applyNumberFormat="1" applyFont="1" applyAlignment="1"/>
    <xf numFmtId="172" fontId="25" fillId="0" borderId="0" xfId="128" applyNumberFormat="1" applyFont="1" applyAlignment="1"/>
    <xf numFmtId="173" fontId="28" fillId="0" borderId="0" xfId="128" applyNumberFormat="1" applyFont="1" applyAlignment="1"/>
    <xf numFmtId="0" fontId="29" fillId="0" borderId="0" xfId="128" applyFont="1"/>
    <xf numFmtId="169" fontId="30" fillId="0" borderId="14" xfId="128" applyNumberFormat="1" applyFont="1" applyBorder="1" applyAlignment="1">
      <alignment horizontal="right" vertical="top"/>
    </xf>
    <xf numFmtId="49" fontId="30" fillId="0" borderId="14" xfId="128" applyNumberFormat="1" applyFont="1" applyBorder="1" applyAlignment="1">
      <alignment horizontal="left" vertical="top"/>
    </xf>
    <xf numFmtId="0" fontId="30" fillId="0" borderId="14" xfId="128" applyNumberFormat="1" applyFont="1" applyBorder="1" applyAlignment="1">
      <alignment horizontal="left" vertical="top" wrapText="1"/>
    </xf>
    <xf numFmtId="49" fontId="30" fillId="0" borderId="14" xfId="128" applyNumberFormat="1" applyFont="1" applyBorder="1" applyAlignment="1">
      <alignment horizontal="center" vertical="top"/>
    </xf>
    <xf numFmtId="170" fontId="31" fillId="0" borderId="14" xfId="128" applyNumberFormat="1" applyFont="1" applyFill="1" applyBorder="1" applyAlignment="1">
      <alignment horizontal="right" vertical="top"/>
    </xf>
    <xf numFmtId="171" fontId="30" fillId="0" borderId="14" xfId="128" applyNumberFormat="1" applyFont="1" applyBorder="1" applyAlignment="1">
      <alignment horizontal="right" vertical="top"/>
    </xf>
    <xf numFmtId="172" fontId="30" fillId="0" borderId="14" xfId="128" applyNumberFormat="1" applyFont="1" applyBorder="1" applyAlignment="1">
      <alignment horizontal="right" vertical="top"/>
    </xf>
    <xf numFmtId="0" fontId="32" fillId="0" borderId="0" xfId="128" applyFont="1" applyAlignment="1">
      <alignment horizontal="left" vertical="top" wrapText="1"/>
    </xf>
    <xf numFmtId="169" fontId="33" fillId="0" borderId="0" xfId="128" applyNumberFormat="1" applyFont="1" applyAlignment="1">
      <alignment horizontal="left" vertical="top" wrapText="1"/>
    </xf>
    <xf numFmtId="49" fontId="33" fillId="0" borderId="0" xfId="128" applyNumberFormat="1" applyFont="1" applyAlignment="1">
      <alignment horizontal="left" vertical="top" wrapText="1"/>
    </xf>
    <xf numFmtId="0" fontId="33" fillId="0" borderId="0" xfId="128" applyNumberFormat="1" applyFont="1" applyAlignment="1">
      <alignment horizontal="left" vertical="top" wrapText="1"/>
    </xf>
    <xf numFmtId="170" fontId="33" fillId="0" borderId="0" xfId="128" applyNumberFormat="1" applyFont="1" applyFill="1" applyBorder="1" applyAlignment="1">
      <alignment horizontal="right" vertical="top"/>
    </xf>
    <xf numFmtId="171" fontId="33" fillId="0" borderId="0" xfId="128" applyNumberFormat="1" applyFont="1" applyAlignment="1">
      <alignment horizontal="left" vertical="top" wrapText="1"/>
    </xf>
    <xf numFmtId="170" fontId="33" fillId="0" borderId="0" xfId="128" applyNumberFormat="1" applyFont="1" applyFill="1" applyBorder="1" applyAlignment="1">
      <alignment horizontal="left" vertical="top" wrapText="1"/>
    </xf>
    <xf numFmtId="172" fontId="33" fillId="0" borderId="0" xfId="128" applyNumberFormat="1" applyFont="1" applyAlignment="1">
      <alignment horizontal="left" vertical="top" wrapText="1"/>
    </xf>
    <xf numFmtId="173" fontId="34" fillId="0" borderId="0" xfId="128" applyNumberFormat="1" applyFont="1" applyAlignment="1">
      <alignment horizontal="left" vertical="top" wrapText="1"/>
    </xf>
    <xf numFmtId="169" fontId="35" fillId="0" borderId="0" xfId="128" applyNumberFormat="1" applyFont="1" applyAlignment="1">
      <alignment horizontal="center" vertical="center"/>
    </xf>
    <xf numFmtId="49" fontId="35" fillId="0" borderId="0" xfId="128" applyNumberFormat="1" applyFont="1" applyAlignment="1">
      <alignment horizontal="center" vertical="center"/>
    </xf>
    <xf numFmtId="49" fontId="35" fillId="0" borderId="0" xfId="128" applyNumberFormat="1" applyFont="1" applyAlignment="1">
      <alignment horizontal="center" vertical="center" wrapText="1"/>
    </xf>
    <xf numFmtId="170" fontId="35" fillId="0" borderId="0" xfId="128" applyNumberFormat="1" applyFont="1" applyFill="1" applyBorder="1" applyAlignment="1">
      <alignment horizontal="center" vertical="center"/>
    </xf>
    <xf numFmtId="171" fontId="35" fillId="0" borderId="0" xfId="128" applyNumberFormat="1" applyFont="1" applyAlignment="1">
      <alignment horizontal="center" vertical="center"/>
    </xf>
    <xf numFmtId="172" fontId="35" fillId="0" borderId="0" xfId="128" applyNumberFormat="1" applyFont="1" applyAlignment="1">
      <alignment horizontal="center" vertical="center"/>
    </xf>
    <xf numFmtId="173" fontId="35" fillId="0" borderId="0" xfId="128" applyNumberFormat="1" applyFont="1" applyAlignment="1">
      <alignment horizontal="center" vertical="center"/>
    </xf>
    <xf numFmtId="0" fontId="35" fillId="0" borderId="0" xfId="128" applyFont="1" applyAlignment="1">
      <alignment horizontal="center" vertical="center"/>
    </xf>
    <xf numFmtId="169" fontId="36" fillId="0" borderId="0" xfId="128" applyNumberFormat="1" applyFont="1" applyAlignment="1">
      <alignment horizontal="right" vertical="top"/>
    </xf>
    <xf numFmtId="49" fontId="36" fillId="0" borderId="0" xfId="128" applyNumberFormat="1" applyFont="1" applyAlignment="1">
      <alignment horizontal="left" vertical="top"/>
    </xf>
    <xf numFmtId="49" fontId="36" fillId="0" borderId="0" xfId="128" applyNumberFormat="1" applyFont="1" applyAlignment="1">
      <alignment horizontal="left" vertical="top" wrapText="1"/>
    </xf>
    <xf numFmtId="49" fontId="36" fillId="0" borderId="0" xfId="128" applyNumberFormat="1" applyFont="1" applyAlignment="1">
      <alignment horizontal="center" vertical="top"/>
    </xf>
    <xf numFmtId="170" fontId="37" fillId="0" borderId="0" xfId="128" applyNumberFormat="1" applyFont="1" applyFill="1" applyBorder="1" applyAlignment="1">
      <alignment horizontal="right" vertical="top"/>
    </xf>
    <xf numFmtId="171" fontId="36" fillId="0" borderId="0" xfId="128" applyNumberFormat="1" applyFont="1" applyAlignment="1">
      <alignment horizontal="right" vertical="top"/>
    </xf>
    <xf numFmtId="172" fontId="36" fillId="0" borderId="0" xfId="128" applyNumberFormat="1" applyFont="1" applyAlignment="1">
      <alignment horizontal="right" vertical="top"/>
    </xf>
    <xf numFmtId="49" fontId="14" fillId="0" borderId="0" xfId="122" applyNumberFormat="1" applyAlignment="1">
      <alignment horizontal="left" indent="1"/>
    </xf>
    <xf numFmtId="0" fontId="14" fillId="0" borderId="0" xfId="122" applyAlignment="1">
      <alignment horizontal="right"/>
    </xf>
    <xf numFmtId="175" fontId="14" fillId="0" borderId="0" xfId="122" applyNumberFormat="1"/>
    <xf numFmtId="0" fontId="73" fillId="0" borderId="0" xfId="122" applyFont="1"/>
    <xf numFmtId="0" fontId="10" fillId="0" borderId="0" xfId="122" applyFont="1"/>
    <xf numFmtId="3" fontId="10" fillId="0" borderId="12" xfId="122" applyNumberFormat="1" applyFont="1" applyBorder="1" applyAlignment="1">
      <alignment horizontal="right"/>
    </xf>
    <xf numFmtId="3" fontId="73" fillId="0" borderId="0" xfId="122" applyNumberFormat="1" applyFont="1"/>
    <xf numFmtId="0" fontId="64" fillId="0" borderId="0" xfId="122" applyFont="1"/>
    <xf numFmtId="49" fontId="14" fillId="0" borderId="13" xfId="122" applyNumberFormat="1" applyBorder="1" applyAlignment="1">
      <alignment horizontal="left" indent="1"/>
    </xf>
    <xf numFmtId="0" fontId="14" fillId="0" borderId="13" xfId="122" applyBorder="1"/>
    <xf numFmtId="0" fontId="14" fillId="0" borderId="13" xfId="122" applyBorder="1" applyAlignment="1">
      <alignment horizontal="right"/>
    </xf>
    <xf numFmtId="4" fontId="14" fillId="0" borderId="13" xfId="122" applyNumberFormat="1" applyBorder="1" applyAlignment="1">
      <alignment horizontal="right"/>
    </xf>
    <xf numFmtId="4" fontId="14" fillId="0" borderId="13" xfId="122" applyNumberFormat="1" applyFill="1" applyBorder="1" applyAlignment="1">
      <alignment horizontal="right"/>
    </xf>
    <xf numFmtId="49" fontId="14" fillId="0" borderId="0" xfId="122" applyNumberFormat="1" applyBorder="1" applyAlignment="1">
      <alignment horizontal="left" indent="1"/>
    </xf>
    <xf numFmtId="0" fontId="14" fillId="0" borderId="0" xfId="122" applyBorder="1"/>
    <xf numFmtId="0" fontId="14" fillId="0" borderId="0" xfId="122" applyBorder="1" applyAlignment="1">
      <alignment horizontal="right"/>
    </xf>
    <xf numFmtId="4" fontId="14" fillId="0" borderId="0" xfId="122" applyNumberFormat="1" applyBorder="1" applyAlignment="1">
      <alignment horizontal="right"/>
    </xf>
    <xf numFmtId="4" fontId="14" fillId="0" borderId="0" xfId="122" applyNumberFormat="1" applyFill="1" applyBorder="1" applyAlignment="1">
      <alignment horizontal="right"/>
    </xf>
    <xf numFmtId="0" fontId="14" fillId="0" borderId="0" xfId="122" applyAlignment="1">
      <alignment horizontal="left" indent="1"/>
    </xf>
    <xf numFmtId="2" fontId="64" fillId="0" borderId="0" xfId="122" applyNumberFormat="1" applyFont="1"/>
    <xf numFmtId="4" fontId="64" fillId="0" borderId="0" xfId="122" applyNumberFormat="1" applyFont="1"/>
    <xf numFmtId="0" fontId="65" fillId="0" borderId="0" xfId="122" applyFont="1"/>
    <xf numFmtId="4" fontId="65" fillId="0" borderId="0" xfId="122" applyNumberFormat="1" applyFont="1"/>
    <xf numFmtId="49" fontId="14" fillId="0" borderId="0" xfId="122" applyNumberFormat="1" applyAlignment="1">
      <alignment horizontal="left"/>
    </xf>
    <xf numFmtId="4" fontId="14" fillId="0" borderId="0" xfId="122" applyNumberFormat="1" applyAlignment="1">
      <alignment horizontal="right"/>
    </xf>
    <xf numFmtId="49" fontId="14" fillId="0" borderId="20" xfId="122" applyNumberFormat="1" applyBorder="1" applyAlignment="1">
      <alignment horizontal="left"/>
    </xf>
    <xf numFmtId="0" fontId="14" fillId="0" borderId="20" xfId="122" applyBorder="1"/>
    <xf numFmtId="0" fontId="14" fillId="0" borderId="20" xfId="122" applyBorder="1" applyAlignment="1">
      <alignment horizontal="right"/>
    </xf>
    <xf numFmtId="2" fontId="14" fillId="0" borderId="20" xfId="122" applyNumberFormat="1" applyBorder="1" applyAlignment="1">
      <alignment horizontal="right"/>
    </xf>
    <xf numFmtId="4" fontId="14" fillId="0" borderId="20" xfId="122" applyNumberFormat="1" applyBorder="1" applyAlignment="1">
      <alignment horizontal="right"/>
    </xf>
    <xf numFmtId="0" fontId="14" fillId="0" borderId="0" xfId="122" applyFill="1" applyBorder="1"/>
    <xf numFmtId="49" fontId="64" fillId="0" borderId="0" xfId="122" applyNumberFormat="1" applyFont="1" applyAlignment="1">
      <alignment horizontal="left"/>
    </xf>
    <xf numFmtId="0" fontId="64" fillId="0" borderId="12" xfId="122" applyFont="1" applyBorder="1"/>
    <xf numFmtId="0" fontId="64" fillId="0" borderId="12" xfId="122" applyFont="1" applyBorder="1" applyAlignment="1">
      <alignment horizontal="right"/>
    </xf>
    <xf numFmtId="2" fontId="64" fillId="0" borderId="12" xfId="122" applyNumberFormat="1" applyFont="1" applyBorder="1" applyAlignment="1">
      <alignment horizontal="right"/>
    </xf>
    <xf numFmtId="4" fontId="64" fillId="0" borderId="12" xfId="122" applyNumberFormat="1" applyFont="1" applyBorder="1" applyAlignment="1">
      <alignment horizontal="right"/>
    </xf>
    <xf numFmtId="4" fontId="50" fillId="6" borderId="13" xfId="0" applyNumberFormat="1" applyFont="1" applyFill="1" applyBorder="1" applyAlignment="1" applyProtection="1">
      <alignment vertical="center" wrapText="1"/>
      <protection locked="0"/>
    </xf>
    <xf numFmtId="4" fontId="50" fillId="6" borderId="13" xfId="0" applyNumberFormat="1" applyFont="1" applyFill="1" applyBorder="1" applyAlignment="1" applyProtection="1">
      <alignment vertical="center"/>
      <protection locked="0"/>
    </xf>
    <xf numFmtId="171" fontId="30" fillId="6" borderId="14" xfId="128" applyNumberFormat="1" applyFont="1" applyFill="1" applyBorder="1" applyAlignment="1">
      <alignment horizontal="right" vertical="top"/>
    </xf>
    <xf numFmtId="0" fontId="5" fillId="6" borderId="0" xfId="1" applyFont="1" applyFill="1" applyAlignment="1"/>
    <xf numFmtId="0" fontId="5" fillId="0" borderId="0" xfId="1" applyFont="1" applyFill="1" applyAlignment="1"/>
    <xf numFmtId="0" fontId="74" fillId="0" borderId="0" xfId="1" applyFont="1" applyAlignment="1"/>
    <xf numFmtId="0" fontId="47" fillId="6" borderId="13" xfId="0" applyFont="1" applyFill="1" applyBorder="1" applyAlignment="1">
      <alignment horizontal="center"/>
    </xf>
    <xf numFmtId="0" fontId="47" fillId="6" borderId="13" xfId="0" applyFont="1" applyFill="1" applyBorder="1" applyAlignment="1">
      <alignment horizontal="center" wrapText="1"/>
    </xf>
    <xf numFmtId="0" fontId="50" fillId="6" borderId="13" xfId="0" applyFont="1" applyFill="1" applyBorder="1" applyAlignment="1">
      <alignment horizontal="center" wrapText="1"/>
    </xf>
    <xf numFmtId="2" fontId="14" fillId="6" borderId="0" xfId="122" applyNumberFormat="1" applyFill="1" applyBorder="1" applyAlignment="1">
      <alignment horizontal="right"/>
    </xf>
    <xf numFmtId="2" fontId="14" fillId="6" borderId="0" xfId="122" applyNumberFormat="1" applyFill="1"/>
    <xf numFmtId="4" fontId="14" fillId="6" borderId="0" xfId="122" applyNumberFormat="1" applyFill="1"/>
    <xf numFmtId="4" fontId="14" fillId="6" borderId="0" xfId="122" applyNumberFormat="1" applyFont="1" applyFill="1"/>
    <xf numFmtId="3" fontId="69" fillId="0" borderId="11" xfId="1" applyNumberFormat="1" applyFont="1" applyFill="1" applyBorder="1" applyAlignment="1">
      <alignment horizontal="right"/>
    </xf>
    <xf numFmtId="3" fontId="4" fillId="6" borderId="11" xfId="1" applyNumberFormat="1" applyFont="1" applyFill="1" applyBorder="1" applyAlignment="1">
      <alignment horizontal="right"/>
    </xf>
    <xf numFmtId="0" fontId="32" fillId="0" borderId="0" xfId="128" applyFont="1" applyFill="1" applyAlignment="1">
      <alignment horizontal="left" vertical="top" wrapText="1"/>
    </xf>
    <xf numFmtId="0" fontId="29" fillId="0" borderId="0" xfId="128" applyFont="1" applyFill="1"/>
    <xf numFmtId="0" fontId="70" fillId="0" borderId="0" xfId="1" applyFont="1" applyAlignment="1">
      <alignment horizontal="justify" wrapText="1"/>
    </xf>
    <xf numFmtId="0" fontId="3" fillId="0" borderId="0" xfId="1" applyFont="1" applyBorder="1" applyAlignment="1">
      <alignment horizontal="left"/>
    </xf>
    <xf numFmtId="0" fontId="17" fillId="2" borderId="5" xfId="1" applyFont="1" applyFill="1" applyBorder="1" applyAlignment="1">
      <alignment horizontal="left" vertical="center" wrapText="1"/>
    </xf>
    <xf numFmtId="0" fontId="18" fillId="2" borderId="5" xfId="1" applyFont="1" applyFill="1" applyBorder="1" applyAlignment="1">
      <alignment wrapText="1"/>
    </xf>
    <xf numFmtId="0" fontId="18" fillId="2" borderId="6" xfId="1" applyFont="1" applyFill="1" applyBorder="1" applyAlignment="1">
      <alignment wrapText="1"/>
    </xf>
    <xf numFmtId="0" fontId="68" fillId="2" borderId="4" xfId="1" applyFont="1" applyFill="1" applyBorder="1" applyAlignment="1">
      <alignment horizontal="center" vertical="center" textRotation="90"/>
    </xf>
    <xf numFmtId="0" fontId="68" fillId="2" borderId="8" xfId="1" applyFont="1" applyFill="1" applyBorder="1" applyAlignment="1">
      <alignment horizontal="center" vertical="center" textRotation="90"/>
    </xf>
    <xf numFmtId="0" fontId="68" fillId="2" borderId="9" xfId="1" applyFont="1" applyFill="1" applyBorder="1" applyAlignment="1">
      <alignment horizontal="center" vertical="center" textRotation="90"/>
    </xf>
    <xf numFmtId="0" fontId="17" fillId="0" borderId="0" xfId="1" applyFont="1" applyBorder="1" applyAlignment="1">
      <alignment horizontal="left" vertical="center"/>
    </xf>
    <xf numFmtId="0" fontId="17" fillId="4" borderId="5" xfId="1" applyFont="1" applyFill="1" applyBorder="1" applyAlignment="1">
      <alignment horizontal="left" vertical="center" wrapText="1"/>
    </xf>
    <xf numFmtId="0" fontId="18" fillId="4" borderId="5" xfId="1" applyFont="1" applyFill="1" applyBorder="1" applyAlignment="1">
      <alignment wrapText="1"/>
    </xf>
    <xf numFmtId="0" fontId="18" fillId="4" borderId="6" xfId="1" applyFont="1" applyFill="1" applyBorder="1" applyAlignment="1">
      <alignment wrapText="1"/>
    </xf>
    <xf numFmtId="0" fontId="68" fillId="4" borderId="4" xfId="1" applyFont="1" applyFill="1" applyBorder="1" applyAlignment="1">
      <alignment horizontal="center" vertical="center" textRotation="90"/>
    </xf>
    <xf numFmtId="0" fontId="68" fillId="4" borderId="8" xfId="1" applyFont="1" applyFill="1" applyBorder="1" applyAlignment="1">
      <alignment horizontal="center" vertical="center" textRotation="90"/>
    </xf>
    <xf numFmtId="0" fontId="68" fillId="4" borderId="9" xfId="1" applyFont="1" applyFill="1" applyBorder="1" applyAlignment="1">
      <alignment horizontal="center" vertical="center" textRotation="90"/>
    </xf>
    <xf numFmtId="0" fontId="17" fillId="5" borderId="5" xfId="1" applyFont="1" applyFill="1" applyBorder="1" applyAlignment="1">
      <alignment horizontal="left" vertical="center" wrapText="1"/>
    </xf>
    <xf numFmtId="0" fontId="18" fillId="5" borderId="5" xfId="1" applyFont="1" applyFill="1" applyBorder="1" applyAlignment="1">
      <alignment wrapText="1"/>
    </xf>
    <xf numFmtId="0" fontId="18" fillId="5" borderId="6" xfId="1" applyFont="1" applyFill="1" applyBorder="1" applyAlignment="1">
      <alignment wrapText="1"/>
    </xf>
    <xf numFmtId="0" fontId="68" fillId="5" borderId="4" xfId="1" applyFont="1" applyFill="1" applyBorder="1" applyAlignment="1">
      <alignment horizontal="center" vertical="center" textRotation="90"/>
    </xf>
    <xf numFmtId="0" fontId="68" fillId="5" borderId="8" xfId="1" applyFont="1" applyFill="1" applyBorder="1" applyAlignment="1">
      <alignment horizontal="center" vertical="center" textRotation="90"/>
    </xf>
    <xf numFmtId="0" fontId="68" fillId="5" borderId="9" xfId="1" applyFont="1" applyFill="1" applyBorder="1" applyAlignment="1">
      <alignment horizontal="center" vertical="center" textRotation="90"/>
    </xf>
    <xf numFmtId="0" fontId="42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40" fillId="0" borderId="0" xfId="0" applyFont="1" applyBorder="1" applyAlignment="1">
      <alignment wrapText="1"/>
    </xf>
    <xf numFmtId="0" fontId="4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14" fillId="0" borderId="13" xfId="122" applyBorder="1" applyAlignment="1">
      <alignment horizontal="center"/>
    </xf>
  </cellXfs>
  <cellStyles count="129">
    <cellStyle name="1ZN" xfId="118"/>
    <cellStyle name="1ZN 2" xfId="119"/>
    <cellStyle name="Čárka" xfId="127" builtinId="3"/>
    <cellStyle name="čárky 2" xfId="116"/>
    <cellStyle name="Euro" xfId="113"/>
    <cellStyle name="Excel Built-in Normal" xfId="114"/>
    <cellStyle name="Hypertextový odkaz 2" xfId="3"/>
    <cellStyle name="Měna 2" xfId="11"/>
    <cellStyle name="Měna 3" xfId="124"/>
    <cellStyle name="měny 2" xfId="4"/>
    <cellStyle name="Nedefinován" xfId="5"/>
    <cellStyle name="Normální" xfId="0" builtinId="0"/>
    <cellStyle name="normální 10" xfId="14"/>
    <cellStyle name="normální 10 10" xfId="27"/>
    <cellStyle name="normální 10 11" xfId="28"/>
    <cellStyle name="normální 10 12" xfId="29"/>
    <cellStyle name="normální 10 13" xfId="30"/>
    <cellStyle name="normální 10 14" xfId="31"/>
    <cellStyle name="normální 10 15" xfId="32"/>
    <cellStyle name="normální 10 16" xfId="33"/>
    <cellStyle name="normální 10 17" xfId="34"/>
    <cellStyle name="normální 10 18" xfId="35"/>
    <cellStyle name="normální 10 19" xfId="36"/>
    <cellStyle name="normální 10 2" xfId="37"/>
    <cellStyle name="normální 10 20" xfId="38"/>
    <cellStyle name="normální 10 21" xfId="39"/>
    <cellStyle name="normální 10 22" xfId="40"/>
    <cellStyle name="normální 10 23" xfId="41"/>
    <cellStyle name="normální 10 24" xfId="42"/>
    <cellStyle name="normální 10 25" xfId="43"/>
    <cellStyle name="normální 10 3" xfId="44"/>
    <cellStyle name="normální 10 4" xfId="45"/>
    <cellStyle name="normální 10 5" xfId="46"/>
    <cellStyle name="normální 10 6" xfId="47"/>
    <cellStyle name="normální 10 7" xfId="48"/>
    <cellStyle name="normální 10 8" xfId="49"/>
    <cellStyle name="normální 10 9" xfId="50"/>
    <cellStyle name="normální 11" xfId="51"/>
    <cellStyle name="normální 12" xfId="52"/>
    <cellStyle name="normální 13" xfId="53"/>
    <cellStyle name="normální 14" xfId="54"/>
    <cellStyle name="normální 15" xfId="55"/>
    <cellStyle name="normální 16" xfId="56"/>
    <cellStyle name="normální 17" xfId="57"/>
    <cellStyle name="normální 18" xfId="58"/>
    <cellStyle name="normální 19" xfId="59"/>
    <cellStyle name="normální 2" xfId="1"/>
    <cellStyle name="Normální 2 10" xfId="60"/>
    <cellStyle name="Normální 2 11" xfId="61"/>
    <cellStyle name="Normální 2 12" xfId="62"/>
    <cellStyle name="Normální 2 13" xfId="63"/>
    <cellStyle name="Normální 2 14" xfId="64"/>
    <cellStyle name="Normální 2 15" xfId="65"/>
    <cellStyle name="Normální 2 16" xfId="66"/>
    <cellStyle name="Normální 2 17" xfId="67"/>
    <cellStyle name="Normální 2 18" xfId="68"/>
    <cellStyle name="Normální 2 19" xfId="69"/>
    <cellStyle name="normální 2 2" xfId="12"/>
    <cellStyle name="Normální 2 20" xfId="70"/>
    <cellStyle name="Normální 2 21" xfId="71"/>
    <cellStyle name="Normální 2 22" xfId="72"/>
    <cellStyle name="Normální 2 23" xfId="73"/>
    <cellStyle name="Normální 2 24" xfId="74"/>
    <cellStyle name="Normální 2 25" xfId="75"/>
    <cellStyle name="Normální 2 26" xfId="76"/>
    <cellStyle name="Normální 2 27" xfId="77"/>
    <cellStyle name="Normální 2 28" xfId="78"/>
    <cellStyle name="Normální 2 29" xfId="79"/>
    <cellStyle name="Normální 2 3" xfId="80"/>
    <cellStyle name="Normální 2 30" xfId="81"/>
    <cellStyle name="Normální 2 31" xfId="82"/>
    <cellStyle name="Normální 2 32" xfId="83"/>
    <cellStyle name="Normální 2 33" xfId="84"/>
    <cellStyle name="Normální 2 34" xfId="85"/>
    <cellStyle name="Normální 2 35" xfId="86"/>
    <cellStyle name="Normální 2 36" xfId="87"/>
    <cellStyle name="Normální 2 37" xfId="88"/>
    <cellStyle name="Normální 2 4" xfId="89"/>
    <cellStyle name="Normální 2 5" xfId="90"/>
    <cellStyle name="Normální 2 6" xfId="91"/>
    <cellStyle name="Normální 2 7" xfId="92"/>
    <cellStyle name="Normální 2 8" xfId="93"/>
    <cellStyle name="Normální 2 9" xfId="94"/>
    <cellStyle name="normální 20" xfId="95"/>
    <cellStyle name="normální 21" xfId="96"/>
    <cellStyle name="normální 22" xfId="97"/>
    <cellStyle name="normální 23" xfId="98"/>
    <cellStyle name="normální 24" xfId="99"/>
    <cellStyle name="normální 25" xfId="100"/>
    <cellStyle name="normální 26" xfId="101"/>
    <cellStyle name="normální 27" xfId="102"/>
    <cellStyle name="normální 28" xfId="103"/>
    <cellStyle name="normální 29" xfId="104"/>
    <cellStyle name="normální 3" xfId="6"/>
    <cellStyle name="normální 30" xfId="105"/>
    <cellStyle name="normální 31" xfId="106"/>
    <cellStyle name="normální 32" xfId="107"/>
    <cellStyle name="normální 33" xfId="108"/>
    <cellStyle name="normální 34" xfId="109"/>
    <cellStyle name="normální 35" xfId="110"/>
    <cellStyle name="normální 36" xfId="15"/>
    <cellStyle name="normální 37" xfId="18"/>
    <cellStyle name="normální 38" xfId="16"/>
    <cellStyle name="normální 39" xfId="17"/>
    <cellStyle name="normální 4" xfId="7"/>
    <cellStyle name="Normální 4 2" xfId="13"/>
    <cellStyle name="normální 40" xfId="19"/>
    <cellStyle name="normální 41" xfId="115"/>
    <cellStyle name="normální 42" xfId="20"/>
    <cellStyle name="Normální 43" xfId="120"/>
    <cellStyle name="Normální 44" xfId="121"/>
    <cellStyle name="Normální 45" xfId="122"/>
    <cellStyle name="Normální 46" xfId="123"/>
    <cellStyle name="Normální 47" xfId="125"/>
    <cellStyle name="Normální 48" xfId="126"/>
    <cellStyle name="normální 49" xfId="21"/>
    <cellStyle name="normální 5" xfId="2"/>
    <cellStyle name="Normální 50" xfId="128"/>
    <cellStyle name="normální 54" xfId="22"/>
    <cellStyle name="normální 55" xfId="23"/>
    <cellStyle name="normální 56" xfId="24"/>
    <cellStyle name="normální 57" xfId="25"/>
    <cellStyle name="normální 59" xfId="26"/>
    <cellStyle name="normální 6" xfId="8"/>
    <cellStyle name="normální 7" xfId="9"/>
    <cellStyle name="normální 8" xfId="111"/>
    <cellStyle name="normální 8 2" xfId="117"/>
    <cellStyle name="normální 9" xfId="112"/>
    <cellStyle name="Standard_aktuell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vtk/Documents/JPS/21044-Revital.ploch_sport_rekr_Trebon/7-ROZPOCTY/Aktivity%20park-%20Rozpocet%20s%20vykazem%20vy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vtk/Documents/JPS/21044-Revital.ploch_sport_rekr_Trebon/7-ROZPOCTY/Soc.zarizeni%20-Rozpocet%20s%20vykazem%20vym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%20Neugebauerov&#225;/Desktop/VV-R-%20Vykazy%20vymer%20,%20rozpocet/A-%20stavebni%20E/Rozpo&#269;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Plocha/pristavba%20saten%204.2018/17058%20celkovy%20vykaz%20vymer_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ka/OneDrive%20-%20Advok&#225;tn&#237;%20kancel&#225;&#345;%20Cimb&#367;rek%20s.r.o/MIRKA%20PR&#193;CE/M&#282;STA/T&#345;ebo&#328;/Aurora/roz&#353;&#237;&#345;en&#237;%20ubyt%20kapacit/PD-SADOVKY%20S%20RETEN&#268;N&#205;M/ROZPO&#268;ET%20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EI"/>
    </sheetNames>
    <sheetDataSet>
      <sheetData sheetId="0"/>
      <sheetData sheetId="1" refreshError="1"/>
      <sheetData sheetId="2"/>
      <sheetData sheetId="3">
        <row r="70">
          <cell r="J70">
            <v>273941.49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tliny"/>
      <sheetName val="veget úpr"/>
      <sheetName val="násl péč"/>
      <sheetName val="celk cena"/>
    </sheetNames>
    <sheetDataSet>
      <sheetData sheetId="0">
        <row r="3">
          <cell r="D3">
            <v>14</v>
          </cell>
        </row>
        <row r="4">
          <cell r="C4">
            <v>427</v>
          </cell>
        </row>
      </sheetData>
      <sheetData sheetId="1">
        <row r="96">
          <cell r="D96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V969"/>
  <sheetViews>
    <sheetView windowProtection="1" tabSelected="1" zoomScaleNormal="100" workbookViewId="0">
      <selection activeCell="A35" sqref="A35"/>
    </sheetView>
  </sheetViews>
  <sheetFormatPr defaultColWidth="15.140625" defaultRowHeight="15" customHeight="1" x14ac:dyDescent="0.2"/>
  <cols>
    <col min="1" max="1" width="6.28515625" style="2" customWidth="1"/>
    <col min="2" max="2" width="34.5703125" style="13" customWidth="1"/>
    <col min="3" max="3" width="9.140625" style="2" customWidth="1"/>
    <col min="4" max="4" width="17.5703125" style="2" customWidth="1"/>
    <col min="5" max="5" width="16" style="2" customWidth="1"/>
    <col min="6" max="6" width="11.42578125" style="2" customWidth="1"/>
    <col min="7" max="7" width="11.7109375" style="2" customWidth="1"/>
    <col min="8" max="8" width="11" style="2" customWidth="1"/>
    <col min="9" max="22" width="7.5703125" style="2" customWidth="1"/>
    <col min="23" max="256" width="15.140625" style="2"/>
    <col min="257" max="257" width="28" style="2" customWidth="1"/>
    <col min="258" max="258" width="6.5703125" style="2" customWidth="1"/>
    <col min="259" max="259" width="9.140625" style="2" customWidth="1"/>
    <col min="260" max="260" width="16.85546875" style="2" customWidth="1"/>
    <col min="261" max="262" width="11.42578125" style="2" customWidth="1"/>
    <col min="263" max="263" width="11.7109375" style="2" customWidth="1"/>
    <col min="264" max="264" width="11" style="2" customWidth="1"/>
    <col min="265" max="278" width="7.5703125" style="2" customWidth="1"/>
    <col min="279" max="512" width="15.140625" style="2"/>
    <col min="513" max="513" width="28" style="2" customWidth="1"/>
    <col min="514" max="514" width="6.5703125" style="2" customWidth="1"/>
    <col min="515" max="515" width="9.140625" style="2" customWidth="1"/>
    <col min="516" max="516" width="16.85546875" style="2" customWidth="1"/>
    <col min="517" max="518" width="11.42578125" style="2" customWidth="1"/>
    <col min="519" max="519" width="11.7109375" style="2" customWidth="1"/>
    <col min="520" max="520" width="11" style="2" customWidth="1"/>
    <col min="521" max="534" width="7.5703125" style="2" customWidth="1"/>
    <col min="535" max="768" width="15.140625" style="2"/>
    <col min="769" max="769" width="28" style="2" customWidth="1"/>
    <col min="770" max="770" width="6.5703125" style="2" customWidth="1"/>
    <col min="771" max="771" width="9.140625" style="2" customWidth="1"/>
    <col min="772" max="772" width="16.85546875" style="2" customWidth="1"/>
    <col min="773" max="774" width="11.42578125" style="2" customWidth="1"/>
    <col min="775" max="775" width="11.7109375" style="2" customWidth="1"/>
    <col min="776" max="776" width="11" style="2" customWidth="1"/>
    <col min="777" max="790" width="7.5703125" style="2" customWidth="1"/>
    <col min="791" max="1024" width="15.140625" style="2"/>
    <col min="1025" max="1025" width="28" style="2" customWidth="1"/>
    <col min="1026" max="1026" width="6.5703125" style="2" customWidth="1"/>
    <col min="1027" max="1027" width="9.140625" style="2" customWidth="1"/>
    <col min="1028" max="1028" width="16.85546875" style="2" customWidth="1"/>
    <col min="1029" max="1030" width="11.42578125" style="2" customWidth="1"/>
    <col min="1031" max="1031" width="11.7109375" style="2" customWidth="1"/>
    <col min="1032" max="1032" width="11" style="2" customWidth="1"/>
    <col min="1033" max="1046" width="7.5703125" style="2" customWidth="1"/>
    <col min="1047" max="1280" width="15.140625" style="2"/>
    <col min="1281" max="1281" width="28" style="2" customWidth="1"/>
    <col min="1282" max="1282" width="6.5703125" style="2" customWidth="1"/>
    <col min="1283" max="1283" width="9.140625" style="2" customWidth="1"/>
    <col min="1284" max="1284" width="16.85546875" style="2" customWidth="1"/>
    <col min="1285" max="1286" width="11.42578125" style="2" customWidth="1"/>
    <col min="1287" max="1287" width="11.7109375" style="2" customWidth="1"/>
    <col min="1288" max="1288" width="11" style="2" customWidth="1"/>
    <col min="1289" max="1302" width="7.5703125" style="2" customWidth="1"/>
    <col min="1303" max="1536" width="15.140625" style="2"/>
    <col min="1537" max="1537" width="28" style="2" customWidth="1"/>
    <col min="1538" max="1538" width="6.5703125" style="2" customWidth="1"/>
    <col min="1539" max="1539" width="9.140625" style="2" customWidth="1"/>
    <col min="1540" max="1540" width="16.85546875" style="2" customWidth="1"/>
    <col min="1541" max="1542" width="11.42578125" style="2" customWidth="1"/>
    <col min="1543" max="1543" width="11.7109375" style="2" customWidth="1"/>
    <col min="1544" max="1544" width="11" style="2" customWidth="1"/>
    <col min="1545" max="1558" width="7.5703125" style="2" customWidth="1"/>
    <col min="1559" max="1792" width="15.140625" style="2"/>
    <col min="1793" max="1793" width="28" style="2" customWidth="1"/>
    <col min="1794" max="1794" width="6.5703125" style="2" customWidth="1"/>
    <col min="1795" max="1795" width="9.140625" style="2" customWidth="1"/>
    <col min="1796" max="1796" width="16.85546875" style="2" customWidth="1"/>
    <col min="1797" max="1798" width="11.42578125" style="2" customWidth="1"/>
    <col min="1799" max="1799" width="11.7109375" style="2" customWidth="1"/>
    <col min="1800" max="1800" width="11" style="2" customWidth="1"/>
    <col min="1801" max="1814" width="7.5703125" style="2" customWidth="1"/>
    <col min="1815" max="2048" width="15.140625" style="2"/>
    <col min="2049" max="2049" width="28" style="2" customWidth="1"/>
    <col min="2050" max="2050" width="6.5703125" style="2" customWidth="1"/>
    <col min="2051" max="2051" width="9.140625" style="2" customWidth="1"/>
    <col min="2052" max="2052" width="16.85546875" style="2" customWidth="1"/>
    <col min="2053" max="2054" width="11.42578125" style="2" customWidth="1"/>
    <col min="2055" max="2055" width="11.7109375" style="2" customWidth="1"/>
    <col min="2056" max="2056" width="11" style="2" customWidth="1"/>
    <col min="2057" max="2070" width="7.5703125" style="2" customWidth="1"/>
    <col min="2071" max="2304" width="15.140625" style="2"/>
    <col min="2305" max="2305" width="28" style="2" customWidth="1"/>
    <col min="2306" max="2306" width="6.5703125" style="2" customWidth="1"/>
    <col min="2307" max="2307" width="9.140625" style="2" customWidth="1"/>
    <col min="2308" max="2308" width="16.85546875" style="2" customWidth="1"/>
    <col min="2309" max="2310" width="11.42578125" style="2" customWidth="1"/>
    <col min="2311" max="2311" width="11.7109375" style="2" customWidth="1"/>
    <col min="2312" max="2312" width="11" style="2" customWidth="1"/>
    <col min="2313" max="2326" width="7.5703125" style="2" customWidth="1"/>
    <col min="2327" max="2560" width="15.140625" style="2"/>
    <col min="2561" max="2561" width="28" style="2" customWidth="1"/>
    <col min="2562" max="2562" width="6.5703125" style="2" customWidth="1"/>
    <col min="2563" max="2563" width="9.140625" style="2" customWidth="1"/>
    <col min="2564" max="2564" width="16.85546875" style="2" customWidth="1"/>
    <col min="2565" max="2566" width="11.42578125" style="2" customWidth="1"/>
    <col min="2567" max="2567" width="11.7109375" style="2" customWidth="1"/>
    <col min="2568" max="2568" width="11" style="2" customWidth="1"/>
    <col min="2569" max="2582" width="7.5703125" style="2" customWidth="1"/>
    <col min="2583" max="2816" width="15.140625" style="2"/>
    <col min="2817" max="2817" width="28" style="2" customWidth="1"/>
    <col min="2818" max="2818" width="6.5703125" style="2" customWidth="1"/>
    <col min="2819" max="2819" width="9.140625" style="2" customWidth="1"/>
    <col min="2820" max="2820" width="16.85546875" style="2" customWidth="1"/>
    <col min="2821" max="2822" width="11.42578125" style="2" customWidth="1"/>
    <col min="2823" max="2823" width="11.7109375" style="2" customWidth="1"/>
    <col min="2824" max="2824" width="11" style="2" customWidth="1"/>
    <col min="2825" max="2838" width="7.5703125" style="2" customWidth="1"/>
    <col min="2839" max="3072" width="15.140625" style="2"/>
    <col min="3073" max="3073" width="28" style="2" customWidth="1"/>
    <col min="3074" max="3074" width="6.5703125" style="2" customWidth="1"/>
    <col min="3075" max="3075" width="9.140625" style="2" customWidth="1"/>
    <col min="3076" max="3076" width="16.85546875" style="2" customWidth="1"/>
    <col min="3077" max="3078" width="11.42578125" style="2" customWidth="1"/>
    <col min="3079" max="3079" width="11.7109375" style="2" customWidth="1"/>
    <col min="3080" max="3080" width="11" style="2" customWidth="1"/>
    <col min="3081" max="3094" width="7.5703125" style="2" customWidth="1"/>
    <col min="3095" max="3328" width="15.140625" style="2"/>
    <col min="3329" max="3329" width="28" style="2" customWidth="1"/>
    <col min="3330" max="3330" width="6.5703125" style="2" customWidth="1"/>
    <col min="3331" max="3331" width="9.140625" style="2" customWidth="1"/>
    <col min="3332" max="3332" width="16.85546875" style="2" customWidth="1"/>
    <col min="3333" max="3334" width="11.42578125" style="2" customWidth="1"/>
    <col min="3335" max="3335" width="11.7109375" style="2" customWidth="1"/>
    <col min="3336" max="3336" width="11" style="2" customWidth="1"/>
    <col min="3337" max="3350" width="7.5703125" style="2" customWidth="1"/>
    <col min="3351" max="3584" width="15.140625" style="2"/>
    <col min="3585" max="3585" width="28" style="2" customWidth="1"/>
    <col min="3586" max="3586" width="6.5703125" style="2" customWidth="1"/>
    <col min="3587" max="3587" width="9.140625" style="2" customWidth="1"/>
    <col min="3588" max="3588" width="16.85546875" style="2" customWidth="1"/>
    <col min="3589" max="3590" width="11.42578125" style="2" customWidth="1"/>
    <col min="3591" max="3591" width="11.7109375" style="2" customWidth="1"/>
    <col min="3592" max="3592" width="11" style="2" customWidth="1"/>
    <col min="3593" max="3606" width="7.5703125" style="2" customWidth="1"/>
    <col min="3607" max="3840" width="15.140625" style="2"/>
    <col min="3841" max="3841" width="28" style="2" customWidth="1"/>
    <col min="3842" max="3842" width="6.5703125" style="2" customWidth="1"/>
    <col min="3843" max="3843" width="9.140625" style="2" customWidth="1"/>
    <col min="3844" max="3844" width="16.85546875" style="2" customWidth="1"/>
    <col min="3845" max="3846" width="11.42578125" style="2" customWidth="1"/>
    <col min="3847" max="3847" width="11.7109375" style="2" customWidth="1"/>
    <col min="3848" max="3848" width="11" style="2" customWidth="1"/>
    <col min="3849" max="3862" width="7.5703125" style="2" customWidth="1"/>
    <col min="3863" max="4096" width="15.140625" style="2"/>
    <col min="4097" max="4097" width="28" style="2" customWidth="1"/>
    <col min="4098" max="4098" width="6.5703125" style="2" customWidth="1"/>
    <col min="4099" max="4099" width="9.140625" style="2" customWidth="1"/>
    <col min="4100" max="4100" width="16.85546875" style="2" customWidth="1"/>
    <col min="4101" max="4102" width="11.42578125" style="2" customWidth="1"/>
    <col min="4103" max="4103" width="11.7109375" style="2" customWidth="1"/>
    <col min="4104" max="4104" width="11" style="2" customWidth="1"/>
    <col min="4105" max="4118" width="7.5703125" style="2" customWidth="1"/>
    <col min="4119" max="4352" width="15.140625" style="2"/>
    <col min="4353" max="4353" width="28" style="2" customWidth="1"/>
    <col min="4354" max="4354" width="6.5703125" style="2" customWidth="1"/>
    <col min="4355" max="4355" width="9.140625" style="2" customWidth="1"/>
    <col min="4356" max="4356" width="16.85546875" style="2" customWidth="1"/>
    <col min="4357" max="4358" width="11.42578125" style="2" customWidth="1"/>
    <col min="4359" max="4359" width="11.7109375" style="2" customWidth="1"/>
    <col min="4360" max="4360" width="11" style="2" customWidth="1"/>
    <col min="4361" max="4374" width="7.5703125" style="2" customWidth="1"/>
    <col min="4375" max="4608" width="15.140625" style="2"/>
    <col min="4609" max="4609" width="28" style="2" customWidth="1"/>
    <col min="4610" max="4610" width="6.5703125" style="2" customWidth="1"/>
    <col min="4611" max="4611" width="9.140625" style="2" customWidth="1"/>
    <col min="4612" max="4612" width="16.85546875" style="2" customWidth="1"/>
    <col min="4613" max="4614" width="11.42578125" style="2" customWidth="1"/>
    <col min="4615" max="4615" width="11.7109375" style="2" customWidth="1"/>
    <col min="4616" max="4616" width="11" style="2" customWidth="1"/>
    <col min="4617" max="4630" width="7.5703125" style="2" customWidth="1"/>
    <col min="4631" max="4864" width="15.140625" style="2"/>
    <col min="4865" max="4865" width="28" style="2" customWidth="1"/>
    <col min="4866" max="4866" width="6.5703125" style="2" customWidth="1"/>
    <col min="4867" max="4867" width="9.140625" style="2" customWidth="1"/>
    <col min="4868" max="4868" width="16.85546875" style="2" customWidth="1"/>
    <col min="4869" max="4870" width="11.42578125" style="2" customWidth="1"/>
    <col min="4871" max="4871" width="11.7109375" style="2" customWidth="1"/>
    <col min="4872" max="4872" width="11" style="2" customWidth="1"/>
    <col min="4873" max="4886" width="7.5703125" style="2" customWidth="1"/>
    <col min="4887" max="5120" width="15.140625" style="2"/>
    <col min="5121" max="5121" width="28" style="2" customWidth="1"/>
    <col min="5122" max="5122" width="6.5703125" style="2" customWidth="1"/>
    <col min="5123" max="5123" width="9.140625" style="2" customWidth="1"/>
    <col min="5124" max="5124" width="16.85546875" style="2" customWidth="1"/>
    <col min="5125" max="5126" width="11.42578125" style="2" customWidth="1"/>
    <col min="5127" max="5127" width="11.7109375" style="2" customWidth="1"/>
    <col min="5128" max="5128" width="11" style="2" customWidth="1"/>
    <col min="5129" max="5142" width="7.5703125" style="2" customWidth="1"/>
    <col min="5143" max="5376" width="15.140625" style="2"/>
    <col min="5377" max="5377" width="28" style="2" customWidth="1"/>
    <col min="5378" max="5378" width="6.5703125" style="2" customWidth="1"/>
    <col min="5379" max="5379" width="9.140625" style="2" customWidth="1"/>
    <col min="5380" max="5380" width="16.85546875" style="2" customWidth="1"/>
    <col min="5381" max="5382" width="11.42578125" style="2" customWidth="1"/>
    <col min="5383" max="5383" width="11.7109375" style="2" customWidth="1"/>
    <col min="5384" max="5384" width="11" style="2" customWidth="1"/>
    <col min="5385" max="5398" width="7.5703125" style="2" customWidth="1"/>
    <col min="5399" max="5632" width="15.140625" style="2"/>
    <col min="5633" max="5633" width="28" style="2" customWidth="1"/>
    <col min="5634" max="5634" width="6.5703125" style="2" customWidth="1"/>
    <col min="5635" max="5635" width="9.140625" style="2" customWidth="1"/>
    <col min="5636" max="5636" width="16.85546875" style="2" customWidth="1"/>
    <col min="5637" max="5638" width="11.42578125" style="2" customWidth="1"/>
    <col min="5639" max="5639" width="11.7109375" style="2" customWidth="1"/>
    <col min="5640" max="5640" width="11" style="2" customWidth="1"/>
    <col min="5641" max="5654" width="7.5703125" style="2" customWidth="1"/>
    <col min="5655" max="5888" width="15.140625" style="2"/>
    <col min="5889" max="5889" width="28" style="2" customWidth="1"/>
    <col min="5890" max="5890" width="6.5703125" style="2" customWidth="1"/>
    <col min="5891" max="5891" width="9.140625" style="2" customWidth="1"/>
    <col min="5892" max="5892" width="16.85546875" style="2" customWidth="1"/>
    <col min="5893" max="5894" width="11.42578125" style="2" customWidth="1"/>
    <col min="5895" max="5895" width="11.7109375" style="2" customWidth="1"/>
    <col min="5896" max="5896" width="11" style="2" customWidth="1"/>
    <col min="5897" max="5910" width="7.5703125" style="2" customWidth="1"/>
    <col min="5911" max="6144" width="15.140625" style="2"/>
    <col min="6145" max="6145" width="28" style="2" customWidth="1"/>
    <col min="6146" max="6146" width="6.5703125" style="2" customWidth="1"/>
    <col min="6147" max="6147" width="9.140625" style="2" customWidth="1"/>
    <col min="6148" max="6148" width="16.85546875" style="2" customWidth="1"/>
    <col min="6149" max="6150" width="11.42578125" style="2" customWidth="1"/>
    <col min="6151" max="6151" width="11.7109375" style="2" customWidth="1"/>
    <col min="6152" max="6152" width="11" style="2" customWidth="1"/>
    <col min="6153" max="6166" width="7.5703125" style="2" customWidth="1"/>
    <col min="6167" max="6400" width="15.140625" style="2"/>
    <col min="6401" max="6401" width="28" style="2" customWidth="1"/>
    <col min="6402" max="6402" width="6.5703125" style="2" customWidth="1"/>
    <col min="6403" max="6403" width="9.140625" style="2" customWidth="1"/>
    <col min="6404" max="6404" width="16.85546875" style="2" customWidth="1"/>
    <col min="6405" max="6406" width="11.42578125" style="2" customWidth="1"/>
    <col min="6407" max="6407" width="11.7109375" style="2" customWidth="1"/>
    <col min="6408" max="6408" width="11" style="2" customWidth="1"/>
    <col min="6409" max="6422" width="7.5703125" style="2" customWidth="1"/>
    <col min="6423" max="6656" width="15.140625" style="2"/>
    <col min="6657" max="6657" width="28" style="2" customWidth="1"/>
    <col min="6658" max="6658" width="6.5703125" style="2" customWidth="1"/>
    <col min="6659" max="6659" width="9.140625" style="2" customWidth="1"/>
    <col min="6660" max="6660" width="16.85546875" style="2" customWidth="1"/>
    <col min="6661" max="6662" width="11.42578125" style="2" customWidth="1"/>
    <col min="6663" max="6663" width="11.7109375" style="2" customWidth="1"/>
    <col min="6664" max="6664" width="11" style="2" customWidth="1"/>
    <col min="6665" max="6678" width="7.5703125" style="2" customWidth="1"/>
    <col min="6679" max="6912" width="15.140625" style="2"/>
    <col min="6913" max="6913" width="28" style="2" customWidth="1"/>
    <col min="6914" max="6914" width="6.5703125" style="2" customWidth="1"/>
    <col min="6915" max="6915" width="9.140625" style="2" customWidth="1"/>
    <col min="6916" max="6916" width="16.85546875" style="2" customWidth="1"/>
    <col min="6917" max="6918" width="11.42578125" style="2" customWidth="1"/>
    <col min="6919" max="6919" width="11.7109375" style="2" customWidth="1"/>
    <col min="6920" max="6920" width="11" style="2" customWidth="1"/>
    <col min="6921" max="6934" width="7.5703125" style="2" customWidth="1"/>
    <col min="6935" max="7168" width="15.140625" style="2"/>
    <col min="7169" max="7169" width="28" style="2" customWidth="1"/>
    <col min="7170" max="7170" width="6.5703125" style="2" customWidth="1"/>
    <col min="7171" max="7171" width="9.140625" style="2" customWidth="1"/>
    <col min="7172" max="7172" width="16.85546875" style="2" customWidth="1"/>
    <col min="7173" max="7174" width="11.42578125" style="2" customWidth="1"/>
    <col min="7175" max="7175" width="11.7109375" style="2" customWidth="1"/>
    <col min="7176" max="7176" width="11" style="2" customWidth="1"/>
    <col min="7177" max="7190" width="7.5703125" style="2" customWidth="1"/>
    <col min="7191" max="7424" width="15.140625" style="2"/>
    <col min="7425" max="7425" width="28" style="2" customWidth="1"/>
    <col min="7426" max="7426" width="6.5703125" style="2" customWidth="1"/>
    <col min="7427" max="7427" width="9.140625" style="2" customWidth="1"/>
    <col min="7428" max="7428" width="16.85546875" style="2" customWidth="1"/>
    <col min="7429" max="7430" width="11.42578125" style="2" customWidth="1"/>
    <col min="7431" max="7431" width="11.7109375" style="2" customWidth="1"/>
    <col min="7432" max="7432" width="11" style="2" customWidth="1"/>
    <col min="7433" max="7446" width="7.5703125" style="2" customWidth="1"/>
    <col min="7447" max="7680" width="15.140625" style="2"/>
    <col min="7681" max="7681" width="28" style="2" customWidth="1"/>
    <col min="7682" max="7682" width="6.5703125" style="2" customWidth="1"/>
    <col min="7683" max="7683" width="9.140625" style="2" customWidth="1"/>
    <col min="7684" max="7684" width="16.85546875" style="2" customWidth="1"/>
    <col min="7685" max="7686" width="11.42578125" style="2" customWidth="1"/>
    <col min="7687" max="7687" width="11.7109375" style="2" customWidth="1"/>
    <col min="7688" max="7688" width="11" style="2" customWidth="1"/>
    <col min="7689" max="7702" width="7.5703125" style="2" customWidth="1"/>
    <col min="7703" max="7936" width="15.140625" style="2"/>
    <col min="7937" max="7937" width="28" style="2" customWidth="1"/>
    <col min="7938" max="7938" width="6.5703125" style="2" customWidth="1"/>
    <col min="7939" max="7939" width="9.140625" style="2" customWidth="1"/>
    <col min="7940" max="7940" width="16.85546875" style="2" customWidth="1"/>
    <col min="7941" max="7942" width="11.42578125" style="2" customWidth="1"/>
    <col min="7943" max="7943" width="11.7109375" style="2" customWidth="1"/>
    <col min="7944" max="7944" width="11" style="2" customWidth="1"/>
    <col min="7945" max="7958" width="7.5703125" style="2" customWidth="1"/>
    <col min="7959" max="8192" width="15.140625" style="2"/>
    <col min="8193" max="8193" width="28" style="2" customWidth="1"/>
    <col min="8194" max="8194" width="6.5703125" style="2" customWidth="1"/>
    <col min="8195" max="8195" width="9.140625" style="2" customWidth="1"/>
    <col min="8196" max="8196" width="16.85546875" style="2" customWidth="1"/>
    <col min="8197" max="8198" width="11.42578125" style="2" customWidth="1"/>
    <col min="8199" max="8199" width="11.7109375" style="2" customWidth="1"/>
    <col min="8200" max="8200" width="11" style="2" customWidth="1"/>
    <col min="8201" max="8214" width="7.5703125" style="2" customWidth="1"/>
    <col min="8215" max="8448" width="15.140625" style="2"/>
    <col min="8449" max="8449" width="28" style="2" customWidth="1"/>
    <col min="8450" max="8450" width="6.5703125" style="2" customWidth="1"/>
    <col min="8451" max="8451" width="9.140625" style="2" customWidth="1"/>
    <col min="8452" max="8452" width="16.85546875" style="2" customWidth="1"/>
    <col min="8453" max="8454" width="11.42578125" style="2" customWidth="1"/>
    <col min="8455" max="8455" width="11.7109375" style="2" customWidth="1"/>
    <col min="8456" max="8456" width="11" style="2" customWidth="1"/>
    <col min="8457" max="8470" width="7.5703125" style="2" customWidth="1"/>
    <col min="8471" max="8704" width="15.140625" style="2"/>
    <col min="8705" max="8705" width="28" style="2" customWidth="1"/>
    <col min="8706" max="8706" width="6.5703125" style="2" customWidth="1"/>
    <col min="8707" max="8707" width="9.140625" style="2" customWidth="1"/>
    <col min="8708" max="8708" width="16.85546875" style="2" customWidth="1"/>
    <col min="8709" max="8710" width="11.42578125" style="2" customWidth="1"/>
    <col min="8711" max="8711" width="11.7109375" style="2" customWidth="1"/>
    <col min="8712" max="8712" width="11" style="2" customWidth="1"/>
    <col min="8713" max="8726" width="7.5703125" style="2" customWidth="1"/>
    <col min="8727" max="8960" width="15.140625" style="2"/>
    <col min="8961" max="8961" width="28" style="2" customWidth="1"/>
    <col min="8962" max="8962" width="6.5703125" style="2" customWidth="1"/>
    <col min="8963" max="8963" width="9.140625" style="2" customWidth="1"/>
    <col min="8964" max="8964" width="16.85546875" style="2" customWidth="1"/>
    <col min="8965" max="8966" width="11.42578125" style="2" customWidth="1"/>
    <col min="8967" max="8967" width="11.7109375" style="2" customWidth="1"/>
    <col min="8968" max="8968" width="11" style="2" customWidth="1"/>
    <col min="8969" max="8982" width="7.5703125" style="2" customWidth="1"/>
    <col min="8983" max="9216" width="15.140625" style="2"/>
    <col min="9217" max="9217" width="28" style="2" customWidth="1"/>
    <col min="9218" max="9218" width="6.5703125" style="2" customWidth="1"/>
    <col min="9219" max="9219" width="9.140625" style="2" customWidth="1"/>
    <col min="9220" max="9220" width="16.85546875" style="2" customWidth="1"/>
    <col min="9221" max="9222" width="11.42578125" style="2" customWidth="1"/>
    <col min="9223" max="9223" width="11.7109375" style="2" customWidth="1"/>
    <col min="9224" max="9224" width="11" style="2" customWidth="1"/>
    <col min="9225" max="9238" width="7.5703125" style="2" customWidth="1"/>
    <col min="9239" max="9472" width="15.140625" style="2"/>
    <col min="9473" max="9473" width="28" style="2" customWidth="1"/>
    <col min="9474" max="9474" width="6.5703125" style="2" customWidth="1"/>
    <col min="9475" max="9475" width="9.140625" style="2" customWidth="1"/>
    <col min="9476" max="9476" width="16.85546875" style="2" customWidth="1"/>
    <col min="9477" max="9478" width="11.42578125" style="2" customWidth="1"/>
    <col min="9479" max="9479" width="11.7109375" style="2" customWidth="1"/>
    <col min="9480" max="9480" width="11" style="2" customWidth="1"/>
    <col min="9481" max="9494" width="7.5703125" style="2" customWidth="1"/>
    <col min="9495" max="9728" width="15.140625" style="2"/>
    <col min="9729" max="9729" width="28" style="2" customWidth="1"/>
    <col min="9730" max="9730" width="6.5703125" style="2" customWidth="1"/>
    <col min="9731" max="9731" width="9.140625" style="2" customWidth="1"/>
    <col min="9732" max="9732" width="16.85546875" style="2" customWidth="1"/>
    <col min="9733" max="9734" width="11.42578125" style="2" customWidth="1"/>
    <col min="9735" max="9735" width="11.7109375" style="2" customWidth="1"/>
    <col min="9736" max="9736" width="11" style="2" customWidth="1"/>
    <col min="9737" max="9750" width="7.5703125" style="2" customWidth="1"/>
    <col min="9751" max="9984" width="15.140625" style="2"/>
    <col min="9985" max="9985" width="28" style="2" customWidth="1"/>
    <col min="9986" max="9986" width="6.5703125" style="2" customWidth="1"/>
    <col min="9987" max="9987" width="9.140625" style="2" customWidth="1"/>
    <col min="9988" max="9988" width="16.85546875" style="2" customWidth="1"/>
    <col min="9989" max="9990" width="11.42578125" style="2" customWidth="1"/>
    <col min="9991" max="9991" width="11.7109375" style="2" customWidth="1"/>
    <col min="9992" max="9992" width="11" style="2" customWidth="1"/>
    <col min="9993" max="10006" width="7.5703125" style="2" customWidth="1"/>
    <col min="10007" max="10240" width="15.140625" style="2"/>
    <col min="10241" max="10241" width="28" style="2" customWidth="1"/>
    <col min="10242" max="10242" width="6.5703125" style="2" customWidth="1"/>
    <col min="10243" max="10243" width="9.140625" style="2" customWidth="1"/>
    <col min="10244" max="10244" width="16.85546875" style="2" customWidth="1"/>
    <col min="10245" max="10246" width="11.42578125" style="2" customWidth="1"/>
    <col min="10247" max="10247" width="11.7109375" style="2" customWidth="1"/>
    <col min="10248" max="10248" width="11" style="2" customWidth="1"/>
    <col min="10249" max="10262" width="7.5703125" style="2" customWidth="1"/>
    <col min="10263" max="10496" width="15.140625" style="2"/>
    <col min="10497" max="10497" width="28" style="2" customWidth="1"/>
    <col min="10498" max="10498" width="6.5703125" style="2" customWidth="1"/>
    <col min="10499" max="10499" width="9.140625" style="2" customWidth="1"/>
    <col min="10500" max="10500" width="16.85546875" style="2" customWidth="1"/>
    <col min="10501" max="10502" width="11.42578125" style="2" customWidth="1"/>
    <col min="10503" max="10503" width="11.7109375" style="2" customWidth="1"/>
    <col min="10504" max="10504" width="11" style="2" customWidth="1"/>
    <col min="10505" max="10518" width="7.5703125" style="2" customWidth="1"/>
    <col min="10519" max="10752" width="15.140625" style="2"/>
    <col min="10753" max="10753" width="28" style="2" customWidth="1"/>
    <col min="10754" max="10754" width="6.5703125" style="2" customWidth="1"/>
    <col min="10755" max="10755" width="9.140625" style="2" customWidth="1"/>
    <col min="10756" max="10756" width="16.85546875" style="2" customWidth="1"/>
    <col min="10757" max="10758" width="11.42578125" style="2" customWidth="1"/>
    <col min="10759" max="10759" width="11.7109375" style="2" customWidth="1"/>
    <col min="10760" max="10760" width="11" style="2" customWidth="1"/>
    <col min="10761" max="10774" width="7.5703125" style="2" customWidth="1"/>
    <col min="10775" max="11008" width="15.140625" style="2"/>
    <col min="11009" max="11009" width="28" style="2" customWidth="1"/>
    <col min="11010" max="11010" width="6.5703125" style="2" customWidth="1"/>
    <col min="11011" max="11011" width="9.140625" style="2" customWidth="1"/>
    <col min="11012" max="11012" width="16.85546875" style="2" customWidth="1"/>
    <col min="11013" max="11014" width="11.42578125" style="2" customWidth="1"/>
    <col min="11015" max="11015" width="11.7109375" style="2" customWidth="1"/>
    <col min="11016" max="11016" width="11" style="2" customWidth="1"/>
    <col min="11017" max="11030" width="7.5703125" style="2" customWidth="1"/>
    <col min="11031" max="11264" width="15.140625" style="2"/>
    <col min="11265" max="11265" width="28" style="2" customWidth="1"/>
    <col min="11266" max="11266" width="6.5703125" style="2" customWidth="1"/>
    <col min="11267" max="11267" width="9.140625" style="2" customWidth="1"/>
    <col min="11268" max="11268" width="16.85546875" style="2" customWidth="1"/>
    <col min="11269" max="11270" width="11.42578125" style="2" customWidth="1"/>
    <col min="11271" max="11271" width="11.7109375" style="2" customWidth="1"/>
    <col min="11272" max="11272" width="11" style="2" customWidth="1"/>
    <col min="11273" max="11286" width="7.5703125" style="2" customWidth="1"/>
    <col min="11287" max="11520" width="15.140625" style="2"/>
    <col min="11521" max="11521" width="28" style="2" customWidth="1"/>
    <col min="11522" max="11522" width="6.5703125" style="2" customWidth="1"/>
    <col min="11523" max="11523" width="9.140625" style="2" customWidth="1"/>
    <col min="11524" max="11524" width="16.85546875" style="2" customWidth="1"/>
    <col min="11525" max="11526" width="11.42578125" style="2" customWidth="1"/>
    <col min="11527" max="11527" width="11.7109375" style="2" customWidth="1"/>
    <col min="11528" max="11528" width="11" style="2" customWidth="1"/>
    <col min="11529" max="11542" width="7.5703125" style="2" customWidth="1"/>
    <col min="11543" max="11776" width="15.140625" style="2"/>
    <col min="11777" max="11777" width="28" style="2" customWidth="1"/>
    <col min="11778" max="11778" width="6.5703125" style="2" customWidth="1"/>
    <col min="11779" max="11779" width="9.140625" style="2" customWidth="1"/>
    <col min="11780" max="11780" width="16.85546875" style="2" customWidth="1"/>
    <col min="11781" max="11782" width="11.42578125" style="2" customWidth="1"/>
    <col min="11783" max="11783" width="11.7109375" style="2" customWidth="1"/>
    <col min="11784" max="11784" width="11" style="2" customWidth="1"/>
    <col min="11785" max="11798" width="7.5703125" style="2" customWidth="1"/>
    <col min="11799" max="12032" width="15.140625" style="2"/>
    <col min="12033" max="12033" width="28" style="2" customWidth="1"/>
    <col min="12034" max="12034" width="6.5703125" style="2" customWidth="1"/>
    <col min="12035" max="12035" width="9.140625" style="2" customWidth="1"/>
    <col min="12036" max="12036" width="16.85546875" style="2" customWidth="1"/>
    <col min="12037" max="12038" width="11.42578125" style="2" customWidth="1"/>
    <col min="12039" max="12039" width="11.7109375" style="2" customWidth="1"/>
    <col min="12040" max="12040" width="11" style="2" customWidth="1"/>
    <col min="12041" max="12054" width="7.5703125" style="2" customWidth="1"/>
    <col min="12055" max="12288" width="15.140625" style="2"/>
    <col min="12289" max="12289" width="28" style="2" customWidth="1"/>
    <col min="12290" max="12290" width="6.5703125" style="2" customWidth="1"/>
    <col min="12291" max="12291" width="9.140625" style="2" customWidth="1"/>
    <col min="12292" max="12292" width="16.85546875" style="2" customWidth="1"/>
    <col min="12293" max="12294" width="11.42578125" style="2" customWidth="1"/>
    <col min="12295" max="12295" width="11.7109375" style="2" customWidth="1"/>
    <col min="12296" max="12296" width="11" style="2" customWidth="1"/>
    <col min="12297" max="12310" width="7.5703125" style="2" customWidth="1"/>
    <col min="12311" max="12544" width="15.140625" style="2"/>
    <col min="12545" max="12545" width="28" style="2" customWidth="1"/>
    <col min="12546" max="12546" width="6.5703125" style="2" customWidth="1"/>
    <col min="12547" max="12547" width="9.140625" style="2" customWidth="1"/>
    <col min="12548" max="12548" width="16.85546875" style="2" customWidth="1"/>
    <col min="12549" max="12550" width="11.42578125" style="2" customWidth="1"/>
    <col min="12551" max="12551" width="11.7109375" style="2" customWidth="1"/>
    <col min="12552" max="12552" width="11" style="2" customWidth="1"/>
    <col min="12553" max="12566" width="7.5703125" style="2" customWidth="1"/>
    <col min="12567" max="12800" width="15.140625" style="2"/>
    <col min="12801" max="12801" width="28" style="2" customWidth="1"/>
    <col min="12802" max="12802" width="6.5703125" style="2" customWidth="1"/>
    <col min="12803" max="12803" width="9.140625" style="2" customWidth="1"/>
    <col min="12804" max="12804" width="16.85546875" style="2" customWidth="1"/>
    <col min="12805" max="12806" width="11.42578125" style="2" customWidth="1"/>
    <col min="12807" max="12807" width="11.7109375" style="2" customWidth="1"/>
    <col min="12808" max="12808" width="11" style="2" customWidth="1"/>
    <col min="12809" max="12822" width="7.5703125" style="2" customWidth="1"/>
    <col min="12823" max="13056" width="15.140625" style="2"/>
    <col min="13057" max="13057" width="28" style="2" customWidth="1"/>
    <col min="13058" max="13058" width="6.5703125" style="2" customWidth="1"/>
    <col min="13059" max="13059" width="9.140625" style="2" customWidth="1"/>
    <col min="13060" max="13060" width="16.85546875" style="2" customWidth="1"/>
    <col min="13061" max="13062" width="11.42578125" style="2" customWidth="1"/>
    <col min="13063" max="13063" width="11.7109375" style="2" customWidth="1"/>
    <col min="13064" max="13064" width="11" style="2" customWidth="1"/>
    <col min="13065" max="13078" width="7.5703125" style="2" customWidth="1"/>
    <col min="13079" max="13312" width="15.140625" style="2"/>
    <col min="13313" max="13313" width="28" style="2" customWidth="1"/>
    <col min="13314" max="13314" width="6.5703125" style="2" customWidth="1"/>
    <col min="13315" max="13315" width="9.140625" style="2" customWidth="1"/>
    <col min="13316" max="13316" width="16.85546875" style="2" customWidth="1"/>
    <col min="13317" max="13318" width="11.42578125" style="2" customWidth="1"/>
    <col min="13319" max="13319" width="11.7109375" style="2" customWidth="1"/>
    <col min="13320" max="13320" width="11" style="2" customWidth="1"/>
    <col min="13321" max="13334" width="7.5703125" style="2" customWidth="1"/>
    <col min="13335" max="13568" width="15.140625" style="2"/>
    <col min="13569" max="13569" width="28" style="2" customWidth="1"/>
    <col min="13570" max="13570" width="6.5703125" style="2" customWidth="1"/>
    <col min="13571" max="13571" width="9.140625" style="2" customWidth="1"/>
    <col min="13572" max="13572" width="16.85546875" style="2" customWidth="1"/>
    <col min="13573" max="13574" width="11.42578125" style="2" customWidth="1"/>
    <col min="13575" max="13575" width="11.7109375" style="2" customWidth="1"/>
    <col min="13576" max="13576" width="11" style="2" customWidth="1"/>
    <col min="13577" max="13590" width="7.5703125" style="2" customWidth="1"/>
    <col min="13591" max="13824" width="15.140625" style="2"/>
    <col min="13825" max="13825" width="28" style="2" customWidth="1"/>
    <col min="13826" max="13826" width="6.5703125" style="2" customWidth="1"/>
    <col min="13827" max="13827" width="9.140625" style="2" customWidth="1"/>
    <col min="13828" max="13828" width="16.85546875" style="2" customWidth="1"/>
    <col min="13829" max="13830" width="11.42578125" style="2" customWidth="1"/>
    <col min="13831" max="13831" width="11.7109375" style="2" customWidth="1"/>
    <col min="13832" max="13832" width="11" style="2" customWidth="1"/>
    <col min="13833" max="13846" width="7.5703125" style="2" customWidth="1"/>
    <col min="13847" max="14080" width="15.140625" style="2"/>
    <col min="14081" max="14081" width="28" style="2" customWidth="1"/>
    <col min="14082" max="14082" width="6.5703125" style="2" customWidth="1"/>
    <col min="14083" max="14083" width="9.140625" style="2" customWidth="1"/>
    <col min="14084" max="14084" width="16.85546875" style="2" customWidth="1"/>
    <col min="14085" max="14086" width="11.42578125" style="2" customWidth="1"/>
    <col min="14087" max="14087" width="11.7109375" style="2" customWidth="1"/>
    <col min="14088" max="14088" width="11" style="2" customWidth="1"/>
    <col min="14089" max="14102" width="7.5703125" style="2" customWidth="1"/>
    <col min="14103" max="14336" width="15.140625" style="2"/>
    <col min="14337" max="14337" width="28" style="2" customWidth="1"/>
    <col min="14338" max="14338" width="6.5703125" style="2" customWidth="1"/>
    <col min="14339" max="14339" width="9.140625" style="2" customWidth="1"/>
    <col min="14340" max="14340" width="16.85546875" style="2" customWidth="1"/>
    <col min="14341" max="14342" width="11.42578125" style="2" customWidth="1"/>
    <col min="14343" max="14343" width="11.7109375" style="2" customWidth="1"/>
    <col min="14344" max="14344" width="11" style="2" customWidth="1"/>
    <col min="14345" max="14358" width="7.5703125" style="2" customWidth="1"/>
    <col min="14359" max="14592" width="15.140625" style="2"/>
    <col min="14593" max="14593" width="28" style="2" customWidth="1"/>
    <col min="14594" max="14594" width="6.5703125" style="2" customWidth="1"/>
    <col min="14595" max="14595" width="9.140625" style="2" customWidth="1"/>
    <col min="14596" max="14596" width="16.85546875" style="2" customWidth="1"/>
    <col min="14597" max="14598" width="11.42578125" style="2" customWidth="1"/>
    <col min="14599" max="14599" width="11.7109375" style="2" customWidth="1"/>
    <col min="14600" max="14600" width="11" style="2" customWidth="1"/>
    <col min="14601" max="14614" width="7.5703125" style="2" customWidth="1"/>
    <col min="14615" max="14848" width="15.140625" style="2"/>
    <col min="14849" max="14849" width="28" style="2" customWidth="1"/>
    <col min="14850" max="14850" width="6.5703125" style="2" customWidth="1"/>
    <col min="14851" max="14851" width="9.140625" style="2" customWidth="1"/>
    <col min="14852" max="14852" width="16.85546875" style="2" customWidth="1"/>
    <col min="14853" max="14854" width="11.42578125" style="2" customWidth="1"/>
    <col min="14855" max="14855" width="11.7109375" style="2" customWidth="1"/>
    <col min="14856" max="14856" width="11" style="2" customWidth="1"/>
    <col min="14857" max="14870" width="7.5703125" style="2" customWidth="1"/>
    <col min="14871" max="15104" width="15.140625" style="2"/>
    <col min="15105" max="15105" width="28" style="2" customWidth="1"/>
    <col min="15106" max="15106" width="6.5703125" style="2" customWidth="1"/>
    <col min="15107" max="15107" width="9.140625" style="2" customWidth="1"/>
    <col min="15108" max="15108" width="16.85546875" style="2" customWidth="1"/>
    <col min="15109" max="15110" width="11.42578125" style="2" customWidth="1"/>
    <col min="15111" max="15111" width="11.7109375" style="2" customWidth="1"/>
    <col min="15112" max="15112" width="11" style="2" customWidth="1"/>
    <col min="15113" max="15126" width="7.5703125" style="2" customWidth="1"/>
    <col min="15127" max="15360" width="15.140625" style="2"/>
    <col min="15361" max="15361" width="28" style="2" customWidth="1"/>
    <col min="15362" max="15362" width="6.5703125" style="2" customWidth="1"/>
    <col min="15363" max="15363" width="9.140625" style="2" customWidth="1"/>
    <col min="15364" max="15364" width="16.85546875" style="2" customWidth="1"/>
    <col min="15365" max="15366" width="11.42578125" style="2" customWidth="1"/>
    <col min="15367" max="15367" width="11.7109375" style="2" customWidth="1"/>
    <col min="15368" max="15368" width="11" style="2" customWidth="1"/>
    <col min="15369" max="15382" width="7.5703125" style="2" customWidth="1"/>
    <col min="15383" max="15616" width="15.140625" style="2"/>
    <col min="15617" max="15617" width="28" style="2" customWidth="1"/>
    <col min="15618" max="15618" width="6.5703125" style="2" customWidth="1"/>
    <col min="15619" max="15619" width="9.140625" style="2" customWidth="1"/>
    <col min="15620" max="15620" width="16.85546875" style="2" customWidth="1"/>
    <col min="15621" max="15622" width="11.42578125" style="2" customWidth="1"/>
    <col min="15623" max="15623" width="11.7109375" style="2" customWidth="1"/>
    <col min="15624" max="15624" width="11" style="2" customWidth="1"/>
    <col min="15625" max="15638" width="7.5703125" style="2" customWidth="1"/>
    <col min="15639" max="15872" width="15.140625" style="2"/>
    <col min="15873" max="15873" width="28" style="2" customWidth="1"/>
    <col min="15874" max="15874" width="6.5703125" style="2" customWidth="1"/>
    <col min="15875" max="15875" width="9.140625" style="2" customWidth="1"/>
    <col min="15876" max="15876" width="16.85546875" style="2" customWidth="1"/>
    <col min="15877" max="15878" width="11.42578125" style="2" customWidth="1"/>
    <col min="15879" max="15879" width="11.7109375" style="2" customWidth="1"/>
    <col min="15880" max="15880" width="11" style="2" customWidth="1"/>
    <col min="15881" max="15894" width="7.5703125" style="2" customWidth="1"/>
    <col min="15895" max="16128" width="15.140625" style="2"/>
    <col min="16129" max="16129" width="28" style="2" customWidth="1"/>
    <col min="16130" max="16130" width="6.5703125" style="2" customWidth="1"/>
    <col min="16131" max="16131" width="9.140625" style="2" customWidth="1"/>
    <col min="16132" max="16132" width="16.85546875" style="2" customWidth="1"/>
    <col min="16133" max="16134" width="11.42578125" style="2" customWidth="1"/>
    <col min="16135" max="16135" width="11.7109375" style="2" customWidth="1"/>
    <col min="16136" max="16136" width="11" style="2" customWidth="1"/>
    <col min="16137" max="16150" width="7.5703125" style="2" customWidth="1"/>
    <col min="16151" max="16384" width="15.140625" style="2"/>
  </cols>
  <sheetData>
    <row r="1" spans="1:22" ht="24.75" customHeight="1" x14ac:dyDescent="0.3">
      <c r="A1" s="334" t="s">
        <v>7</v>
      </c>
      <c r="B1" s="334"/>
      <c r="C1" s="334"/>
      <c r="D1" s="334"/>
      <c r="E1" s="334"/>
      <c r="F1" s="1"/>
    </row>
    <row r="2" spans="1:22" ht="21.75" customHeight="1" thickBot="1" x14ac:dyDescent="0.35">
      <c r="A2" s="341" t="s">
        <v>84</v>
      </c>
      <c r="B2" s="341"/>
      <c r="C2" s="341"/>
      <c r="D2" s="341"/>
      <c r="E2" s="341"/>
      <c r="F2" s="1"/>
    </row>
    <row r="3" spans="1:22" ht="15" customHeight="1" x14ac:dyDescent="0.25">
      <c r="A3" s="338" t="s">
        <v>975</v>
      </c>
      <c r="B3" s="335"/>
      <c r="C3" s="336"/>
      <c r="D3" s="337"/>
      <c r="E3" s="19" t="s">
        <v>1</v>
      </c>
      <c r="F3" s="3"/>
    </row>
    <row r="4" spans="1:22" ht="28.5" customHeight="1" x14ac:dyDescent="0.25">
      <c r="A4" s="339"/>
      <c r="B4" s="176" t="s">
        <v>11</v>
      </c>
      <c r="C4" s="177" t="s">
        <v>2</v>
      </c>
      <c r="D4" s="178" t="s">
        <v>3</v>
      </c>
      <c r="E4" s="179">
        <v>0.21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25">
      <c r="A5" s="339"/>
      <c r="B5" s="21" t="s">
        <v>4</v>
      </c>
      <c r="C5" s="181"/>
      <c r="D5" s="193"/>
      <c r="E5" s="19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7" customFormat="1" ht="15" customHeight="1" x14ac:dyDescent="0.25">
      <c r="A6" s="339"/>
      <c r="B6" s="22" t="s">
        <v>911</v>
      </c>
      <c r="C6" s="20" t="s">
        <v>909</v>
      </c>
      <c r="D6" s="195">
        <f>'ARC-AP'!N5+'ARC-AP'!N241</f>
        <v>0</v>
      </c>
      <c r="E6" s="196">
        <f>D6*$E$4</f>
        <v>0</v>
      </c>
      <c r="F6" s="6"/>
    </row>
    <row r="7" spans="1:22" s="7" customFormat="1" ht="15" customHeight="1" x14ac:dyDescent="0.25">
      <c r="A7" s="339"/>
      <c r="B7" s="22" t="s">
        <v>912</v>
      </c>
      <c r="C7" s="20" t="s">
        <v>910</v>
      </c>
      <c r="D7" s="195">
        <f>D31</f>
        <v>0</v>
      </c>
      <c r="E7" s="196">
        <f>D7*$E$4</f>
        <v>0</v>
      </c>
      <c r="F7" s="6"/>
    </row>
    <row r="8" spans="1:22" s="7" customFormat="1" ht="15" customHeight="1" x14ac:dyDescent="0.25">
      <c r="A8" s="339"/>
      <c r="B8" s="21" t="s">
        <v>976</v>
      </c>
      <c r="C8" s="20"/>
      <c r="D8" s="195"/>
      <c r="E8" s="196"/>
      <c r="F8" s="6"/>
    </row>
    <row r="9" spans="1:22" s="7" customFormat="1" ht="15" customHeight="1" x14ac:dyDescent="0.25">
      <c r="A9" s="339"/>
      <c r="B9" s="22" t="s">
        <v>85</v>
      </c>
      <c r="C9" s="20" t="s">
        <v>88</v>
      </c>
      <c r="D9" s="195">
        <f>'SAD-VÚ'!D76</f>
        <v>0</v>
      </c>
      <c r="E9" s="196">
        <f t="shared" ref="E9:E11" si="0">D9*$E$4</f>
        <v>0</v>
      </c>
      <c r="F9" s="6"/>
    </row>
    <row r="10" spans="1:22" s="7" customFormat="1" ht="15" customHeight="1" x14ac:dyDescent="0.25">
      <c r="A10" s="339"/>
      <c r="B10" s="22" t="s">
        <v>86</v>
      </c>
      <c r="C10" s="20" t="s">
        <v>89</v>
      </c>
      <c r="D10" s="195">
        <f>'SAD-R'!E31</f>
        <v>0</v>
      </c>
      <c r="E10" s="196">
        <f t="shared" si="0"/>
        <v>0</v>
      </c>
      <c r="F10" s="6"/>
    </row>
    <row r="11" spans="1:22" s="7" customFormat="1" ht="15" customHeight="1" thickBot="1" x14ac:dyDescent="0.3">
      <c r="A11" s="340"/>
      <c r="B11" s="180" t="s">
        <v>87</v>
      </c>
      <c r="C11" s="18"/>
      <c r="D11" s="330"/>
      <c r="E11" s="198">
        <f t="shared" si="0"/>
        <v>0</v>
      </c>
      <c r="F11" s="6"/>
    </row>
    <row r="12" spans="1:22" s="7" customFormat="1" x14ac:dyDescent="0.25">
      <c r="B12" s="8" t="s">
        <v>5</v>
      </c>
      <c r="C12" s="9"/>
      <c r="D12" s="199">
        <f>SUM(D5:D11)</f>
        <v>0</v>
      </c>
      <c r="E12" s="199">
        <f>SUM(E6:E11)</f>
        <v>0</v>
      </c>
      <c r="F12" s="11"/>
    </row>
    <row r="13" spans="1:22" s="7" customFormat="1" x14ac:dyDescent="0.25">
      <c r="B13" s="8" t="s">
        <v>6</v>
      </c>
      <c r="C13" s="9"/>
      <c r="D13" s="192">
        <f>D12+E12</f>
        <v>0</v>
      </c>
      <c r="E13" s="200"/>
      <c r="F13" s="6"/>
    </row>
    <row r="14" spans="1:22" s="7" customFormat="1" x14ac:dyDescent="0.25">
      <c r="B14" s="8"/>
      <c r="C14" s="9"/>
      <c r="D14" s="10"/>
      <c r="E14" s="12"/>
      <c r="F14" s="6"/>
    </row>
    <row r="15" spans="1:22" s="7" customFormat="1" ht="16.5" thickBot="1" x14ac:dyDescent="0.3">
      <c r="A15" s="341" t="s">
        <v>84</v>
      </c>
      <c r="B15" s="341"/>
      <c r="C15" s="341"/>
      <c r="D15" s="341"/>
      <c r="E15" s="341"/>
      <c r="F15" s="6"/>
    </row>
    <row r="16" spans="1:22" s="7" customFormat="1" ht="15.75" customHeight="1" x14ac:dyDescent="0.25">
      <c r="A16" s="345" t="s">
        <v>977</v>
      </c>
      <c r="B16" s="342"/>
      <c r="C16" s="343"/>
      <c r="D16" s="344"/>
      <c r="E16" s="201" t="s">
        <v>1</v>
      </c>
      <c r="F16" s="6"/>
    </row>
    <row r="17" spans="1:6" s="7" customFormat="1" ht="30" x14ac:dyDescent="0.25">
      <c r="A17" s="346"/>
      <c r="B17" s="202" t="s">
        <v>11</v>
      </c>
      <c r="C17" s="203" t="s">
        <v>2</v>
      </c>
      <c r="D17" s="204" t="s">
        <v>3</v>
      </c>
      <c r="E17" s="205">
        <v>0.21</v>
      </c>
      <c r="F17" s="6"/>
    </row>
    <row r="18" spans="1:6" s="7" customFormat="1" x14ac:dyDescent="0.25">
      <c r="A18" s="346"/>
      <c r="B18" s="21" t="s">
        <v>4</v>
      </c>
      <c r="C18" s="206" t="s">
        <v>909</v>
      </c>
      <c r="D18" s="207">
        <f>D6</f>
        <v>0</v>
      </c>
      <c r="E18" s="208">
        <f>D18*$E$17</f>
        <v>0</v>
      </c>
      <c r="F18" s="6"/>
    </row>
    <row r="19" spans="1:6" s="7" customFormat="1" x14ac:dyDescent="0.25">
      <c r="A19" s="346"/>
      <c r="B19" s="21" t="s">
        <v>978</v>
      </c>
      <c r="C19" s="20"/>
      <c r="D19" s="195">
        <f>SUM(D20:D22)</f>
        <v>0</v>
      </c>
      <c r="E19" s="208">
        <f t="shared" ref="E19:E22" si="1">D19*$E$17</f>
        <v>0</v>
      </c>
      <c r="F19" s="6"/>
    </row>
    <row r="20" spans="1:6" s="7" customFormat="1" x14ac:dyDescent="0.25">
      <c r="A20" s="346"/>
      <c r="B20" s="22" t="s">
        <v>85</v>
      </c>
      <c r="C20" s="20" t="s">
        <v>88</v>
      </c>
      <c r="D20" s="209">
        <f>D9</f>
        <v>0</v>
      </c>
      <c r="E20" s="210">
        <f t="shared" si="1"/>
        <v>0</v>
      </c>
      <c r="F20" s="6"/>
    </row>
    <row r="21" spans="1:6" s="7" customFormat="1" x14ac:dyDescent="0.25">
      <c r="A21" s="346"/>
      <c r="B21" s="22" t="s">
        <v>86</v>
      </c>
      <c r="C21" s="20" t="s">
        <v>89</v>
      </c>
      <c r="D21" s="209">
        <f>D10</f>
        <v>0</v>
      </c>
      <c r="E21" s="210">
        <f t="shared" si="1"/>
        <v>0</v>
      </c>
      <c r="F21" s="6"/>
    </row>
    <row r="22" spans="1:6" s="7" customFormat="1" ht="15.75" thickBot="1" x14ac:dyDescent="0.3">
      <c r="A22" s="347"/>
      <c r="B22" s="180" t="s">
        <v>87</v>
      </c>
      <c r="C22" s="18"/>
      <c r="D22" s="329">
        <f>D11</f>
        <v>0</v>
      </c>
      <c r="E22" s="211">
        <f t="shared" si="1"/>
        <v>0</v>
      </c>
      <c r="F22" s="6"/>
    </row>
    <row r="23" spans="1:6" x14ac:dyDescent="0.25">
      <c r="A23" s="7"/>
      <c r="B23" s="8" t="s">
        <v>5</v>
      </c>
      <c r="C23" s="9"/>
      <c r="D23" s="199">
        <f>D18+D19</f>
        <v>0</v>
      </c>
      <c r="E23" s="199">
        <f>E18+E19</f>
        <v>0</v>
      </c>
      <c r="F23" s="16"/>
    </row>
    <row r="24" spans="1:6" ht="15" customHeight="1" x14ac:dyDescent="0.25">
      <c r="A24" s="7"/>
      <c r="B24" s="8" t="s">
        <v>6</v>
      </c>
      <c r="C24" s="9"/>
      <c r="D24" s="192">
        <f>D23+E23</f>
        <v>0</v>
      </c>
      <c r="E24" s="200"/>
      <c r="F24" s="17"/>
    </row>
    <row r="25" spans="1:6" ht="18.75" customHeight="1" x14ac:dyDescent="0.2">
      <c r="B25" s="2"/>
      <c r="F25" s="14"/>
    </row>
    <row r="26" spans="1:6" ht="16.5" thickBot="1" x14ac:dyDescent="0.25">
      <c r="A26" s="341" t="s">
        <v>979</v>
      </c>
      <c r="B26" s="341"/>
      <c r="C26" s="341"/>
      <c r="D26" s="341"/>
      <c r="E26" s="341"/>
      <c r="F26" s="14"/>
    </row>
    <row r="27" spans="1:6" ht="15.75" customHeight="1" x14ac:dyDescent="0.25">
      <c r="A27" s="351" t="s">
        <v>912</v>
      </c>
      <c r="B27" s="348"/>
      <c r="C27" s="349"/>
      <c r="D27" s="350"/>
      <c r="E27" s="214" t="s">
        <v>1</v>
      </c>
      <c r="F27" s="14"/>
    </row>
    <row r="28" spans="1:6" ht="30" x14ac:dyDescent="0.2">
      <c r="A28" s="352"/>
      <c r="B28" s="215" t="s">
        <v>11</v>
      </c>
      <c r="C28" s="216" t="s">
        <v>2</v>
      </c>
      <c r="D28" s="217" t="s">
        <v>3</v>
      </c>
      <c r="E28" s="218">
        <v>0.21</v>
      </c>
      <c r="F28" s="14"/>
    </row>
    <row r="29" spans="1:6" x14ac:dyDescent="0.25">
      <c r="A29" s="352"/>
      <c r="B29" s="21" t="s">
        <v>4</v>
      </c>
      <c r="C29" s="206" t="s">
        <v>910</v>
      </c>
      <c r="D29" s="207">
        <f>'ARC-WC'!N5+'ARC-WC'!N399</f>
        <v>0</v>
      </c>
      <c r="E29" s="208">
        <f>D29*$E$17</f>
        <v>0</v>
      </c>
      <c r="F29" s="14"/>
    </row>
    <row r="30" spans="1:6" ht="15.75" thickBot="1" x14ac:dyDescent="0.3">
      <c r="A30" s="353"/>
      <c r="B30" s="212" t="s">
        <v>980</v>
      </c>
      <c r="C30" s="18" t="s">
        <v>981</v>
      </c>
      <c r="D30" s="197">
        <f>EI!J8</f>
        <v>0</v>
      </c>
      <c r="E30" s="213">
        <f>D30*$E$17</f>
        <v>0</v>
      </c>
      <c r="F30" s="14"/>
    </row>
    <row r="31" spans="1:6" x14ac:dyDescent="0.25">
      <c r="A31" s="7"/>
      <c r="B31" s="8" t="s">
        <v>5</v>
      </c>
      <c r="C31" s="9"/>
      <c r="D31" s="199">
        <f>D29+D30</f>
        <v>0</v>
      </c>
      <c r="E31" s="199">
        <f>E29+E30</f>
        <v>0</v>
      </c>
      <c r="F31" s="14"/>
    </row>
    <row r="32" spans="1:6" x14ac:dyDescent="0.25">
      <c r="A32" s="7"/>
      <c r="B32" s="8" t="s">
        <v>6</v>
      </c>
      <c r="C32" s="9"/>
      <c r="D32" s="192">
        <f>D31+E31</f>
        <v>0</v>
      </c>
      <c r="E32" s="200"/>
      <c r="F32" s="14"/>
    </row>
    <row r="33" spans="1:6" ht="19.5" customHeight="1" x14ac:dyDescent="0.2">
      <c r="B33" s="2"/>
      <c r="F33" s="14"/>
    </row>
    <row r="34" spans="1:6" ht="15.75" x14ac:dyDescent="0.25">
      <c r="A34" s="319"/>
      <c r="B34" s="321" t="s">
        <v>1033</v>
      </c>
      <c r="F34" s="14"/>
    </row>
    <row r="35" spans="1:6" ht="12.75" x14ac:dyDescent="0.2">
      <c r="A35" s="320"/>
      <c r="B35" s="2"/>
      <c r="F35" s="14"/>
    </row>
    <row r="36" spans="1:6" ht="12.75" customHeight="1" x14ac:dyDescent="0.2">
      <c r="A36" s="333" t="s">
        <v>982</v>
      </c>
      <c r="B36" s="333"/>
      <c r="C36" s="333"/>
      <c r="D36" s="333"/>
      <c r="E36" s="333"/>
      <c r="F36" s="14"/>
    </row>
    <row r="37" spans="1:6" ht="12.75" x14ac:dyDescent="0.2">
      <c r="A37" s="333"/>
      <c r="B37" s="333"/>
      <c r="C37" s="333"/>
      <c r="D37" s="333"/>
      <c r="E37" s="333"/>
      <c r="F37" s="14"/>
    </row>
    <row r="38" spans="1:6" ht="12.75" x14ac:dyDescent="0.2">
      <c r="A38" s="333"/>
      <c r="B38" s="333"/>
      <c r="C38" s="333"/>
      <c r="D38" s="333"/>
      <c r="E38" s="333"/>
      <c r="F38" s="14"/>
    </row>
    <row r="39" spans="1:6" ht="12.75" x14ac:dyDescent="0.2">
      <c r="A39" s="333"/>
      <c r="B39" s="333"/>
      <c r="C39" s="333"/>
      <c r="D39" s="333"/>
      <c r="E39" s="333"/>
      <c r="F39" s="14"/>
    </row>
    <row r="40" spans="1:6" ht="12.75" x14ac:dyDescent="0.2">
      <c r="A40" s="333"/>
      <c r="B40" s="333"/>
      <c r="C40" s="333"/>
      <c r="D40" s="333"/>
      <c r="E40" s="333"/>
      <c r="F40" s="14"/>
    </row>
    <row r="41" spans="1:6" ht="12.75" x14ac:dyDescent="0.2">
      <c r="A41" s="333"/>
      <c r="B41" s="333"/>
      <c r="C41" s="333"/>
      <c r="D41" s="333"/>
      <c r="E41" s="333"/>
      <c r="F41" s="14"/>
    </row>
    <row r="42" spans="1:6" ht="12.75" x14ac:dyDescent="0.2">
      <c r="A42" s="333"/>
      <c r="B42" s="333"/>
      <c r="C42" s="333"/>
      <c r="D42" s="333"/>
      <c r="E42" s="333"/>
      <c r="F42" s="14"/>
    </row>
    <row r="43" spans="1:6" ht="12.75" x14ac:dyDescent="0.2">
      <c r="A43" s="333"/>
      <c r="B43" s="333"/>
      <c r="C43" s="333"/>
      <c r="D43" s="333"/>
      <c r="E43" s="333"/>
      <c r="F43" s="14"/>
    </row>
    <row r="44" spans="1:6" ht="12.75" x14ac:dyDescent="0.2">
      <c r="A44" s="333"/>
      <c r="B44" s="333"/>
      <c r="C44" s="333"/>
      <c r="D44" s="333"/>
      <c r="E44" s="333"/>
      <c r="F44" s="14"/>
    </row>
    <row r="45" spans="1:6" ht="12.75" x14ac:dyDescent="0.2">
      <c r="A45" s="333"/>
      <c r="B45" s="333"/>
      <c r="C45" s="333"/>
      <c r="D45" s="333"/>
      <c r="E45" s="333"/>
      <c r="F45" s="14"/>
    </row>
    <row r="46" spans="1:6" ht="12.75" x14ac:dyDescent="0.2">
      <c r="A46" s="333"/>
      <c r="B46" s="333"/>
      <c r="C46" s="333"/>
      <c r="D46" s="333"/>
      <c r="E46" s="333"/>
      <c r="F46" s="14"/>
    </row>
    <row r="47" spans="1:6" ht="12.75" x14ac:dyDescent="0.2">
      <c r="A47" s="333"/>
      <c r="B47" s="333"/>
      <c r="C47" s="333"/>
      <c r="D47" s="333"/>
      <c r="E47" s="333"/>
      <c r="F47" s="14"/>
    </row>
    <row r="48" spans="1:6" ht="12.75" x14ac:dyDescent="0.2">
      <c r="A48" s="333"/>
      <c r="B48" s="333"/>
      <c r="C48" s="333"/>
      <c r="D48" s="333"/>
      <c r="E48" s="333"/>
      <c r="F48" s="14"/>
    </row>
    <row r="49" spans="1:6" ht="12.75" x14ac:dyDescent="0.2">
      <c r="A49" s="333"/>
      <c r="B49" s="333"/>
      <c r="C49" s="333"/>
      <c r="D49" s="333"/>
      <c r="E49" s="333"/>
      <c r="F49" s="14"/>
    </row>
    <row r="50" spans="1:6" ht="12.75" x14ac:dyDescent="0.2">
      <c r="B50" s="219"/>
      <c r="C50" s="219"/>
      <c r="D50" s="219"/>
      <c r="E50" s="219"/>
      <c r="F50" s="14"/>
    </row>
    <row r="51" spans="1:6" ht="12.75" x14ac:dyDescent="0.2">
      <c r="B51" s="219"/>
      <c r="C51" s="219"/>
      <c r="D51" s="219"/>
      <c r="E51" s="219"/>
      <c r="F51" s="16"/>
    </row>
    <row r="52" spans="1:6" ht="12.75" x14ac:dyDescent="0.2">
      <c r="B52" s="219"/>
      <c r="C52" s="219"/>
      <c r="D52" s="219"/>
      <c r="E52" s="219"/>
      <c r="F52" s="16"/>
    </row>
    <row r="53" spans="1:6" ht="12.75" x14ac:dyDescent="0.2">
      <c r="B53" s="219"/>
      <c r="C53" s="219"/>
      <c r="D53" s="219"/>
      <c r="E53" s="219"/>
      <c r="F53" s="16"/>
    </row>
    <row r="54" spans="1:6" ht="12.75" x14ac:dyDescent="0.2">
      <c r="B54" s="219"/>
      <c r="C54" s="219"/>
      <c r="D54" s="219"/>
      <c r="E54" s="219"/>
      <c r="F54" s="16"/>
    </row>
    <row r="55" spans="1:6" ht="12.75" x14ac:dyDescent="0.2">
      <c r="B55" s="219"/>
      <c r="C55" s="219"/>
      <c r="D55" s="219"/>
      <c r="E55" s="219"/>
      <c r="F55" s="16"/>
    </row>
    <row r="56" spans="1:6" ht="12.75" x14ac:dyDescent="0.2">
      <c r="C56" s="14"/>
      <c r="D56" s="15"/>
      <c r="E56" s="16"/>
      <c r="F56" s="16"/>
    </row>
    <row r="57" spans="1:6" ht="12.75" x14ac:dyDescent="0.2">
      <c r="C57" s="14"/>
      <c r="D57" s="15"/>
      <c r="E57" s="16"/>
      <c r="F57" s="16"/>
    </row>
    <row r="58" spans="1:6" ht="12.75" x14ac:dyDescent="0.2">
      <c r="C58" s="14"/>
      <c r="D58" s="15"/>
      <c r="E58" s="16"/>
      <c r="F58" s="16"/>
    </row>
    <row r="59" spans="1:6" ht="12.75" x14ac:dyDescent="0.2">
      <c r="C59" s="14"/>
      <c r="D59" s="15"/>
      <c r="E59" s="16"/>
      <c r="F59" s="16"/>
    </row>
    <row r="60" spans="1:6" ht="12.75" x14ac:dyDescent="0.2">
      <c r="C60" s="14"/>
      <c r="D60" s="15"/>
      <c r="E60" s="16"/>
      <c r="F60" s="16"/>
    </row>
    <row r="61" spans="1:6" ht="12.75" x14ac:dyDescent="0.2">
      <c r="C61" s="14"/>
      <c r="D61" s="15"/>
      <c r="E61" s="16"/>
      <c r="F61" s="16"/>
    </row>
    <row r="62" spans="1:6" ht="12.75" x14ac:dyDescent="0.2">
      <c r="C62" s="14"/>
      <c r="D62" s="15"/>
      <c r="E62" s="16"/>
      <c r="F62" s="16"/>
    </row>
    <row r="63" spans="1:6" ht="12.75" x14ac:dyDescent="0.2">
      <c r="C63" s="14"/>
      <c r="D63" s="15"/>
      <c r="E63" s="16"/>
      <c r="F63" s="16"/>
    </row>
    <row r="64" spans="1:6" ht="12.75" x14ac:dyDescent="0.2">
      <c r="C64" s="14"/>
      <c r="D64" s="15"/>
      <c r="E64" s="16"/>
      <c r="F64" s="16"/>
    </row>
    <row r="65" spans="3:6" ht="12.75" x14ac:dyDescent="0.2">
      <c r="C65" s="14"/>
      <c r="D65" s="15"/>
      <c r="E65" s="16"/>
      <c r="F65" s="16"/>
    </row>
    <row r="66" spans="3:6" ht="12.75" x14ac:dyDescent="0.2">
      <c r="C66" s="14"/>
      <c r="D66" s="15"/>
      <c r="E66" s="16"/>
      <c r="F66" s="16"/>
    </row>
    <row r="67" spans="3:6" ht="12.75" x14ac:dyDescent="0.2">
      <c r="C67" s="14"/>
      <c r="D67" s="15"/>
      <c r="E67" s="16"/>
      <c r="F67" s="16"/>
    </row>
    <row r="68" spans="3:6" ht="12.75" x14ac:dyDescent="0.2">
      <c r="C68" s="14"/>
      <c r="D68" s="15"/>
      <c r="E68" s="16"/>
      <c r="F68" s="16"/>
    </row>
    <row r="69" spans="3:6" ht="12.75" x14ac:dyDescent="0.2">
      <c r="C69" s="14"/>
      <c r="D69" s="15"/>
      <c r="E69" s="16"/>
      <c r="F69" s="16"/>
    </row>
    <row r="70" spans="3:6" ht="12.75" x14ac:dyDescent="0.2">
      <c r="C70" s="14"/>
      <c r="D70" s="15"/>
      <c r="E70" s="16"/>
      <c r="F70" s="16"/>
    </row>
    <row r="71" spans="3:6" ht="12.75" x14ac:dyDescent="0.2">
      <c r="C71" s="14"/>
      <c r="D71" s="15"/>
      <c r="E71" s="16"/>
      <c r="F71" s="16"/>
    </row>
    <row r="72" spans="3:6" ht="12.75" x14ac:dyDescent="0.2">
      <c r="C72" s="14"/>
      <c r="D72" s="15"/>
      <c r="E72" s="16"/>
      <c r="F72" s="16"/>
    </row>
    <row r="73" spans="3:6" ht="12.75" x14ac:dyDescent="0.2">
      <c r="C73" s="14"/>
      <c r="D73" s="15"/>
      <c r="E73" s="16"/>
      <c r="F73" s="16"/>
    </row>
    <row r="74" spans="3:6" ht="12.75" x14ac:dyDescent="0.2">
      <c r="C74" s="14"/>
      <c r="D74" s="15"/>
      <c r="E74" s="16"/>
      <c r="F74" s="16"/>
    </row>
    <row r="75" spans="3:6" ht="12.75" x14ac:dyDescent="0.2">
      <c r="C75" s="14"/>
      <c r="D75" s="15"/>
      <c r="E75" s="16"/>
      <c r="F75" s="16"/>
    </row>
    <row r="76" spans="3:6" ht="12.75" x14ac:dyDescent="0.2">
      <c r="C76" s="14"/>
      <c r="D76" s="15"/>
      <c r="E76" s="16"/>
      <c r="F76" s="16"/>
    </row>
    <row r="77" spans="3:6" ht="12.75" x14ac:dyDescent="0.2">
      <c r="C77" s="14"/>
      <c r="D77" s="15"/>
      <c r="E77" s="16"/>
      <c r="F77" s="16"/>
    </row>
    <row r="78" spans="3:6" ht="12.75" x14ac:dyDescent="0.2">
      <c r="C78" s="14"/>
      <c r="D78" s="15"/>
      <c r="E78" s="16"/>
      <c r="F78" s="16"/>
    </row>
    <row r="79" spans="3:6" ht="12.75" x14ac:dyDescent="0.2">
      <c r="C79" s="14"/>
      <c r="D79" s="15"/>
      <c r="E79" s="16"/>
      <c r="F79" s="16"/>
    </row>
    <row r="80" spans="3:6" ht="12.75" x14ac:dyDescent="0.2">
      <c r="C80" s="14"/>
      <c r="D80" s="15"/>
      <c r="E80" s="16"/>
      <c r="F80" s="16"/>
    </row>
    <row r="81" spans="3:6" ht="12.75" x14ac:dyDescent="0.2">
      <c r="C81" s="14"/>
      <c r="D81" s="15"/>
      <c r="E81" s="16"/>
      <c r="F81" s="16"/>
    </row>
    <row r="82" spans="3:6" ht="12.75" x14ac:dyDescent="0.2">
      <c r="C82" s="14"/>
      <c r="D82" s="15"/>
      <c r="E82" s="16"/>
      <c r="F82" s="16"/>
    </row>
    <row r="83" spans="3:6" ht="12.75" x14ac:dyDescent="0.2">
      <c r="C83" s="14"/>
      <c r="D83" s="15"/>
      <c r="E83" s="16"/>
      <c r="F83" s="16"/>
    </row>
    <row r="84" spans="3:6" ht="12.75" x14ac:dyDescent="0.2">
      <c r="C84" s="14"/>
      <c r="D84" s="15"/>
      <c r="E84" s="16"/>
      <c r="F84" s="16"/>
    </row>
    <row r="85" spans="3:6" ht="12.75" x14ac:dyDescent="0.2">
      <c r="C85" s="14"/>
      <c r="D85" s="15"/>
      <c r="E85" s="16"/>
      <c r="F85" s="16"/>
    </row>
    <row r="86" spans="3:6" ht="12.75" x14ac:dyDescent="0.2">
      <c r="C86" s="14"/>
      <c r="D86" s="15"/>
      <c r="E86" s="16"/>
      <c r="F86" s="16"/>
    </row>
    <row r="87" spans="3:6" ht="12.75" x14ac:dyDescent="0.2">
      <c r="C87" s="14"/>
      <c r="D87" s="15"/>
      <c r="E87" s="16"/>
      <c r="F87" s="16"/>
    </row>
    <row r="88" spans="3:6" ht="12.75" x14ac:dyDescent="0.2">
      <c r="C88" s="14"/>
      <c r="D88" s="15"/>
      <c r="E88" s="16"/>
      <c r="F88" s="16"/>
    </row>
    <row r="89" spans="3:6" ht="12.75" x14ac:dyDescent="0.2">
      <c r="C89" s="14"/>
      <c r="D89" s="15"/>
      <c r="E89" s="16"/>
      <c r="F89" s="16"/>
    </row>
    <row r="90" spans="3:6" ht="12.75" x14ac:dyDescent="0.2">
      <c r="C90" s="14"/>
      <c r="D90" s="15"/>
      <c r="E90" s="16"/>
      <c r="F90" s="16"/>
    </row>
    <row r="91" spans="3:6" ht="12.75" x14ac:dyDescent="0.2">
      <c r="C91" s="14"/>
      <c r="D91" s="15"/>
      <c r="E91" s="16"/>
      <c r="F91" s="16"/>
    </row>
    <row r="92" spans="3:6" ht="12.75" x14ac:dyDescent="0.2">
      <c r="C92" s="14"/>
      <c r="D92" s="15"/>
      <c r="E92" s="16"/>
      <c r="F92" s="16"/>
    </row>
    <row r="93" spans="3:6" ht="12.75" x14ac:dyDescent="0.2">
      <c r="C93" s="14"/>
      <c r="D93" s="15"/>
      <c r="E93" s="16"/>
      <c r="F93" s="16"/>
    </row>
    <row r="94" spans="3:6" ht="12.75" x14ac:dyDescent="0.2">
      <c r="C94" s="14"/>
      <c r="D94" s="15"/>
      <c r="E94" s="16"/>
      <c r="F94" s="16"/>
    </row>
    <row r="95" spans="3:6" ht="12.75" x14ac:dyDescent="0.2">
      <c r="C95" s="14"/>
      <c r="D95" s="15"/>
      <c r="E95" s="16"/>
      <c r="F95" s="16"/>
    </row>
    <row r="96" spans="3:6" ht="12.75" x14ac:dyDescent="0.2">
      <c r="C96" s="14"/>
      <c r="D96" s="15"/>
      <c r="E96" s="16"/>
      <c r="F96" s="16"/>
    </row>
    <row r="97" spans="3:6" ht="12.75" x14ac:dyDescent="0.2">
      <c r="C97" s="14"/>
      <c r="D97" s="15"/>
      <c r="E97" s="16"/>
      <c r="F97" s="16"/>
    </row>
    <row r="98" spans="3:6" ht="12.75" x14ac:dyDescent="0.2">
      <c r="C98" s="14"/>
      <c r="D98" s="15"/>
      <c r="E98" s="16"/>
      <c r="F98" s="16"/>
    </row>
    <row r="99" spans="3:6" ht="12.75" x14ac:dyDescent="0.2">
      <c r="C99" s="14"/>
      <c r="D99" s="15"/>
      <c r="E99" s="16"/>
      <c r="F99" s="16"/>
    </row>
    <row r="100" spans="3:6" ht="12.75" x14ac:dyDescent="0.2">
      <c r="C100" s="14"/>
      <c r="D100" s="15"/>
      <c r="E100" s="16"/>
      <c r="F100" s="16"/>
    </row>
    <row r="101" spans="3:6" ht="12.75" x14ac:dyDescent="0.2">
      <c r="C101" s="14"/>
      <c r="D101" s="15"/>
      <c r="E101" s="16"/>
      <c r="F101" s="16"/>
    </row>
    <row r="102" spans="3:6" ht="12.75" x14ac:dyDescent="0.2">
      <c r="C102" s="14"/>
      <c r="D102" s="15"/>
      <c r="E102" s="16"/>
      <c r="F102" s="16"/>
    </row>
    <row r="103" spans="3:6" ht="12.75" x14ac:dyDescent="0.2">
      <c r="C103" s="14"/>
      <c r="D103" s="15"/>
      <c r="E103" s="16"/>
      <c r="F103" s="16"/>
    </row>
    <row r="104" spans="3:6" ht="12.75" x14ac:dyDescent="0.2">
      <c r="C104" s="14"/>
      <c r="D104" s="15"/>
      <c r="E104" s="16"/>
      <c r="F104" s="16"/>
    </row>
    <row r="105" spans="3:6" ht="12.75" x14ac:dyDescent="0.2">
      <c r="C105" s="14"/>
      <c r="D105" s="15"/>
      <c r="E105" s="16"/>
      <c r="F105" s="16"/>
    </row>
    <row r="106" spans="3:6" ht="12.75" x14ac:dyDescent="0.2">
      <c r="C106" s="14"/>
      <c r="D106" s="15"/>
      <c r="E106" s="16"/>
      <c r="F106" s="16"/>
    </row>
    <row r="107" spans="3:6" ht="12.75" x14ac:dyDescent="0.2">
      <c r="C107" s="14"/>
      <c r="D107" s="15"/>
      <c r="E107" s="16"/>
      <c r="F107" s="16"/>
    </row>
    <row r="108" spans="3:6" ht="12.75" x14ac:dyDescent="0.2">
      <c r="C108" s="14"/>
      <c r="D108" s="15"/>
      <c r="E108" s="16"/>
      <c r="F108" s="16"/>
    </row>
    <row r="109" spans="3:6" ht="12.75" x14ac:dyDescent="0.2">
      <c r="C109" s="14"/>
      <c r="D109" s="15"/>
      <c r="E109" s="16"/>
      <c r="F109" s="16"/>
    </row>
    <row r="110" spans="3:6" ht="12.75" x14ac:dyDescent="0.2">
      <c r="C110" s="14"/>
      <c r="D110" s="15"/>
      <c r="E110" s="16"/>
      <c r="F110" s="16"/>
    </row>
    <row r="111" spans="3:6" ht="12.75" x14ac:dyDescent="0.2">
      <c r="C111" s="14"/>
      <c r="D111" s="15"/>
      <c r="E111" s="16"/>
      <c r="F111" s="16"/>
    </row>
    <row r="112" spans="3:6" ht="12.75" x14ac:dyDescent="0.2">
      <c r="C112" s="14"/>
      <c r="D112" s="15"/>
      <c r="E112" s="16"/>
      <c r="F112" s="16"/>
    </row>
    <row r="113" spans="3:6" ht="12.75" x14ac:dyDescent="0.2">
      <c r="C113" s="14"/>
      <c r="D113" s="15"/>
      <c r="E113" s="16"/>
      <c r="F113" s="16"/>
    </row>
    <row r="114" spans="3:6" ht="12.75" x14ac:dyDescent="0.2">
      <c r="C114" s="14"/>
      <c r="D114" s="15"/>
      <c r="E114" s="16"/>
      <c r="F114" s="16"/>
    </row>
    <row r="115" spans="3:6" ht="12.75" x14ac:dyDescent="0.2">
      <c r="C115" s="14"/>
      <c r="D115" s="15"/>
      <c r="E115" s="16"/>
      <c r="F115" s="16"/>
    </row>
    <row r="116" spans="3:6" ht="12.75" x14ac:dyDescent="0.2">
      <c r="C116" s="14"/>
      <c r="D116" s="15"/>
      <c r="E116" s="16"/>
      <c r="F116" s="16"/>
    </row>
    <row r="117" spans="3:6" ht="12.75" x14ac:dyDescent="0.2">
      <c r="C117" s="14"/>
      <c r="D117" s="15"/>
      <c r="E117" s="16"/>
      <c r="F117" s="16"/>
    </row>
    <row r="118" spans="3:6" ht="12.75" x14ac:dyDescent="0.2">
      <c r="C118" s="14"/>
      <c r="D118" s="15"/>
      <c r="E118" s="16"/>
      <c r="F118" s="16"/>
    </row>
    <row r="119" spans="3:6" ht="12.75" x14ac:dyDescent="0.2">
      <c r="C119" s="14"/>
      <c r="D119" s="15"/>
      <c r="E119" s="16"/>
      <c r="F119" s="16"/>
    </row>
    <row r="120" spans="3:6" ht="12.75" x14ac:dyDescent="0.2">
      <c r="C120" s="14"/>
      <c r="D120" s="15"/>
      <c r="E120" s="16"/>
      <c r="F120" s="16"/>
    </row>
    <row r="121" spans="3:6" ht="12.75" x14ac:dyDescent="0.2">
      <c r="C121" s="14"/>
      <c r="D121" s="15"/>
      <c r="E121" s="16"/>
      <c r="F121" s="16"/>
    </row>
    <row r="122" spans="3:6" ht="12.75" x14ac:dyDescent="0.2">
      <c r="C122" s="14"/>
      <c r="D122" s="15"/>
      <c r="E122" s="16"/>
      <c r="F122" s="16"/>
    </row>
    <row r="123" spans="3:6" ht="12.75" x14ac:dyDescent="0.2">
      <c r="C123" s="14"/>
      <c r="D123" s="15"/>
      <c r="E123" s="16"/>
      <c r="F123" s="16"/>
    </row>
    <row r="124" spans="3:6" ht="12.75" x14ac:dyDescent="0.2">
      <c r="C124" s="14"/>
      <c r="D124" s="15"/>
      <c r="E124" s="16"/>
      <c r="F124" s="16"/>
    </row>
    <row r="125" spans="3:6" ht="12.75" x14ac:dyDescent="0.2">
      <c r="C125" s="14"/>
      <c r="D125" s="15"/>
      <c r="E125" s="16"/>
      <c r="F125" s="16"/>
    </row>
    <row r="126" spans="3:6" ht="12.75" x14ac:dyDescent="0.2">
      <c r="C126" s="14"/>
      <c r="D126" s="15"/>
      <c r="E126" s="16"/>
      <c r="F126" s="16"/>
    </row>
    <row r="127" spans="3:6" ht="12.75" x14ac:dyDescent="0.2">
      <c r="C127" s="14"/>
      <c r="D127" s="15"/>
      <c r="E127" s="16"/>
      <c r="F127" s="16"/>
    </row>
    <row r="128" spans="3:6" ht="12.75" x14ac:dyDescent="0.2">
      <c r="C128" s="14"/>
      <c r="D128" s="15"/>
      <c r="E128" s="16"/>
      <c r="F128" s="16"/>
    </row>
    <row r="129" spans="3:6" ht="12.75" x14ac:dyDescent="0.2">
      <c r="C129" s="14"/>
      <c r="D129" s="15"/>
      <c r="E129" s="16"/>
      <c r="F129" s="16"/>
    </row>
    <row r="130" spans="3:6" ht="12.75" x14ac:dyDescent="0.2">
      <c r="C130" s="14"/>
      <c r="D130" s="15"/>
      <c r="E130" s="16"/>
      <c r="F130" s="16"/>
    </row>
    <row r="131" spans="3:6" ht="12.75" x14ac:dyDescent="0.2">
      <c r="C131" s="14"/>
      <c r="D131" s="15"/>
      <c r="E131" s="16"/>
      <c r="F131" s="16"/>
    </row>
    <row r="132" spans="3:6" ht="12.75" x14ac:dyDescent="0.2">
      <c r="C132" s="14"/>
      <c r="D132" s="15"/>
      <c r="E132" s="16"/>
      <c r="F132" s="16"/>
    </row>
    <row r="133" spans="3:6" ht="12.75" x14ac:dyDescent="0.2">
      <c r="C133" s="14"/>
      <c r="D133" s="15"/>
      <c r="E133" s="16"/>
      <c r="F133" s="16"/>
    </row>
    <row r="134" spans="3:6" ht="12.75" x14ac:dyDescent="0.2">
      <c r="C134" s="14"/>
      <c r="D134" s="15"/>
      <c r="E134" s="16"/>
      <c r="F134" s="16"/>
    </row>
    <row r="135" spans="3:6" ht="12.75" x14ac:dyDescent="0.2">
      <c r="C135" s="14"/>
      <c r="D135" s="15"/>
      <c r="E135" s="16"/>
      <c r="F135" s="16"/>
    </row>
    <row r="136" spans="3:6" ht="12.75" x14ac:dyDescent="0.2">
      <c r="C136" s="14"/>
      <c r="D136" s="15"/>
      <c r="E136" s="16"/>
      <c r="F136" s="16"/>
    </row>
    <row r="137" spans="3:6" ht="12.75" x14ac:dyDescent="0.2">
      <c r="C137" s="14"/>
      <c r="D137" s="15"/>
      <c r="E137" s="16"/>
      <c r="F137" s="16"/>
    </row>
    <row r="138" spans="3:6" ht="12.75" x14ac:dyDescent="0.2">
      <c r="C138" s="14"/>
      <c r="D138" s="15"/>
      <c r="E138" s="16"/>
      <c r="F138" s="16"/>
    </row>
    <row r="139" spans="3:6" ht="12.75" x14ac:dyDescent="0.2">
      <c r="C139" s="14"/>
      <c r="D139" s="15"/>
      <c r="E139" s="16"/>
      <c r="F139" s="16"/>
    </row>
    <row r="140" spans="3:6" ht="12.75" x14ac:dyDescent="0.2">
      <c r="C140" s="14"/>
      <c r="D140" s="15"/>
      <c r="E140" s="16"/>
      <c r="F140" s="16"/>
    </row>
    <row r="141" spans="3:6" ht="12.75" x14ac:dyDescent="0.2">
      <c r="C141" s="14"/>
      <c r="D141" s="15"/>
      <c r="E141" s="16"/>
      <c r="F141" s="16"/>
    </row>
    <row r="142" spans="3:6" ht="12.75" x14ac:dyDescent="0.2">
      <c r="C142" s="14"/>
      <c r="D142" s="15"/>
      <c r="E142" s="16"/>
      <c r="F142" s="16"/>
    </row>
    <row r="143" spans="3:6" ht="12.75" x14ac:dyDescent="0.2">
      <c r="C143" s="14"/>
      <c r="D143" s="15"/>
      <c r="E143" s="16"/>
      <c r="F143" s="16"/>
    </row>
    <row r="144" spans="3:6" ht="12.75" x14ac:dyDescent="0.2">
      <c r="C144" s="14"/>
      <c r="D144" s="15"/>
      <c r="E144" s="16"/>
      <c r="F144" s="16"/>
    </row>
    <row r="145" spans="3:6" ht="12.75" x14ac:dyDescent="0.2">
      <c r="C145" s="14"/>
      <c r="D145" s="15"/>
      <c r="E145" s="16"/>
      <c r="F145" s="16"/>
    </row>
    <row r="146" spans="3:6" ht="12.75" x14ac:dyDescent="0.2">
      <c r="C146" s="14"/>
      <c r="D146" s="15"/>
      <c r="E146" s="16"/>
      <c r="F146" s="16"/>
    </row>
    <row r="147" spans="3:6" ht="12.75" x14ac:dyDescent="0.2">
      <c r="C147" s="14"/>
      <c r="D147" s="15"/>
      <c r="E147" s="16"/>
      <c r="F147" s="16"/>
    </row>
    <row r="148" spans="3:6" ht="12.75" x14ac:dyDescent="0.2">
      <c r="C148" s="14"/>
      <c r="D148" s="15"/>
      <c r="E148" s="16"/>
      <c r="F148" s="16"/>
    </row>
    <row r="149" spans="3:6" ht="12.75" x14ac:dyDescent="0.2">
      <c r="C149" s="14"/>
      <c r="D149" s="15"/>
      <c r="E149" s="16"/>
      <c r="F149" s="16"/>
    </row>
    <row r="150" spans="3:6" ht="12.75" x14ac:dyDescent="0.2">
      <c r="C150" s="14"/>
      <c r="D150" s="15"/>
      <c r="E150" s="16"/>
      <c r="F150" s="16"/>
    </row>
    <row r="151" spans="3:6" ht="12.75" x14ac:dyDescent="0.2">
      <c r="C151" s="14"/>
      <c r="D151" s="15"/>
      <c r="E151" s="16"/>
      <c r="F151" s="16"/>
    </row>
    <row r="152" spans="3:6" ht="12.75" x14ac:dyDescent="0.2">
      <c r="C152" s="14"/>
      <c r="D152" s="15"/>
      <c r="E152" s="16"/>
      <c r="F152" s="16"/>
    </row>
    <row r="153" spans="3:6" ht="12.75" x14ac:dyDescent="0.2">
      <c r="C153" s="14"/>
      <c r="D153" s="15"/>
      <c r="E153" s="16"/>
      <c r="F153" s="16"/>
    </row>
    <row r="154" spans="3:6" ht="12.75" x14ac:dyDescent="0.2">
      <c r="C154" s="14"/>
      <c r="D154" s="15"/>
      <c r="E154" s="16"/>
      <c r="F154" s="16"/>
    </row>
    <row r="155" spans="3:6" ht="12.75" x14ac:dyDescent="0.2">
      <c r="C155" s="14"/>
      <c r="D155" s="15"/>
      <c r="E155" s="16"/>
      <c r="F155" s="16"/>
    </row>
    <row r="156" spans="3:6" ht="12.75" x14ac:dyDescent="0.2">
      <c r="C156" s="14"/>
      <c r="D156" s="15"/>
      <c r="E156" s="16"/>
      <c r="F156" s="16"/>
    </row>
    <row r="157" spans="3:6" ht="12.75" x14ac:dyDescent="0.2">
      <c r="C157" s="14"/>
      <c r="D157" s="15"/>
      <c r="E157" s="16"/>
      <c r="F157" s="16"/>
    </row>
    <row r="158" spans="3:6" ht="12.75" x14ac:dyDescent="0.2">
      <c r="C158" s="14"/>
      <c r="D158" s="15"/>
      <c r="E158" s="16"/>
      <c r="F158" s="16"/>
    </row>
    <row r="159" spans="3:6" ht="12.75" x14ac:dyDescent="0.2">
      <c r="C159" s="14"/>
      <c r="D159" s="15"/>
      <c r="E159" s="16"/>
      <c r="F159" s="16"/>
    </row>
    <row r="160" spans="3:6" ht="12.75" x14ac:dyDescent="0.2">
      <c r="C160" s="14"/>
      <c r="D160" s="15"/>
      <c r="E160" s="16"/>
      <c r="F160" s="16"/>
    </row>
    <row r="161" spans="3:6" ht="12.75" x14ac:dyDescent="0.2">
      <c r="C161" s="14"/>
      <c r="D161" s="15"/>
      <c r="E161" s="16"/>
      <c r="F161" s="16"/>
    </row>
    <row r="162" spans="3:6" ht="12.75" x14ac:dyDescent="0.2">
      <c r="C162" s="14"/>
      <c r="D162" s="15"/>
      <c r="E162" s="16"/>
      <c r="F162" s="16"/>
    </row>
    <row r="163" spans="3:6" ht="12.75" x14ac:dyDescent="0.2">
      <c r="C163" s="14"/>
      <c r="D163" s="15"/>
      <c r="E163" s="16"/>
      <c r="F163" s="16"/>
    </row>
    <row r="164" spans="3:6" ht="12.75" x14ac:dyDescent="0.2">
      <c r="C164" s="14"/>
      <c r="D164" s="15"/>
      <c r="E164" s="16"/>
      <c r="F164" s="16"/>
    </row>
    <row r="165" spans="3:6" ht="12.75" x14ac:dyDescent="0.2">
      <c r="C165" s="14"/>
      <c r="D165" s="15"/>
      <c r="E165" s="16"/>
      <c r="F165" s="16"/>
    </row>
    <row r="166" spans="3:6" ht="12.75" x14ac:dyDescent="0.2">
      <c r="C166" s="14"/>
      <c r="D166" s="15"/>
      <c r="E166" s="16"/>
      <c r="F166" s="16"/>
    </row>
    <row r="167" spans="3:6" ht="12.75" x14ac:dyDescent="0.2">
      <c r="C167" s="14"/>
      <c r="D167" s="15"/>
      <c r="E167" s="16"/>
      <c r="F167" s="16"/>
    </row>
    <row r="168" spans="3:6" ht="12.75" x14ac:dyDescent="0.2">
      <c r="C168" s="14"/>
      <c r="D168" s="15"/>
      <c r="E168" s="16"/>
      <c r="F168" s="16"/>
    </row>
    <row r="169" spans="3:6" ht="12.75" x14ac:dyDescent="0.2">
      <c r="C169" s="14"/>
      <c r="D169" s="15"/>
      <c r="E169" s="16"/>
      <c r="F169" s="16"/>
    </row>
    <row r="170" spans="3:6" ht="12.75" x14ac:dyDescent="0.2">
      <c r="C170" s="14"/>
      <c r="D170" s="15"/>
      <c r="E170" s="16"/>
      <c r="F170" s="16"/>
    </row>
    <row r="171" spans="3:6" ht="12.75" x14ac:dyDescent="0.2">
      <c r="C171" s="14"/>
      <c r="D171" s="15"/>
      <c r="E171" s="16"/>
      <c r="F171" s="16"/>
    </row>
    <row r="172" spans="3:6" ht="12.75" x14ac:dyDescent="0.2">
      <c r="C172" s="14"/>
      <c r="D172" s="15"/>
      <c r="E172" s="16"/>
      <c r="F172" s="16"/>
    </row>
    <row r="173" spans="3:6" ht="12.75" x14ac:dyDescent="0.2">
      <c r="C173" s="14"/>
      <c r="D173" s="15"/>
      <c r="E173" s="16"/>
      <c r="F173" s="16"/>
    </row>
    <row r="174" spans="3:6" ht="12.75" x14ac:dyDescent="0.2">
      <c r="C174" s="14"/>
      <c r="D174" s="15"/>
      <c r="E174" s="16"/>
      <c r="F174" s="16"/>
    </row>
    <row r="175" spans="3:6" ht="12.75" x14ac:dyDescent="0.2">
      <c r="C175" s="14"/>
      <c r="D175" s="15"/>
      <c r="E175" s="16"/>
      <c r="F175" s="16"/>
    </row>
    <row r="176" spans="3:6" ht="12.75" x14ac:dyDescent="0.2">
      <c r="C176" s="14"/>
      <c r="D176" s="15"/>
      <c r="E176" s="16"/>
      <c r="F176" s="16"/>
    </row>
    <row r="177" spans="3:6" ht="12.75" x14ac:dyDescent="0.2">
      <c r="C177" s="14"/>
      <c r="D177" s="15"/>
      <c r="E177" s="16"/>
      <c r="F177" s="16"/>
    </row>
    <row r="178" spans="3:6" ht="12.75" x14ac:dyDescent="0.2">
      <c r="C178" s="14"/>
      <c r="D178" s="15"/>
      <c r="E178" s="16"/>
      <c r="F178" s="16"/>
    </row>
    <row r="179" spans="3:6" ht="12.75" x14ac:dyDescent="0.2">
      <c r="C179" s="14"/>
      <c r="D179" s="15"/>
      <c r="E179" s="16"/>
      <c r="F179" s="16"/>
    </row>
    <row r="180" spans="3:6" ht="12.75" x14ac:dyDescent="0.2">
      <c r="C180" s="14"/>
      <c r="D180" s="15"/>
      <c r="E180" s="16"/>
      <c r="F180" s="16"/>
    </row>
    <row r="181" spans="3:6" ht="12.75" x14ac:dyDescent="0.2">
      <c r="C181" s="14"/>
      <c r="D181" s="15"/>
      <c r="E181" s="16"/>
      <c r="F181" s="16"/>
    </row>
    <row r="182" spans="3:6" ht="12.75" x14ac:dyDescent="0.2">
      <c r="C182" s="14"/>
      <c r="D182" s="15"/>
      <c r="E182" s="16"/>
      <c r="F182" s="16"/>
    </row>
    <row r="183" spans="3:6" ht="12.75" x14ac:dyDescent="0.2">
      <c r="C183" s="14"/>
      <c r="D183" s="15"/>
      <c r="E183" s="16"/>
      <c r="F183" s="16"/>
    </row>
    <row r="184" spans="3:6" ht="12.75" x14ac:dyDescent="0.2">
      <c r="C184" s="14"/>
      <c r="D184" s="15"/>
      <c r="E184" s="16"/>
      <c r="F184" s="16"/>
    </row>
    <row r="185" spans="3:6" ht="12.75" x14ac:dyDescent="0.2">
      <c r="C185" s="14"/>
      <c r="D185" s="15"/>
      <c r="E185" s="16"/>
      <c r="F185" s="16"/>
    </row>
    <row r="186" spans="3:6" ht="12.75" x14ac:dyDescent="0.2">
      <c r="C186" s="14"/>
      <c r="D186" s="15"/>
      <c r="E186" s="16"/>
      <c r="F186" s="16"/>
    </row>
    <row r="187" spans="3:6" ht="12.75" x14ac:dyDescent="0.2">
      <c r="C187" s="14"/>
      <c r="D187" s="15"/>
      <c r="E187" s="16"/>
      <c r="F187" s="16"/>
    </row>
    <row r="188" spans="3:6" ht="12.75" x14ac:dyDescent="0.2">
      <c r="C188" s="14"/>
      <c r="D188" s="15"/>
      <c r="E188" s="16"/>
      <c r="F188" s="16"/>
    </row>
    <row r="189" spans="3:6" ht="12.75" x14ac:dyDescent="0.2">
      <c r="C189" s="14"/>
      <c r="D189" s="15"/>
      <c r="E189" s="16"/>
      <c r="F189" s="16"/>
    </row>
    <row r="190" spans="3:6" ht="12.75" x14ac:dyDescent="0.2">
      <c r="C190" s="14"/>
      <c r="D190" s="15"/>
      <c r="E190" s="16"/>
      <c r="F190" s="16"/>
    </row>
    <row r="191" spans="3:6" ht="12.75" x14ac:dyDescent="0.2">
      <c r="C191" s="14"/>
      <c r="D191" s="15"/>
      <c r="E191" s="16"/>
      <c r="F191" s="16"/>
    </row>
    <row r="192" spans="3:6" ht="12.75" x14ac:dyDescent="0.2">
      <c r="C192" s="14"/>
      <c r="D192" s="15"/>
      <c r="E192" s="16"/>
      <c r="F192" s="16"/>
    </row>
    <row r="193" spans="3:6" ht="12.75" x14ac:dyDescent="0.2">
      <c r="C193" s="14"/>
      <c r="D193" s="15"/>
      <c r="E193" s="16"/>
      <c r="F193" s="16"/>
    </row>
    <row r="194" spans="3:6" ht="12.75" x14ac:dyDescent="0.2">
      <c r="C194" s="14"/>
      <c r="D194" s="15"/>
      <c r="E194" s="16"/>
      <c r="F194" s="16"/>
    </row>
    <row r="195" spans="3:6" ht="12.75" x14ac:dyDescent="0.2">
      <c r="C195" s="14"/>
      <c r="D195" s="15"/>
      <c r="E195" s="16"/>
      <c r="F195" s="16"/>
    </row>
    <row r="196" spans="3:6" ht="12.75" x14ac:dyDescent="0.2">
      <c r="C196" s="14"/>
      <c r="D196" s="15"/>
      <c r="E196" s="16"/>
      <c r="F196" s="16"/>
    </row>
    <row r="197" spans="3:6" ht="12.75" x14ac:dyDescent="0.2">
      <c r="C197" s="14"/>
      <c r="D197" s="15"/>
      <c r="E197" s="16"/>
      <c r="F197" s="16"/>
    </row>
    <row r="198" spans="3:6" ht="12.75" x14ac:dyDescent="0.2">
      <c r="C198" s="14"/>
      <c r="D198" s="15"/>
      <c r="E198" s="16"/>
      <c r="F198" s="16"/>
    </row>
    <row r="199" spans="3:6" ht="12.75" x14ac:dyDescent="0.2">
      <c r="C199" s="14"/>
      <c r="D199" s="15"/>
      <c r="E199" s="16"/>
      <c r="F199" s="16"/>
    </row>
    <row r="200" spans="3:6" ht="12.75" x14ac:dyDescent="0.2">
      <c r="C200" s="14"/>
      <c r="D200" s="15"/>
      <c r="E200" s="16"/>
      <c r="F200" s="16"/>
    </row>
    <row r="201" spans="3:6" ht="12.75" x14ac:dyDescent="0.2">
      <c r="C201" s="14"/>
      <c r="D201" s="15"/>
      <c r="E201" s="16"/>
      <c r="F201" s="16"/>
    </row>
    <row r="202" spans="3:6" ht="12.75" x14ac:dyDescent="0.2">
      <c r="C202" s="14"/>
      <c r="D202" s="15"/>
      <c r="E202" s="16"/>
      <c r="F202" s="16"/>
    </row>
    <row r="203" spans="3:6" ht="12.75" x14ac:dyDescent="0.2">
      <c r="C203" s="14"/>
      <c r="D203" s="15"/>
      <c r="E203" s="16"/>
      <c r="F203" s="16"/>
    </row>
    <row r="204" spans="3:6" ht="12.75" x14ac:dyDescent="0.2">
      <c r="C204" s="14"/>
      <c r="D204" s="15"/>
      <c r="E204" s="16"/>
      <c r="F204" s="16"/>
    </row>
    <row r="205" spans="3:6" ht="12.75" x14ac:dyDescent="0.2">
      <c r="C205" s="14"/>
      <c r="D205" s="15"/>
      <c r="E205" s="16"/>
      <c r="F205" s="16"/>
    </row>
    <row r="206" spans="3:6" ht="12.75" x14ac:dyDescent="0.2">
      <c r="C206" s="14"/>
      <c r="D206" s="15"/>
      <c r="E206" s="16"/>
      <c r="F206" s="16"/>
    </row>
    <row r="207" spans="3:6" ht="12.75" x14ac:dyDescent="0.2">
      <c r="C207" s="14"/>
      <c r="D207" s="15"/>
      <c r="E207" s="16"/>
      <c r="F207" s="16"/>
    </row>
    <row r="208" spans="3:6" ht="12.75" x14ac:dyDescent="0.2">
      <c r="C208" s="14"/>
      <c r="D208" s="15"/>
      <c r="E208" s="16"/>
      <c r="F208" s="16"/>
    </row>
    <row r="209" spans="3:6" ht="12.75" x14ac:dyDescent="0.2">
      <c r="C209" s="14"/>
      <c r="D209" s="15"/>
      <c r="E209" s="16"/>
      <c r="F209" s="16"/>
    </row>
    <row r="210" spans="3:6" ht="12.75" x14ac:dyDescent="0.2">
      <c r="C210" s="14"/>
      <c r="D210" s="15"/>
      <c r="E210" s="16"/>
      <c r="F210" s="16"/>
    </row>
    <row r="211" spans="3:6" ht="12.75" x14ac:dyDescent="0.2">
      <c r="C211" s="14"/>
      <c r="D211" s="15"/>
      <c r="E211" s="16"/>
      <c r="F211" s="16"/>
    </row>
    <row r="212" spans="3:6" ht="12.75" x14ac:dyDescent="0.2">
      <c r="C212" s="14"/>
      <c r="D212" s="15"/>
      <c r="E212" s="16"/>
      <c r="F212" s="16"/>
    </row>
    <row r="213" spans="3:6" ht="12.75" x14ac:dyDescent="0.2">
      <c r="C213" s="14"/>
      <c r="D213" s="15"/>
      <c r="E213" s="16"/>
      <c r="F213" s="16"/>
    </row>
    <row r="214" spans="3:6" ht="12.75" x14ac:dyDescent="0.2">
      <c r="C214" s="14"/>
      <c r="D214" s="15"/>
      <c r="E214" s="16"/>
      <c r="F214" s="16"/>
    </row>
    <row r="215" spans="3:6" ht="12.75" x14ac:dyDescent="0.2">
      <c r="C215" s="14"/>
      <c r="D215" s="15"/>
      <c r="E215" s="16"/>
      <c r="F215" s="16"/>
    </row>
    <row r="216" spans="3:6" ht="12.75" x14ac:dyDescent="0.2">
      <c r="C216" s="14"/>
      <c r="D216" s="15"/>
      <c r="E216" s="16"/>
      <c r="F216" s="16"/>
    </row>
    <row r="217" spans="3:6" ht="12.75" x14ac:dyDescent="0.2">
      <c r="C217" s="14"/>
      <c r="D217" s="15"/>
      <c r="E217" s="16"/>
      <c r="F217" s="16"/>
    </row>
    <row r="218" spans="3:6" ht="12.75" x14ac:dyDescent="0.2">
      <c r="C218" s="14"/>
      <c r="D218" s="15"/>
      <c r="E218" s="16"/>
      <c r="F218" s="16"/>
    </row>
    <row r="219" spans="3:6" ht="12.75" x14ac:dyDescent="0.2">
      <c r="C219" s="14"/>
      <c r="D219" s="15"/>
      <c r="E219" s="16"/>
      <c r="F219" s="16"/>
    </row>
    <row r="220" spans="3:6" ht="12.75" x14ac:dyDescent="0.2">
      <c r="C220" s="14"/>
      <c r="D220" s="15"/>
      <c r="E220" s="16"/>
      <c r="F220" s="16"/>
    </row>
    <row r="221" spans="3:6" ht="12.75" x14ac:dyDescent="0.2">
      <c r="C221" s="14"/>
      <c r="D221" s="15"/>
      <c r="E221" s="16"/>
      <c r="F221" s="16"/>
    </row>
    <row r="222" spans="3:6" ht="12.75" x14ac:dyDescent="0.2">
      <c r="C222" s="14"/>
      <c r="D222" s="15"/>
      <c r="E222" s="16"/>
      <c r="F222" s="16"/>
    </row>
    <row r="223" spans="3:6" ht="12.75" x14ac:dyDescent="0.2">
      <c r="C223" s="14"/>
      <c r="D223" s="15"/>
      <c r="E223" s="16"/>
      <c r="F223" s="16"/>
    </row>
    <row r="224" spans="3:6" ht="12.75" x14ac:dyDescent="0.2">
      <c r="C224" s="14"/>
      <c r="D224" s="15"/>
      <c r="E224" s="16"/>
      <c r="F224" s="16"/>
    </row>
    <row r="225" spans="3:6" ht="12.75" x14ac:dyDescent="0.2">
      <c r="C225" s="14"/>
      <c r="D225" s="15"/>
      <c r="E225" s="16"/>
      <c r="F225" s="16"/>
    </row>
    <row r="226" spans="3:6" ht="12.75" x14ac:dyDescent="0.2">
      <c r="C226" s="14"/>
      <c r="D226" s="15"/>
      <c r="E226" s="16"/>
      <c r="F226" s="16"/>
    </row>
    <row r="227" spans="3:6" ht="12.75" x14ac:dyDescent="0.2">
      <c r="C227" s="14"/>
      <c r="D227" s="15"/>
      <c r="E227" s="16"/>
      <c r="F227" s="16"/>
    </row>
    <row r="228" spans="3:6" ht="12.75" x14ac:dyDescent="0.2">
      <c r="C228" s="14"/>
      <c r="D228" s="15"/>
      <c r="E228" s="16"/>
      <c r="F228" s="16"/>
    </row>
    <row r="229" spans="3:6" ht="12.75" x14ac:dyDescent="0.2">
      <c r="C229" s="14"/>
      <c r="D229" s="15"/>
      <c r="E229" s="16"/>
      <c r="F229" s="16"/>
    </row>
    <row r="230" spans="3:6" ht="12.75" x14ac:dyDescent="0.2">
      <c r="C230" s="14"/>
      <c r="D230" s="15"/>
      <c r="E230" s="16"/>
      <c r="F230" s="16"/>
    </row>
    <row r="231" spans="3:6" ht="12.75" x14ac:dyDescent="0.2">
      <c r="C231" s="14"/>
      <c r="D231" s="15"/>
      <c r="E231" s="16"/>
      <c r="F231" s="16"/>
    </row>
    <row r="232" spans="3:6" ht="12.75" x14ac:dyDescent="0.2">
      <c r="C232" s="14"/>
      <c r="D232" s="15"/>
      <c r="E232" s="16"/>
      <c r="F232" s="16"/>
    </row>
    <row r="233" spans="3:6" ht="12.75" x14ac:dyDescent="0.2">
      <c r="C233" s="14"/>
      <c r="D233" s="15"/>
      <c r="E233" s="16"/>
      <c r="F233" s="16"/>
    </row>
    <row r="234" spans="3:6" ht="12.75" x14ac:dyDescent="0.2">
      <c r="C234" s="14"/>
      <c r="D234" s="15"/>
      <c r="E234" s="16"/>
      <c r="F234" s="16"/>
    </row>
    <row r="235" spans="3:6" ht="12.75" x14ac:dyDescent="0.2">
      <c r="C235" s="14"/>
      <c r="D235" s="15"/>
      <c r="E235" s="16"/>
      <c r="F235" s="16"/>
    </row>
    <row r="236" spans="3:6" ht="12.75" x14ac:dyDescent="0.2">
      <c r="C236" s="14"/>
      <c r="D236" s="15"/>
      <c r="E236" s="16"/>
      <c r="F236" s="16"/>
    </row>
    <row r="237" spans="3:6" ht="12.75" x14ac:dyDescent="0.2">
      <c r="C237" s="14"/>
      <c r="D237" s="15"/>
      <c r="E237" s="16"/>
      <c r="F237" s="16"/>
    </row>
    <row r="238" spans="3:6" ht="12.75" x14ac:dyDescent="0.2">
      <c r="C238" s="14"/>
      <c r="D238" s="15"/>
      <c r="E238" s="16"/>
      <c r="F238" s="16"/>
    </row>
    <row r="239" spans="3:6" ht="12.75" x14ac:dyDescent="0.2">
      <c r="C239" s="14"/>
      <c r="D239" s="15"/>
      <c r="E239" s="16"/>
      <c r="F239" s="16"/>
    </row>
    <row r="240" spans="3:6" ht="12.75" x14ac:dyDescent="0.2">
      <c r="C240" s="14"/>
      <c r="D240" s="15"/>
      <c r="E240" s="16"/>
      <c r="F240" s="16"/>
    </row>
    <row r="241" spans="3:6" ht="12.75" x14ac:dyDescent="0.2">
      <c r="C241" s="14"/>
      <c r="D241" s="15"/>
      <c r="E241" s="16"/>
      <c r="F241" s="16"/>
    </row>
    <row r="242" spans="3:6" ht="12.75" x14ac:dyDescent="0.2">
      <c r="C242" s="14"/>
      <c r="D242" s="15"/>
      <c r="E242" s="16"/>
      <c r="F242" s="16"/>
    </row>
    <row r="243" spans="3:6" ht="12.75" x14ac:dyDescent="0.2">
      <c r="C243" s="14"/>
      <c r="D243" s="15"/>
      <c r="E243" s="16"/>
      <c r="F243" s="16"/>
    </row>
    <row r="244" spans="3:6" ht="12.75" x14ac:dyDescent="0.2">
      <c r="C244" s="14"/>
      <c r="D244" s="15"/>
      <c r="E244" s="16"/>
      <c r="F244" s="16"/>
    </row>
    <row r="245" spans="3:6" ht="12.75" x14ac:dyDescent="0.2">
      <c r="C245" s="14"/>
      <c r="D245" s="15"/>
      <c r="E245" s="16"/>
      <c r="F245" s="16"/>
    </row>
    <row r="246" spans="3:6" ht="12.75" x14ac:dyDescent="0.2">
      <c r="C246" s="14"/>
      <c r="D246" s="15"/>
      <c r="E246" s="16"/>
      <c r="F246" s="16"/>
    </row>
    <row r="247" spans="3:6" ht="12.75" x14ac:dyDescent="0.2">
      <c r="C247" s="14"/>
      <c r="D247" s="15"/>
      <c r="E247" s="16"/>
      <c r="F247" s="16"/>
    </row>
    <row r="248" spans="3:6" ht="12.75" x14ac:dyDescent="0.2">
      <c r="C248" s="14"/>
      <c r="D248" s="15"/>
      <c r="E248" s="16"/>
      <c r="F248" s="16"/>
    </row>
    <row r="249" spans="3:6" ht="12.75" x14ac:dyDescent="0.2">
      <c r="C249" s="14"/>
      <c r="D249" s="15"/>
      <c r="E249" s="16"/>
      <c r="F249" s="16"/>
    </row>
    <row r="250" spans="3:6" ht="12.75" x14ac:dyDescent="0.2">
      <c r="C250" s="14"/>
      <c r="D250" s="15"/>
      <c r="E250" s="16"/>
      <c r="F250" s="16"/>
    </row>
    <row r="251" spans="3:6" ht="12.75" x14ac:dyDescent="0.2">
      <c r="C251" s="14"/>
      <c r="D251" s="15"/>
      <c r="E251" s="16"/>
      <c r="F251" s="16"/>
    </row>
    <row r="252" spans="3:6" ht="12.75" x14ac:dyDescent="0.2">
      <c r="C252" s="14"/>
      <c r="D252" s="15"/>
      <c r="E252" s="16"/>
      <c r="F252" s="16"/>
    </row>
    <row r="253" spans="3:6" ht="12.75" x14ac:dyDescent="0.2">
      <c r="C253" s="14"/>
      <c r="D253" s="15"/>
      <c r="E253" s="16"/>
      <c r="F253" s="16"/>
    </row>
    <row r="254" spans="3:6" ht="12.75" x14ac:dyDescent="0.2">
      <c r="C254" s="14"/>
      <c r="D254" s="15"/>
      <c r="E254" s="16"/>
      <c r="F254" s="16"/>
    </row>
    <row r="255" spans="3:6" ht="12.75" x14ac:dyDescent="0.2">
      <c r="C255" s="14"/>
      <c r="D255" s="15"/>
      <c r="E255" s="16"/>
      <c r="F255" s="16"/>
    </row>
    <row r="256" spans="3:6" ht="12.75" x14ac:dyDescent="0.2">
      <c r="C256" s="14"/>
      <c r="D256" s="15"/>
      <c r="E256" s="16"/>
      <c r="F256" s="16"/>
    </row>
    <row r="257" spans="3:6" ht="12.75" x14ac:dyDescent="0.2">
      <c r="C257" s="14"/>
      <c r="D257" s="15"/>
      <c r="E257" s="16"/>
      <c r="F257" s="16"/>
    </row>
    <row r="258" spans="3:6" ht="12.75" x14ac:dyDescent="0.2">
      <c r="C258" s="14"/>
      <c r="D258" s="15"/>
      <c r="E258" s="16"/>
      <c r="F258" s="16"/>
    </row>
    <row r="259" spans="3:6" ht="12.75" x14ac:dyDescent="0.2">
      <c r="C259" s="14"/>
      <c r="D259" s="15"/>
      <c r="E259" s="16"/>
      <c r="F259" s="16"/>
    </row>
    <row r="260" spans="3:6" ht="12.75" x14ac:dyDescent="0.2">
      <c r="C260" s="14"/>
      <c r="D260" s="15"/>
      <c r="E260" s="16"/>
      <c r="F260" s="16"/>
    </row>
    <row r="261" spans="3:6" ht="12.75" x14ac:dyDescent="0.2">
      <c r="C261" s="14"/>
      <c r="D261" s="15"/>
      <c r="E261" s="16"/>
      <c r="F261" s="16"/>
    </row>
    <row r="262" spans="3:6" ht="12.75" x14ac:dyDescent="0.2">
      <c r="C262" s="14"/>
      <c r="D262" s="15"/>
      <c r="E262" s="16"/>
      <c r="F262" s="16"/>
    </row>
    <row r="263" spans="3:6" ht="12.75" x14ac:dyDescent="0.2">
      <c r="C263" s="14"/>
      <c r="D263" s="15"/>
      <c r="E263" s="16"/>
      <c r="F263" s="16"/>
    </row>
    <row r="264" spans="3:6" ht="12.75" x14ac:dyDescent="0.2">
      <c r="C264" s="14"/>
      <c r="D264" s="15"/>
      <c r="E264" s="16"/>
      <c r="F264" s="16"/>
    </row>
    <row r="265" spans="3:6" ht="12.75" x14ac:dyDescent="0.2">
      <c r="C265" s="14"/>
      <c r="D265" s="15"/>
      <c r="E265" s="16"/>
      <c r="F265" s="16"/>
    </row>
    <row r="266" spans="3:6" ht="12.75" x14ac:dyDescent="0.2">
      <c r="C266" s="14"/>
      <c r="D266" s="15"/>
      <c r="E266" s="16"/>
      <c r="F266" s="16"/>
    </row>
    <row r="267" spans="3:6" ht="12.75" x14ac:dyDescent="0.2">
      <c r="C267" s="14"/>
      <c r="D267" s="15"/>
      <c r="E267" s="16"/>
      <c r="F267" s="16"/>
    </row>
    <row r="268" spans="3:6" ht="12.75" x14ac:dyDescent="0.2">
      <c r="C268" s="14"/>
      <c r="D268" s="15"/>
      <c r="E268" s="16"/>
      <c r="F268" s="16"/>
    </row>
    <row r="269" spans="3:6" ht="12.75" x14ac:dyDescent="0.2">
      <c r="C269" s="14"/>
      <c r="D269" s="15"/>
      <c r="E269" s="16"/>
      <c r="F269" s="16"/>
    </row>
    <row r="270" spans="3:6" ht="12.75" x14ac:dyDescent="0.2">
      <c r="C270" s="14"/>
      <c r="D270" s="15"/>
      <c r="E270" s="16"/>
      <c r="F270" s="16"/>
    </row>
    <row r="271" spans="3:6" ht="12.75" x14ac:dyDescent="0.2">
      <c r="C271" s="14"/>
      <c r="D271" s="15"/>
      <c r="E271" s="16"/>
      <c r="F271" s="16"/>
    </row>
    <row r="272" spans="3:6" ht="12.75" x14ac:dyDescent="0.2">
      <c r="C272" s="14"/>
      <c r="D272" s="15"/>
      <c r="E272" s="16"/>
      <c r="F272" s="16"/>
    </row>
    <row r="273" spans="3:6" ht="12.75" x14ac:dyDescent="0.2">
      <c r="C273" s="14"/>
      <c r="D273" s="15"/>
      <c r="E273" s="16"/>
      <c r="F273" s="16"/>
    </row>
    <row r="274" spans="3:6" ht="12.75" x14ac:dyDescent="0.2">
      <c r="C274" s="14"/>
      <c r="D274" s="15"/>
      <c r="E274" s="16"/>
      <c r="F274" s="16"/>
    </row>
    <row r="275" spans="3:6" ht="12.75" x14ac:dyDescent="0.2">
      <c r="C275" s="14"/>
      <c r="D275" s="15"/>
      <c r="E275" s="16"/>
      <c r="F275" s="16"/>
    </row>
    <row r="276" spans="3:6" ht="12.75" x14ac:dyDescent="0.2">
      <c r="C276" s="14"/>
      <c r="D276" s="15"/>
      <c r="E276" s="16"/>
      <c r="F276" s="16"/>
    </row>
    <row r="277" spans="3:6" ht="12.75" x14ac:dyDescent="0.2">
      <c r="C277" s="14"/>
      <c r="D277" s="15"/>
      <c r="E277" s="16"/>
      <c r="F277" s="16"/>
    </row>
    <row r="278" spans="3:6" ht="12.75" x14ac:dyDescent="0.2">
      <c r="C278" s="14"/>
      <c r="D278" s="15"/>
      <c r="E278" s="16"/>
      <c r="F278" s="16"/>
    </row>
    <row r="279" spans="3:6" ht="12.75" x14ac:dyDescent="0.2">
      <c r="C279" s="14"/>
      <c r="D279" s="15"/>
      <c r="E279" s="16"/>
      <c r="F279" s="16"/>
    </row>
    <row r="280" spans="3:6" ht="12.75" x14ac:dyDescent="0.2">
      <c r="C280" s="14"/>
      <c r="D280" s="15"/>
      <c r="E280" s="16"/>
      <c r="F280" s="16"/>
    </row>
    <row r="281" spans="3:6" ht="12.75" x14ac:dyDescent="0.2">
      <c r="C281" s="14"/>
      <c r="D281" s="15"/>
      <c r="E281" s="16"/>
      <c r="F281" s="16"/>
    </row>
    <row r="282" spans="3:6" ht="12.75" x14ac:dyDescent="0.2">
      <c r="C282" s="14"/>
      <c r="D282" s="15"/>
      <c r="E282" s="16"/>
      <c r="F282" s="16"/>
    </row>
    <row r="283" spans="3:6" ht="12.75" x14ac:dyDescent="0.2">
      <c r="C283" s="14"/>
      <c r="D283" s="15"/>
      <c r="E283" s="16"/>
      <c r="F283" s="16"/>
    </row>
    <row r="284" spans="3:6" ht="12.75" x14ac:dyDescent="0.2">
      <c r="C284" s="14"/>
      <c r="D284" s="15"/>
      <c r="E284" s="16"/>
      <c r="F284" s="16"/>
    </row>
    <row r="285" spans="3:6" ht="12.75" x14ac:dyDescent="0.2">
      <c r="C285" s="14"/>
      <c r="D285" s="15"/>
      <c r="E285" s="16"/>
      <c r="F285" s="16"/>
    </row>
    <row r="286" spans="3:6" ht="12.75" x14ac:dyDescent="0.2">
      <c r="C286" s="14"/>
      <c r="D286" s="15"/>
      <c r="E286" s="16"/>
      <c r="F286" s="16"/>
    </row>
    <row r="287" spans="3:6" ht="12.75" x14ac:dyDescent="0.2">
      <c r="C287" s="14"/>
      <c r="D287" s="15"/>
      <c r="E287" s="16"/>
      <c r="F287" s="16"/>
    </row>
    <row r="288" spans="3:6" ht="12.75" x14ac:dyDescent="0.2">
      <c r="C288" s="14"/>
      <c r="D288" s="15"/>
      <c r="E288" s="16"/>
      <c r="F288" s="16"/>
    </row>
    <row r="289" spans="3:6" ht="12.75" x14ac:dyDescent="0.2">
      <c r="C289" s="14"/>
      <c r="D289" s="15"/>
      <c r="E289" s="16"/>
      <c r="F289" s="16"/>
    </row>
    <row r="290" spans="3:6" ht="12.75" x14ac:dyDescent="0.2">
      <c r="C290" s="14"/>
      <c r="D290" s="15"/>
      <c r="E290" s="16"/>
      <c r="F290" s="16"/>
    </row>
    <row r="291" spans="3:6" ht="12.75" x14ac:dyDescent="0.2">
      <c r="C291" s="14"/>
      <c r="D291" s="15"/>
      <c r="E291" s="16"/>
      <c r="F291" s="16"/>
    </row>
    <row r="292" spans="3:6" ht="12.75" x14ac:dyDescent="0.2">
      <c r="C292" s="14"/>
      <c r="D292" s="15"/>
      <c r="E292" s="16"/>
      <c r="F292" s="16"/>
    </row>
    <row r="293" spans="3:6" ht="12.75" x14ac:dyDescent="0.2">
      <c r="C293" s="14"/>
      <c r="D293" s="15"/>
      <c r="E293" s="16"/>
      <c r="F293" s="16"/>
    </row>
    <row r="294" spans="3:6" ht="12.75" x14ac:dyDescent="0.2">
      <c r="C294" s="14"/>
      <c r="D294" s="15"/>
      <c r="E294" s="16"/>
      <c r="F294" s="16"/>
    </row>
    <row r="295" spans="3:6" ht="12.75" x14ac:dyDescent="0.2">
      <c r="C295" s="14"/>
      <c r="D295" s="15"/>
      <c r="E295" s="16"/>
      <c r="F295" s="16"/>
    </row>
    <row r="296" spans="3:6" ht="12.75" x14ac:dyDescent="0.2">
      <c r="C296" s="14"/>
      <c r="D296" s="15"/>
      <c r="E296" s="16"/>
      <c r="F296" s="16"/>
    </row>
    <row r="297" spans="3:6" ht="12.75" x14ac:dyDescent="0.2">
      <c r="C297" s="14"/>
      <c r="D297" s="15"/>
      <c r="E297" s="16"/>
      <c r="F297" s="16"/>
    </row>
    <row r="298" spans="3:6" ht="12.75" x14ac:dyDescent="0.2">
      <c r="C298" s="14"/>
      <c r="D298" s="15"/>
      <c r="E298" s="16"/>
      <c r="F298" s="16"/>
    </row>
    <row r="299" spans="3:6" ht="12.75" x14ac:dyDescent="0.2">
      <c r="C299" s="14"/>
      <c r="D299" s="15"/>
      <c r="E299" s="16"/>
      <c r="F299" s="16"/>
    </row>
    <row r="300" spans="3:6" ht="12.75" x14ac:dyDescent="0.2">
      <c r="C300" s="14"/>
      <c r="D300" s="15"/>
      <c r="E300" s="16"/>
      <c r="F300" s="16"/>
    </row>
    <row r="301" spans="3:6" ht="12.75" x14ac:dyDescent="0.2">
      <c r="C301" s="14"/>
      <c r="D301" s="15"/>
      <c r="E301" s="16"/>
      <c r="F301" s="16"/>
    </row>
    <row r="302" spans="3:6" ht="12.75" x14ac:dyDescent="0.2">
      <c r="C302" s="14"/>
      <c r="D302" s="15"/>
      <c r="E302" s="16"/>
      <c r="F302" s="16"/>
    </row>
    <row r="303" spans="3:6" ht="12.75" x14ac:dyDescent="0.2">
      <c r="C303" s="14"/>
      <c r="D303" s="15"/>
      <c r="E303" s="16"/>
      <c r="F303" s="16"/>
    </row>
    <row r="304" spans="3:6" ht="12.75" x14ac:dyDescent="0.2">
      <c r="C304" s="14"/>
      <c r="D304" s="15"/>
      <c r="E304" s="16"/>
      <c r="F304" s="16"/>
    </row>
    <row r="305" spans="3:6" ht="12.75" x14ac:dyDescent="0.2">
      <c r="C305" s="14"/>
      <c r="D305" s="15"/>
      <c r="E305" s="16"/>
      <c r="F305" s="16"/>
    </row>
    <row r="306" spans="3:6" ht="12.75" x14ac:dyDescent="0.2">
      <c r="C306" s="14"/>
      <c r="D306" s="15"/>
      <c r="E306" s="16"/>
      <c r="F306" s="16"/>
    </row>
    <row r="307" spans="3:6" ht="12.75" x14ac:dyDescent="0.2">
      <c r="C307" s="14"/>
      <c r="D307" s="15"/>
      <c r="E307" s="16"/>
      <c r="F307" s="16"/>
    </row>
    <row r="308" spans="3:6" ht="12.75" x14ac:dyDescent="0.2">
      <c r="C308" s="14"/>
      <c r="D308" s="15"/>
      <c r="E308" s="16"/>
      <c r="F308" s="16"/>
    </row>
    <row r="309" spans="3:6" ht="12.75" x14ac:dyDescent="0.2">
      <c r="C309" s="14"/>
      <c r="D309" s="15"/>
      <c r="E309" s="16"/>
      <c r="F309" s="16"/>
    </row>
    <row r="310" spans="3:6" ht="12.75" x14ac:dyDescent="0.2">
      <c r="C310" s="14"/>
      <c r="D310" s="15"/>
      <c r="E310" s="16"/>
      <c r="F310" s="16"/>
    </row>
    <row r="311" spans="3:6" ht="12.75" x14ac:dyDescent="0.2">
      <c r="C311" s="14"/>
      <c r="D311" s="15"/>
      <c r="E311" s="16"/>
      <c r="F311" s="16"/>
    </row>
    <row r="312" spans="3:6" ht="12.75" x14ac:dyDescent="0.2">
      <c r="C312" s="14"/>
      <c r="D312" s="15"/>
      <c r="E312" s="16"/>
      <c r="F312" s="16"/>
    </row>
    <row r="313" spans="3:6" ht="12.75" x14ac:dyDescent="0.2">
      <c r="C313" s="14"/>
      <c r="D313" s="15"/>
      <c r="E313" s="16"/>
      <c r="F313" s="16"/>
    </row>
    <row r="314" spans="3:6" ht="12.75" x14ac:dyDescent="0.2">
      <c r="C314" s="14"/>
      <c r="D314" s="15"/>
      <c r="E314" s="16"/>
      <c r="F314" s="16"/>
    </row>
    <row r="315" spans="3:6" ht="12.75" x14ac:dyDescent="0.2">
      <c r="C315" s="14"/>
      <c r="D315" s="15"/>
      <c r="E315" s="16"/>
      <c r="F315" s="16"/>
    </row>
    <row r="316" spans="3:6" ht="12.75" x14ac:dyDescent="0.2">
      <c r="C316" s="14"/>
      <c r="D316" s="15"/>
      <c r="E316" s="16"/>
      <c r="F316" s="16"/>
    </row>
    <row r="317" spans="3:6" ht="12.75" x14ac:dyDescent="0.2">
      <c r="C317" s="14"/>
      <c r="D317" s="15"/>
      <c r="E317" s="16"/>
      <c r="F317" s="16"/>
    </row>
    <row r="318" spans="3:6" ht="12.75" x14ac:dyDescent="0.2">
      <c r="C318" s="14"/>
      <c r="D318" s="15"/>
      <c r="E318" s="16"/>
      <c r="F318" s="16"/>
    </row>
    <row r="319" spans="3:6" ht="12.75" x14ac:dyDescent="0.2">
      <c r="C319" s="14"/>
      <c r="D319" s="15"/>
      <c r="E319" s="16"/>
      <c r="F319" s="16"/>
    </row>
    <row r="320" spans="3:6" ht="12.75" x14ac:dyDescent="0.2">
      <c r="C320" s="14"/>
      <c r="D320" s="15"/>
      <c r="E320" s="16"/>
      <c r="F320" s="16"/>
    </row>
    <row r="321" spans="3:6" ht="12.75" x14ac:dyDescent="0.2">
      <c r="C321" s="14"/>
      <c r="D321" s="15"/>
      <c r="E321" s="16"/>
      <c r="F321" s="16"/>
    </row>
    <row r="322" spans="3:6" ht="12.75" x14ac:dyDescent="0.2">
      <c r="C322" s="14"/>
      <c r="D322" s="15"/>
      <c r="E322" s="16"/>
      <c r="F322" s="16"/>
    </row>
    <row r="323" spans="3:6" ht="12.75" x14ac:dyDescent="0.2">
      <c r="C323" s="14"/>
      <c r="D323" s="15"/>
      <c r="E323" s="16"/>
      <c r="F323" s="16"/>
    </row>
    <row r="324" spans="3:6" ht="12.75" x14ac:dyDescent="0.2">
      <c r="C324" s="14"/>
      <c r="D324" s="15"/>
      <c r="E324" s="16"/>
      <c r="F324" s="16"/>
    </row>
    <row r="325" spans="3:6" ht="12.75" x14ac:dyDescent="0.2">
      <c r="C325" s="14"/>
      <c r="D325" s="15"/>
      <c r="E325" s="16"/>
      <c r="F325" s="16"/>
    </row>
    <row r="326" spans="3:6" ht="12.75" x14ac:dyDescent="0.2">
      <c r="C326" s="14"/>
      <c r="D326" s="15"/>
      <c r="E326" s="16"/>
      <c r="F326" s="16"/>
    </row>
    <row r="327" spans="3:6" ht="12.75" x14ac:dyDescent="0.2">
      <c r="C327" s="14"/>
      <c r="D327" s="15"/>
      <c r="E327" s="16"/>
      <c r="F327" s="16"/>
    </row>
    <row r="328" spans="3:6" ht="12.75" x14ac:dyDescent="0.2">
      <c r="C328" s="14"/>
      <c r="D328" s="15"/>
      <c r="E328" s="16"/>
      <c r="F328" s="16"/>
    </row>
    <row r="329" spans="3:6" ht="12.75" x14ac:dyDescent="0.2">
      <c r="C329" s="14"/>
      <c r="D329" s="15"/>
      <c r="E329" s="16"/>
      <c r="F329" s="16"/>
    </row>
    <row r="330" spans="3:6" ht="12.75" x14ac:dyDescent="0.2">
      <c r="C330" s="14"/>
      <c r="D330" s="15"/>
      <c r="E330" s="16"/>
      <c r="F330" s="16"/>
    </row>
    <row r="331" spans="3:6" ht="12.75" x14ac:dyDescent="0.2">
      <c r="C331" s="14"/>
      <c r="D331" s="15"/>
      <c r="E331" s="16"/>
      <c r="F331" s="16"/>
    </row>
    <row r="332" spans="3:6" ht="12.75" x14ac:dyDescent="0.2">
      <c r="C332" s="14"/>
      <c r="D332" s="15"/>
      <c r="E332" s="16"/>
      <c r="F332" s="16"/>
    </row>
    <row r="333" spans="3:6" ht="12.75" x14ac:dyDescent="0.2">
      <c r="C333" s="14"/>
      <c r="D333" s="15"/>
      <c r="E333" s="16"/>
      <c r="F333" s="16"/>
    </row>
    <row r="334" spans="3:6" ht="12.75" x14ac:dyDescent="0.2">
      <c r="C334" s="14"/>
      <c r="D334" s="15"/>
      <c r="E334" s="16"/>
      <c r="F334" s="16"/>
    </row>
    <row r="335" spans="3:6" ht="12.75" x14ac:dyDescent="0.2">
      <c r="C335" s="14"/>
      <c r="D335" s="15"/>
      <c r="E335" s="16"/>
      <c r="F335" s="16"/>
    </row>
    <row r="336" spans="3:6" ht="12.75" x14ac:dyDescent="0.2">
      <c r="C336" s="14"/>
      <c r="D336" s="15"/>
      <c r="E336" s="16"/>
      <c r="F336" s="16"/>
    </row>
    <row r="337" spans="3:6" ht="12.75" x14ac:dyDescent="0.2">
      <c r="C337" s="14"/>
      <c r="D337" s="15"/>
      <c r="E337" s="16"/>
      <c r="F337" s="16"/>
    </row>
    <row r="338" spans="3:6" ht="12.75" x14ac:dyDescent="0.2">
      <c r="C338" s="14"/>
      <c r="D338" s="15"/>
      <c r="E338" s="16"/>
      <c r="F338" s="16"/>
    </row>
    <row r="339" spans="3:6" ht="12.75" x14ac:dyDescent="0.2">
      <c r="C339" s="14"/>
      <c r="D339" s="15"/>
      <c r="E339" s="16"/>
      <c r="F339" s="16"/>
    </row>
    <row r="340" spans="3:6" ht="12.75" x14ac:dyDescent="0.2">
      <c r="C340" s="14"/>
      <c r="D340" s="15"/>
      <c r="E340" s="16"/>
      <c r="F340" s="16"/>
    </row>
    <row r="341" spans="3:6" ht="12.75" x14ac:dyDescent="0.2">
      <c r="C341" s="14"/>
      <c r="D341" s="15"/>
      <c r="E341" s="16"/>
      <c r="F341" s="16"/>
    </row>
    <row r="342" spans="3:6" ht="12.75" x14ac:dyDescent="0.2">
      <c r="C342" s="14"/>
      <c r="D342" s="15"/>
      <c r="E342" s="16"/>
      <c r="F342" s="16"/>
    </row>
    <row r="343" spans="3:6" ht="12.75" x14ac:dyDescent="0.2">
      <c r="C343" s="14"/>
      <c r="D343" s="15"/>
      <c r="E343" s="16"/>
      <c r="F343" s="16"/>
    </row>
    <row r="344" spans="3:6" ht="12.75" x14ac:dyDescent="0.2">
      <c r="C344" s="14"/>
      <c r="D344" s="15"/>
      <c r="E344" s="16"/>
      <c r="F344" s="16"/>
    </row>
    <row r="345" spans="3:6" ht="12.75" x14ac:dyDescent="0.2">
      <c r="C345" s="14"/>
      <c r="D345" s="15"/>
      <c r="E345" s="16"/>
      <c r="F345" s="16"/>
    </row>
    <row r="346" spans="3:6" ht="12.75" x14ac:dyDescent="0.2">
      <c r="C346" s="14"/>
      <c r="D346" s="15"/>
      <c r="E346" s="16"/>
      <c r="F346" s="16"/>
    </row>
    <row r="347" spans="3:6" ht="12.75" x14ac:dyDescent="0.2">
      <c r="C347" s="14"/>
      <c r="D347" s="15"/>
      <c r="E347" s="16"/>
      <c r="F347" s="16"/>
    </row>
    <row r="348" spans="3:6" ht="12.75" x14ac:dyDescent="0.2">
      <c r="C348" s="14"/>
      <c r="D348" s="15"/>
      <c r="E348" s="16"/>
      <c r="F348" s="16"/>
    </row>
    <row r="349" spans="3:6" ht="12.75" x14ac:dyDescent="0.2">
      <c r="C349" s="14"/>
      <c r="D349" s="15"/>
      <c r="E349" s="16"/>
      <c r="F349" s="16"/>
    </row>
    <row r="350" spans="3:6" ht="12.75" x14ac:dyDescent="0.2">
      <c r="C350" s="14"/>
      <c r="D350" s="15"/>
      <c r="E350" s="16"/>
      <c r="F350" s="16"/>
    </row>
    <row r="351" spans="3:6" ht="12.75" x14ac:dyDescent="0.2">
      <c r="C351" s="14"/>
      <c r="D351" s="15"/>
      <c r="E351" s="16"/>
      <c r="F351" s="16"/>
    </row>
    <row r="352" spans="3:6" ht="12.75" x14ac:dyDescent="0.2">
      <c r="C352" s="14"/>
      <c r="D352" s="15"/>
      <c r="E352" s="16"/>
      <c r="F352" s="16"/>
    </row>
    <row r="353" spans="3:6" ht="12.75" x14ac:dyDescent="0.2">
      <c r="C353" s="14"/>
      <c r="D353" s="15"/>
      <c r="E353" s="16"/>
      <c r="F353" s="16"/>
    </row>
    <row r="354" spans="3:6" ht="12.75" x14ac:dyDescent="0.2">
      <c r="C354" s="14"/>
      <c r="D354" s="15"/>
      <c r="E354" s="16"/>
      <c r="F354" s="16"/>
    </row>
    <row r="355" spans="3:6" ht="12.75" x14ac:dyDescent="0.2">
      <c r="C355" s="14"/>
      <c r="D355" s="15"/>
      <c r="E355" s="16"/>
      <c r="F355" s="16"/>
    </row>
    <row r="356" spans="3:6" ht="12.75" x14ac:dyDescent="0.2">
      <c r="C356" s="14"/>
      <c r="D356" s="15"/>
      <c r="E356" s="16"/>
      <c r="F356" s="16"/>
    </row>
    <row r="357" spans="3:6" ht="12.75" x14ac:dyDescent="0.2">
      <c r="C357" s="14"/>
      <c r="D357" s="15"/>
      <c r="E357" s="16"/>
      <c r="F357" s="16"/>
    </row>
    <row r="358" spans="3:6" ht="12.75" x14ac:dyDescent="0.2">
      <c r="C358" s="14"/>
      <c r="D358" s="15"/>
      <c r="E358" s="16"/>
      <c r="F358" s="16"/>
    </row>
    <row r="359" spans="3:6" ht="12.75" x14ac:dyDescent="0.2">
      <c r="C359" s="14"/>
      <c r="D359" s="15"/>
      <c r="E359" s="16"/>
      <c r="F359" s="16"/>
    </row>
    <row r="360" spans="3:6" ht="12.75" x14ac:dyDescent="0.2">
      <c r="C360" s="14"/>
      <c r="D360" s="15"/>
      <c r="E360" s="16"/>
      <c r="F360" s="16"/>
    </row>
    <row r="361" spans="3:6" ht="12.75" x14ac:dyDescent="0.2">
      <c r="C361" s="14"/>
      <c r="D361" s="15"/>
      <c r="E361" s="16"/>
      <c r="F361" s="16"/>
    </row>
    <row r="362" spans="3:6" ht="12.75" x14ac:dyDescent="0.2">
      <c r="C362" s="14"/>
      <c r="D362" s="15"/>
      <c r="E362" s="16"/>
      <c r="F362" s="16"/>
    </row>
    <row r="363" spans="3:6" ht="12.75" x14ac:dyDescent="0.2">
      <c r="C363" s="14"/>
      <c r="D363" s="15"/>
      <c r="E363" s="16"/>
      <c r="F363" s="16"/>
    </row>
    <row r="364" spans="3:6" ht="12.75" x14ac:dyDescent="0.2">
      <c r="C364" s="14"/>
      <c r="D364" s="15"/>
      <c r="E364" s="16"/>
      <c r="F364" s="16"/>
    </row>
    <row r="365" spans="3:6" ht="12.75" x14ac:dyDescent="0.2">
      <c r="C365" s="14"/>
      <c r="D365" s="15"/>
      <c r="E365" s="16"/>
      <c r="F365" s="16"/>
    </row>
    <row r="366" spans="3:6" ht="12.75" x14ac:dyDescent="0.2">
      <c r="C366" s="14"/>
      <c r="D366" s="15"/>
      <c r="E366" s="16"/>
      <c r="F366" s="16"/>
    </row>
    <row r="367" spans="3:6" ht="12.75" x14ac:dyDescent="0.2">
      <c r="C367" s="14"/>
      <c r="D367" s="15"/>
      <c r="E367" s="16"/>
      <c r="F367" s="16"/>
    </row>
    <row r="368" spans="3:6" ht="12.75" x14ac:dyDescent="0.2">
      <c r="C368" s="14"/>
      <c r="D368" s="15"/>
      <c r="E368" s="16"/>
      <c r="F368" s="16"/>
    </row>
    <row r="369" spans="3:6" ht="12.75" x14ac:dyDescent="0.2">
      <c r="C369" s="14"/>
      <c r="D369" s="15"/>
      <c r="E369" s="16"/>
      <c r="F369" s="16"/>
    </row>
    <row r="370" spans="3:6" ht="12.75" x14ac:dyDescent="0.2">
      <c r="C370" s="14"/>
      <c r="D370" s="15"/>
      <c r="E370" s="16"/>
      <c r="F370" s="16"/>
    </row>
    <row r="371" spans="3:6" ht="12.75" x14ac:dyDescent="0.2">
      <c r="C371" s="14"/>
      <c r="D371" s="15"/>
      <c r="E371" s="16"/>
      <c r="F371" s="16"/>
    </row>
    <row r="372" spans="3:6" ht="12.75" x14ac:dyDescent="0.2">
      <c r="C372" s="14"/>
      <c r="D372" s="15"/>
      <c r="E372" s="16"/>
      <c r="F372" s="16"/>
    </row>
    <row r="373" spans="3:6" ht="12.75" x14ac:dyDescent="0.2">
      <c r="C373" s="14"/>
      <c r="D373" s="15"/>
      <c r="E373" s="16"/>
      <c r="F373" s="16"/>
    </row>
    <row r="374" spans="3:6" ht="12.75" x14ac:dyDescent="0.2">
      <c r="C374" s="14"/>
      <c r="D374" s="15"/>
      <c r="E374" s="16"/>
      <c r="F374" s="16"/>
    </row>
    <row r="375" spans="3:6" ht="12.75" x14ac:dyDescent="0.2">
      <c r="C375" s="14"/>
      <c r="D375" s="15"/>
      <c r="E375" s="16"/>
      <c r="F375" s="16"/>
    </row>
    <row r="376" spans="3:6" ht="12.75" x14ac:dyDescent="0.2">
      <c r="C376" s="14"/>
      <c r="D376" s="15"/>
      <c r="E376" s="16"/>
      <c r="F376" s="16"/>
    </row>
    <row r="377" spans="3:6" ht="12.75" x14ac:dyDescent="0.2">
      <c r="C377" s="14"/>
      <c r="D377" s="15"/>
      <c r="E377" s="16"/>
      <c r="F377" s="16"/>
    </row>
    <row r="378" spans="3:6" ht="12.75" x14ac:dyDescent="0.2">
      <c r="C378" s="14"/>
      <c r="D378" s="15"/>
      <c r="E378" s="16"/>
      <c r="F378" s="16"/>
    </row>
    <row r="379" spans="3:6" ht="12.75" x14ac:dyDescent="0.2">
      <c r="C379" s="14"/>
      <c r="D379" s="15"/>
      <c r="E379" s="16"/>
      <c r="F379" s="16"/>
    </row>
    <row r="380" spans="3:6" ht="12.75" x14ac:dyDescent="0.2">
      <c r="C380" s="14"/>
      <c r="D380" s="15"/>
      <c r="E380" s="16"/>
      <c r="F380" s="16"/>
    </row>
    <row r="381" spans="3:6" ht="12.75" x14ac:dyDescent="0.2">
      <c r="C381" s="14"/>
      <c r="D381" s="15"/>
      <c r="E381" s="16"/>
      <c r="F381" s="16"/>
    </row>
    <row r="382" spans="3:6" ht="12.75" x14ac:dyDescent="0.2">
      <c r="C382" s="14"/>
      <c r="D382" s="15"/>
      <c r="E382" s="16"/>
      <c r="F382" s="16"/>
    </row>
    <row r="383" spans="3:6" ht="12.75" x14ac:dyDescent="0.2">
      <c r="C383" s="14"/>
      <c r="D383" s="15"/>
      <c r="E383" s="16"/>
      <c r="F383" s="16"/>
    </row>
    <row r="384" spans="3:6" ht="12.75" x14ac:dyDescent="0.2">
      <c r="C384" s="14"/>
      <c r="D384" s="15"/>
      <c r="E384" s="16"/>
      <c r="F384" s="16"/>
    </row>
    <row r="385" spans="3:6" ht="12.75" x14ac:dyDescent="0.2">
      <c r="C385" s="14"/>
      <c r="D385" s="15"/>
      <c r="E385" s="16"/>
      <c r="F385" s="16"/>
    </row>
    <row r="386" spans="3:6" ht="12.75" x14ac:dyDescent="0.2">
      <c r="C386" s="14"/>
      <c r="D386" s="15"/>
      <c r="E386" s="16"/>
      <c r="F386" s="16"/>
    </row>
    <row r="387" spans="3:6" ht="12.75" x14ac:dyDescent="0.2">
      <c r="C387" s="14"/>
      <c r="D387" s="15"/>
      <c r="E387" s="16"/>
      <c r="F387" s="16"/>
    </row>
    <row r="388" spans="3:6" ht="12.75" x14ac:dyDescent="0.2">
      <c r="C388" s="14"/>
      <c r="D388" s="15"/>
      <c r="E388" s="16"/>
      <c r="F388" s="16"/>
    </row>
    <row r="389" spans="3:6" ht="12.75" x14ac:dyDescent="0.2">
      <c r="C389" s="14"/>
      <c r="D389" s="15"/>
      <c r="E389" s="16"/>
      <c r="F389" s="16"/>
    </row>
    <row r="390" spans="3:6" ht="12.75" x14ac:dyDescent="0.2">
      <c r="C390" s="14"/>
      <c r="D390" s="15"/>
      <c r="E390" s="16"/>
      <c r="F390" s="16"/>
    </row>
    <row r="391" spans="3:6" ht="12.75" x14ac:dyDescent="0.2">
      <c r="C391" s="14"/>
      <c r="D391" s="15"/>
      <c r="E391" s="16"/>
      <c r="F391" s="16"/>
    </row>
    <row r="392" spans="3:6" ht="12.75" x14ac:dyDescent="0.2">
      <c r="C392" s="14"/>
      <c r="D392" s="15"/>
      <c r="E392" s="16"/>
      <c r="F392" s="16"/>
    </row>
    <row r="393" spans="3:6" ht="12.75" x14ac:dyDescent="0.2">
      <c r="C393" s="14"/>
      <c r="D393" s="15"/>
      <c r="E393" s="16"/>
      <c r="F393" s="16"/>
    </row>
    <row r="394" spans="3:6" ht="12.75" x14ac:dyDescent="0.2">
      <c r="C394" s="14"/>
      <c r="D394" s="15"/>
      <c r="E394" s="16"/>
      <c r="F394" s="16"/>
    </row>
    <row r="395" spans="3:6" ht="12.75" x14ac:dyDescent="0.2">
      <c r="C395" s="14"/>
      <c r="D395" s="15"/>
      <c r="E395" s="16"/>
      <c r="F395" s="16"/>
    </row>
    <row r="396" spans="3:6" ht="12.75" x14ac:dyDescent="0.2">
      <c r="C396" s="14"/>
      <c r="D396" s="15"/>
      <c r="E396" s="16"/>
      <c r="F396" s="16"/>
    </row>
    <row r="397" spans="3:6" ht="12.75" x14ac:dyDescent="0.2">
      <c r="C397" s="14"/>
      <c r="D397" s="15"/>
      <c r="E397" s="16"/>
      <c r="F397" s="16"/>
    </row>
    <row r="398" spans="3:6" ht="12.75" x14ac:dyDescent="0.2">
      <c r="C398" s="14"/>
      <c r="D398" s="15"/>
      <c r="E398" s="16"/>
      <c r="F398" s="16"/>
    </row>
    <row r="399" spans="3:6" ht="12.75" x14ac:dyDescent="0.2">
      <c r="C399" s="14"/>
      <c r="D399" s="15"/>
      <c r="E399" s="16"/>
      <c r="F399" s="16"/>
    </row>
    <row r="400" spans="3:6" ht="12.75" x14ac:dyDescent="0.2">
      <c r="C400" s="14"/>
      <c r="D400" s="15"/>
      <c r="E400" s="16"/>
      <c r="F400" s="16"/>
    </row>
    <row r="401" spans="3:6" ht="12.75" x14ac:dyDescent="0.2">
      <c r="C401" s="14"/>
      <c r="D401" s="15"/>
      <c r="E401" s="16"/>
      <c r="F401" s="16"/>
    </row>
    <row r="402" spans="3:6" ht="12.75" x14ac:dyDescent="0.2">
      <c r="C402" s="14"/>
      <c r="D402" s="15"/>
      <c r="E402" s="16"/>
      <c r="F402" s="16"/>
    </row>
    <row r="403" spans="3:6" ht="12.75" x14ac:dyDescent="0.2">
      <c r="C403" s="14"/>
      <c r="D403" s="15"/>
      <c r="E403" s="16"/>
      <c r="F403" s="16"/>
    </row>
    <row r="404" spans="3:6" ht="12.75" x14ac:dyDescent="0.2">
      <c r="C404" s="14"/>
      <c r="D404" s="15"/>
      <c r="E404" s="16"/>
      <c r="F404" s="16"/>
    </row>
    <row r="405" spans="3:6" ht="12.75" x14ac:dyDescent="0.2">
      <c r="C405" s="14"/>
      <c r="D405" s="15"/>
      <c r="E405" s="16"/>
      <c r="F405" s="16"/>
    </row>
    <row r="406" spans="3:6" ht="12.75" x14ac:dyDescent="0.2">
      <c r="C406" s="14"/>
      <c r="D406" s="15"/>
      <c r="E406" s="16"/>
      <c r="F406" s="16"/>
    </row>
    <row r="407" spans="3:6" ht="12.75" x14ac:dyDescent="0.2">
      <c r="C407" s="14"/>
      <c r="D407" s="15"/>
      <c r="E407" s="16"/>
      <c r="F407" s="16"/>
    </row>
    <row r="408" spans="3:6" ht="12.75" x14ac:dyDescent="0.2">
      <c r="C408" s="14"/>
      <c r="D408" s="15"/>
      <c r="E408" s="16"/>
      <c r="F408" s="16"/>
    </row>
    <row r="409" spans="3:6" ht="12.75" x14ac:dyDescent="0.2">
      <c r="C409" s="14"/>
      <c r="D409" s="15"/>
      <c r="E409" s="16"/>
      <c r="F409" s="16"/>
    </row>
    <row r="410" spans="3:6" ht="12.75" x14ac:dyDescent="0.2">
      <c r="C410" s="14"/>
      <c r="D410" s="15"/>
      <c r="E410" s="16"/>
      <c r="F410" s="16"/>
    </row>
    <row r="411" spans="3:6" ht="12.75" x14ac:dyDescent="0.2">
      <c r="C411" s="14"/>
      <c r="D411" s="15"/>
      <c r="E411" s="16"/>
      <c r="F411" s="16"/>
    </row>
    <row r="412" spans="3:6" ht="12.75" x14ac:dyDescent="0.2">
      <c r="C412" s="14"/>
      <c r="D412" s="15"/>
      <c r="E412" s="16"/>
      <c r="F412" s="16"/>
    </row>
    <row r="413" spans="3:6" ht="12.75" x14ac:dyDescent="0.2">
      <c r="C413" s="14"/>
      <c r="D413" s="15"/>
      <c r="E413" s="16"/>
      <c r="F413" s="16"/>
    </row>
    <row r="414" spans="3:6" ht="12.75" x14ac:dyDescent="0.2">
      <c r="C414" s="14"/>
      <c r="D414" s="15"/>
      <c r="E414" s="16"/>
      <c r="F414" s="16"/>
    </row>
    <row r="415" spans="3:6" ht="12.75" x14ac:dyDescent="0.2">
      <c r="C415" s="14"/>
      <c r="D415" s="15"/>
      <c r="E415" s="16"/>
      <c r="F415" s="16"/>
    </row>
    <row r="416" spans="3:6" ht="12.75" x14ac:dyDescent="0.2">
      <c r="C416" s="14"/>
      <c r="D416" s="15"/>
      <c r="E416" s="16"/>
      <c r="F416" s="16"/>
    </row>
    <row r="417" spans="3:6" ht="12.75" x14ac:dyDescent="0.2">
      <c r="C417" s="14"/>
      <c r="D417" s="15"/>
      <c r="E417" s="16"/>
      <c r="F417" s="16"/>
    </row>
    <row r="418" spans="3:6" ht="12.75" x14ac:dyDescent="0.2">
      <c r="C418" s="14"/>
      <c r="D418" s="15"/>
      <c r="E418" s="16"/>
      <c r="F418" s="16"/>
    </row>
    <row r="419" spans="3:6" ht="12.75" x14ac:dyDescent="0.2">
      <c r="C419" s="14"/>
      <c r="D419" s="15"/>
      <c r="E419" s="16"/>
      <c r="F419" s="16"/>
    </row>
    <row r="420" spans="3:6" ht="12.75" x14ac:dyDescent="0.2">
      <c r="C420" s="14"/>
      <c r="D420" s="15"/>
      <c r="E420" s="16"/>
      <c r="F420" s="16"/>
    </row>
    <row r="421" spans="3:6" ht="12.75" x14ac:dyDescent="0.2">
      <c r="C421" s="14"/>
      <c r="D421" s="15"/>
      <c r="E421" s="16"/>
      <c r="F421" s="16"/>
    </row>
    <row r="422" spans="3:6" ht="12.75" x14ac:dyDescent="0.2">
      <c r="C422" s="14"/>
      <c r="D422" s="15"/>
      <c r="E422" s="16"/>
      <c r="F422" s="16"/>
    </row>
    <row r="423" spans="3:6" ht="12.75" x14ac:dyDescent="0.2">
      <c r="C423" s="14"/>
      <c r="D423" s="15"/>
      <c r="E423" s="16"/>
      <c r="F423" s="16"/>
    </row>
    <row r="424" spans="3:6" ht="12.75" x14ac:dyDescent="0.2">
      <c r="C424" s="14"/>
      <c r="D424" s="15"/>
      <c r="E424" s="16"/>
      <c r="F424" s="16"/>
    </row>
    <row r="425" spans="3:6" ht="12.75" x14ac:dyDescent="0.2">
      <c r="C425" s="14"/>
      <c r="D425" s="15"/>
      <c r="E425" s="16"/>
      <c r="F425" s="16"/>
    </row>
    <row r="426" spans="3:6" ht="12.75" x14ac:dyDescent="0.2">
      <c r="C426" s="14"/>
      <c r="D426" s="15"/>
      <c r="E426" s="16"/>
      <c r="F426" s="16"/>
    </row>
    <row r="427" spans="3:6" ht="12.75" x14ac:dyDescent="0.2">
      <c r="C427" s="14"/>
      <c r="D427" s="15"/>
      <c r="E427" s="16"/>
      <c r="F427" s="16"/>
    </row>
    <row r="428" spans="3:6" ht="12.75" x14ac:dyDescent="0.2">
      <c r="C428" s="14"/>
      <c r="D428" s="15"/>
      <c r="E428" s="16"/>
      <c r="F428" s="16"/>
    </row>
    <row r="429" spans="3:6" ht="12.75" x14ac:dyDescent="0.2">
      <c r="C429" s="14"/>
      <c r="D429" s="15"/>
      <c r="E429" s="16"/>
      <c r="F429" s="16"/>
    </row>
    <row r="430" spans="3:6" ht="12.75" x14ac:dyDescent="0.2">
      <c r="C430" s="14"/>
      <c r="D430" s="15"/>
      <c r="E430" s="16"/>
      <c r="F430" s="16"/>
    </row>
    <row r="431" spans="3:6" ht="12.75" x14ac:dyDescent="0.2">
      <c r="C431" s="14"/>
      <c r="D431" s="15"/>
      <c r="E431" s="16"/>
      <c r="F431" s="16"/>
    </row>
    <row r="432" spans="3:6" ht="12.75" x14ac:dyDescent="0.2">
      <c r="C432" s="14"/>
      <c r="D432" s="15"/>
      <c r="E432" s="16"/>
      <c r="F432" s="16"/>
    </row>
    <row r="433" spans="3:6" ht="12.75" x14ac:dyDescent="0.2">
      <c r="C433" s="14"/>
      <c r="D433" s="15"/>
      <c r="E433" s="16"/>
      <c r="F433" s="16"/>
    </row>
    <row r="434" spans="3:6" ht="12.75" x14ac:dyDescent="0.2">
      <c r="C434" s="14"/>
      <c r="D434" s="15"/>
      <c r="E434" s="16"/>
      <c r="F434" s="16"/>
    </row>
    <row r="435" spans="3:6" ht="12.75" x14ac:dyDescent="0.2">
      <c r="C435" s="14"/>
      <c r="D435" s="15"/>
      <c r="E435" s="16"/>
      <c r="F435" s="16"/>
    </row>
    <row r="436" spans="3:6" ht="12.75" x14ac:dyDescent="0.2">
      <c r="C436" s="14"/>
      <c r="D436" s="15"/>
      <c r="E436" s="16"/>
      <c r="F436" s="16"/>
    </row>
    <row r="437" spans="3:6" ht="12.75" x14ac:dyDescent="0.2">
      <c r="C437" s="14"/>
      <c r="D437" s="15"/>
      <c r="E437" s="16"/>
      <c r="F437" s="16"/>
    </row>
    <row r="438" spans="3:6" ht="12.75" x14ac:dyDescent="0.2">
      <c r="C438" s="14"/>
      <c r="D438" s="15"/>
      <c r="E438" s="16"/>
      <c r="F438" s="16"/>
    </row>
    <row r="439" spans="3:6" ht="12.75" x14ac:dyDescent="0.2">
      <c r="C439" s="14"/>
      <c r="D439" s="15"/>
      <c r="E439" s="16"/>
      <c r="F439" s="16"/>
    </row>
    <row r="440" spans="3:6" ht="12.75" x14ac:dyDescent="0.2">
      <c r="C440" s="14"/>
      <c r="D440" s="15"/>
      <c r="E440" s="16"/>
      <c r="F440" s="16"/>
    </row>
    <row r="441" spans="3:6" ht="12.75" x14ac:dyDescent="0.2">
      <c r="C441" s="14"/>
      <c r="D441" s="15"/>
      <c r="E441" s="16"/>
      <c r="F441" s="16"/>
    </row>
    <row r="442" spans="3:6" ht="12.75" x14ac:dyDescent="0.2">
      <c r="C442" s="14"/>
      <c r="D442" s="15"/>
      <c r="E442" s="16"/>
      <c r="F442" s="16"/>
    </row>
    <row r="443" spans="3:6" ht="12.75" x14ac:dyDescent="0.2">
      <c r="C443" s="14"/>
      <c r="D443" s="15"/>
      <c r="E443" s="16"/>
      <c r="F443" s="16"/>
    </row>
    <row r="444" spans="3:6" ht="12.75" x14ac:dyDescent="0.2">
      <c r="C444" s="14"/>
      <c r="D444" s="15"/>
      <c r="E444" s="16"/>
      <c r="F444" s="16"/>
    </row>
    <row r="445" spans="3:6" ht="12.75" x14ac:dyDescent="0.2">
      <c r="C445" s="14"/>
      <c r="D445" s="15"/>
      <c r="E445" s="16"/>
      <c r="F445" s="16"/>
    </row>
    <row r="446" spans="3:6" ht="12.75" x14ac:dyDescent="0.2">
      <c r="C446" s="14"/>
      <c r="D446" s="15"/>
      <c r="E446" s="16"/>
      <c r="F446" s="16"/>
    </row>
    <row r="447" spans="3:6" ht="12.75" x14ac:dyDescent="0.2">
      <c r="C447" s="14"/>
      <c r="D447" s="15"/>
      <c r="E447" s="16"/>
      <c r="F447" s="16"/>
    </row>
    <row r="448" spans="3:6" ht="12.75" x14ac:dyDescent="0.2">
      <c r="C448" s="14"/>
      <c r="D448" s="15"/>
      <c r="E448" s="16"/>
      <c r="F448" s="16"/>
    </row>
    <row r="449" spans="3:6" ht="12.75" x14ac:dyDescent="0.2">
      <c r="C449" s="14"/>
      <c r="D449" s="15"/>
      <c r="E449" s="16"/>
      <c r="F449" s="16"/>
    </row>
    <row r="450" spans="3:6" ht="12.75" x14ac:dyDescent="0.2">
      <c r="C450" s="14"/>
      <c r="D450" s="15"/>
      <c r="E450" s="16"/>
      <c r="F450" s="16"/>
    </row>
    <row r="451" spans="3:6" ht="12.75" x14ac:dyDescent="0.2">
      <c r="C451" s="14"/>
      <c r="D451" s="15"/>
      <c r="E451" s="16"/>
      <c r="F451" s="16"/>
    </row>
    <row r="452" spans="3:6" ht="12.75" x14ac:dyDescent="0.2">
      <c r="C452" s="14"/>
      <c r="D452" s="15"/>
      <c r="E452" s="16"/>
      <c r="F452" s="16"/>
    </row>
    <row r="453" spans="3:6" ht="12.75" x14ac:dyDescent="0.2">
      <c r="C453" s="14"/>
      <c r="D453" s="15"/>
      <c r="E453" s="16"/>
      <c r="F453" s="16"/>
    </row>
    <row r="454" spans="3:6" ht="12.75" x14ac:dyDescent="0.2">
      <c r="C454" s="14"/>
      <c r="D454" s="15"/>
      <c r="E454" s="16"/>
      <c r="F454" s="16"/>
    </row>
    <row r="455" spans="3:6" ht="12.75" x14ac:dyDescent="0.2">
      <c r="C455" s="14"/>
      <c r="D455" s="15"/>
      <c r="E455" s="16"/>
      <c r="F455" s="16"/>
    </row>
    <row r="456" spans="3:6" ht="12.75" x14ac:dyDescent="0.2">
      <c r="C456" s="14"/>
      <c r="D456" s="15"/>
      <c r="E456" s="16"/>
      <c r="F456" s="16"/>
    </row>
    <row r="457" spans="3:6" ht="12.75" x14ac:dyDescent="0.2">
      <c r="C457" s="14"/>
      <c r="D457" s="15"/>
      <c r="E457" s="16"/>
      <c r="F457" s="16"/>
    </row>
    <row r="458" spans="3:6" ht="12.75" x14ac:dyDescent="0.2">
      <c r="C458" s="14"/>
      <c r="D458" s="15"/>
      <c r="E458" s="16"/>
      <c r="F458" s="16"/>
    </row>
    <row r="459" spans="3:6" ht="12.75" x14ac:dyDescent="0.2">
      <c r="C459" s="14"/>
      <c r="D459" s="15"/>
      <c r="E459" s="16"/>
      <c r="F459" s="16"/>
    </row>
    <row r="460" spans="3:6" ht="12.75" x14ac:dyDescent="0.2">
      <c r="C460" s="14"/>
      <c r="D460" s="15"/>
      <c r="E460" s="16"/>
      <c r="F460" s="16"/>
    </row>
    <row r="461" spans="3:6" ht="12.75" x14ac:dyDescent="0.2">
      <c r="C461" s="14"/>
      <c r="D461" s="15"/>
      <c r="E461" s="16"/>
      <c r="F461" s="16"/>
    </row>
    <row r="462" spans="3:6" ht="12.75" x14ac:dyDescent="0.2">
      <c r="C462" s="14"/>
      <c r="D462" s="15"/>
      <c r="E462" s="16"/>
      <c r="F462" s="16"/>
    </row>
    <row r="463" spans="3:6" ht="12.75" x14ac:dyDescent="0.2">
      <c r="C463" s="14"/>
      <c r="D463" s="15"/>
      <c r="E463" s="16"/>
      <c r="F463" s="16"/>
    </row>
    <row r="464" spans="3:6" ht="12.75" x14ac:dyDescent="0.2">
      <c r="C464" s="14"/>
      <c r="D464" s="15"/>
      <c r="E464" s="16"/>
      <c r="F464" s="16"/>
    </row>
    <row r="465" spans="3:6" ht="12.75" x14ac:dyDescent="0.2">
      <c r="C465" s="14"/>
      <c r="D465" s="15"/>
      <c r="E465" s="16"/>
      <c r="F465" s="16"/>
    </row>
    <row r="466" spans="3:6" ht="12.75" x14ac:dyDescent="0.2">
      <c r="C466" s="14"/>
      <c r="D466" s="15"/>
      <c r="E466" s="16"/>
      <c r="F466" s="16"/>
    </row>
    <row r="467" spans="3:6" ht="12.75" x14ac:dyDescent="0.2">
      <c r="C467" s="14"/>
      <c r="D467" s="15"/>
      <c r="E467" s="16"/>
      <c r="F467" s="16"/>
    </row>
    <row r="468" spans="3:6" ht="12.75" x14ac:dyDescent="0.2">
      <c r="C468" s="14"/>
      <c r="D468" s="15"/>
      <c r="E468" s="16"/>
      <c r="F468" s="16"/>
    </row>
    <row r="469" spans="3:6" ht="12.75" x14ac:dyDescent="0.2">
      <c r="C469" s="14"/>
      <c r="D469" s="15"/>
      <c r="E469" s="16"/>
      <c r="F469" s="16"/>
    </row>
    <row r="470" spans="3:6" ht="12.75" x14ac:dyDescent="0.2">
      <c r="C470" s="14"/>
      <c r="D470" s="15"/>
      <c r="E470" s="16"/>
      <c r="F470" s="16"/>
    </row>
    <row r="471" spans="3:6" ht="12.75" x14ac:dyDescent="0.2">
      <c r="C471" s="14"/>
      <c r="D471" s="15"/>
      <c r="E471" s="16"/>
      <c r="F471" s="16"/>
    </row>
    <row r="472" spans="3:6" ht="12.75" x14ac:dyDescent="0.2">
      <c r="C472" s="14"/>
      <c r="D472" s="15"/>
      <c r="E472" s="16"/>
      <c r="F472" s="16"/>
    </row>
    <row r="473" spans="3:6" ht="12.75" x14ac:dyDescent="0.2">
      <c r="C473" s="14"/>
      <c r="D473" s="15"/>
      <c r="E473" s="16"/>
      <c r="F473" s="16"/>
    </row>
    <row r="474" spans="3:6" ht="12.75" x14ac:dyDescent="0.2">
      <c r="C474" s="14"/>
      <c r="D474" s="15"/>
      <c r="E474" s="16"/>
      <c r="F474" s="16"/>
    </row>
    <row r="475" spans="3:6" ht="12.75" x14ac:dyDescent="0.2">
      <c r="C475" s="14"/>
      <c r="D475" s="15"/>
      <c r="E475" s="16"/>
      <c r="F475" s="16"/>
    </row>
    <row r="476" spans="3:6" ht="12.75" x14ac:dyDescent="0.2">
      <c r="C476" s="14"/>
      <c r="D476" s="15"/>
      <c r="E476" s="16"/>
      <c r="F476" s="16"/>
    </row>
    <row r="477" spans="3:6" ht="12.75" x14ac:dyDescent="0.2">
      <c r="C477" s="14"/>
      <c r="D477" s="15"/>
      <c r="E477" s="16"/>
      <c r="F477" s="16"/>
    </row>
    <row r="478" spans="3:6" ht="12.75" x14ac:dyDescent="0.2">
      <c r="C478" s="14"/>
      <c r="D478" s="15"/>
      <c r="E478" s="16"/>
      <c r="F478" s="16"/>
    </row>
    <row r="479" spans="3:6" ht="12.75" x14ac:dyDescent="0.2">
      <c r="C479" s="14"/>
      <c r="D479" s="15"/>
      <c r="E479" s="16"/>
      <c r="F479" s="16"/>
    </row>
    <row r="480" spans="3:6" ht="12.75" x14ac:dyDescent="0.2">
      <c r="C480" s="14"/>
      <c r="D480" s="15"/>
      <c r="E480" s="16"/>
      <c r="F480" s="16"/>
    </row>
    <row r="481" spans="3:6" ht="12.75" x14ac:dyDescent="0.2">
      <c r="C481" s="14"/>
      <c r="D481" s="15"/>
      <c r="E481" s="16"/>
      <c r="F481" s="16"/>
    </row>
    <row r="482" spans="3:6" ht="12.75" x14ac:dyDescent="0.2">
      <c r="C482" s="14"/>
      <c r="D482" s="15"/>
      <c r="E482" s="16"/>
      <c r="F482" s="16"/>
    </row>
    <row r="483" spans="3:6" ht="12.75" x14ac:dyDescent="0.2">
      <c r="C483" s="14"/>
      <c r="D483" s="15"/>
      <c r="E483" s="16"/>
      <c r="F483" s="16"/>
    </row>
    <row r="484" spans="3:6" ht="12.75" x14ac:dyDescent="0.2">
      <c r="C484" s="14"/>
      <c r="D484" s="15"/>
      <c r="E484" s="16"/>
      <c r="F484" s="16"/>
    </row>
    <row r="485" spans="3:6" ht="12.75" x14ac:dyDescent="0.2">
      <c r="C485" s="14"/>
      <c r="D485" s="15"/>
      <c r="E485" s="16"/>
      <c r="F485" s="16"/>
    </row>
    <row r="486" spans="3:6" ht="12.75" x14ac:dyDescent="0.2">
      <c r="C486" s="14"/>
      <c r="D486" s="15"/>
      <c r="E486" s="16"/>
      <c r="F486" s="16"/>
    </row>
    <row r="487" spans="3:6" ht="12.75" x14ac:dyDescent="0.2">
      <c r="C487" s="14"/>
      <c r="D487" s="15"/>
      <c r="E487" s="16"/>
      <c r="F487" s="16"/>
    </row>
    <row r="488" spans="3:6" ht="12.75" x14ac:dyDescent="0.2">
      <c r="C488" s="14"/>
      <c r="D488" s="15"/>
      <c r="E488" s="16"/>
      <c r="F488" s="16"/>
    </row>
    <row r="489" spans="3:6" ht="12.75" x14ac:dyDescent="0.2">
      <c r="C489" s="14"/>
      <c r="D489" s="15"/>
      <c r="E489" s="16"/>
      <c r="F489" s="16"/>
    </row>
    <row r="490" spans="3:6" ht="12.75" x14ac:dyDescent="0.2">
      <c r="C490" s="14"/>
      <c r="D490" s="15"/>
      <c r="E490" s="16"/>
      <c r="F490" s="16"/>
    </row>
    <row r="491" spans="3:6" ht="12.75" x14ac:dyDescent="0.2">
      <c r="C491" s="14"/>
      <c r="D491" s="15"/>
      <c r="E491" s="16"/>
      <c r="F491" s="16"/>
    </row>
    <row r="492" spans="3:6" ht="12.75" x14ac:dyDescent="0.2">
      <c r="C492" s="14"/>
      <c r="D492" s="15"/>
      <c r="E492" s="16"/>
      <c r="F492" s="16"/>
    </row>
    <row r="493" spans="3:6" ht="12.75" x14ac:dyDescent="0.2">
      <c r="C493" s="14"/>
      <c r="D493" s="15"/>
      <c r="E493" s="16"/>
      <c r="F493" s="16"/>
    </row>
    <row r="494" spans="3:6" ht="12.75" x14ac:dyDescent="0.2">
      <c r="C494" s="14"/>
      <c r="D494" s="15"/>
      <c r="E494" s="16"/>
      <c r="F494" s="16"/>
    </row>
    <row r="495" spans="3:6" ht="12.75" x14ac:dyDescent="0.2">
      <c r="C495" s="14"/>
      <c r="D495" s="15"/>
      <c r="E495" s="16"/>
      <c r="F495" s="16"/>
    </row>
    <row r="496" spans="3:6" ht="12.75" x14ac:dyDescent="0.2">
      <c r="C496" s="14"/>
      <c r="D496" s="15"/>
      <c r="E496" s="16"/>
      <c r="F496" s="16"/>
    </row>
    <row r="497" spans="3:6" ht="12.75" x14ac:dyDescent="0.2">
      <c r="C497" s="14"/>
      <c r="D497" s="15"/>
      <c r="E497" s="16"/>
      <c r="F497" s="16"/>
    </row>
    <row r="498" spans="3:6" ht="12.75" x14ac:dyDescent="0.2">
      <c r="C498" s="14"/>
      <c r="D498" s="15"/>
      <c r="E498" s="16"/>
      <c r="F498" s="16"/>
    </row>
    <row r="499" spans="3:6" ht="12.75" x14ac:dyDescent="0.2">
      <c r="C499" s="14"/>
      <c r="D499" s="15"/>
      <c r="E499" s="16"/>
      <c r="F499" s="16"/>
    </row>
    <row r="500" spans="3:6" ht="12.75" x14ac:dyDescent="0.2">
      <c r="C500" s="14"/>
      <c r="D500" s="15"/>
      <c r="E500" s="16"/>
      <c r="F500" s="16"/>
    </row>
    <row r="501" spans="3:6" ht="12.75" x14ac:dyDescent="0.2">
      <c r="C501" s="14"/>
      <c r="D501" s="15"/>
      <c r="E501" s="16"/>
      <c r="F501" s="16"/>
    </row>
    <row r="502" spans="3:6" ht="12.75" x14ac:dyDescent="0.2">
      <c r="C502" s="14"/>
      <c r="D502" s="15"/>
      <c r="E502" s="16"/>
      <c r="F502" s="16"/>
    </row>
    <row r="503" spans="3:6" ht="12.75" x14ac:dyDescent="0.2">
      <c r="C503" s="14"/>
      <c r="D503" s="15"/>
      <c r="E503" s="16"/>
      <c r="F503" s="16"/>
    </row>
    <row r="504" spans="3:6" ht="12.75" x14ac:dyDescent="0.2">
      <c r="C504" s="14"/>
      <c r="D504" s="15"/>
      <c r="E504" s="16"/>
      <c r="F504" s="16"/>
    </row>
    <row r="505" spans="3:6" ht="12.75" x14ac:dyDescent="0.2">
      <c r="C505" s="14"/>
      <c r="D505" s="15"/>
      <c r="E505" s="16"/>
      <c r="F505" s="16"/>
    </row>
    <row r="506" spans="3:6" ht="12.75" x14ac:dyDescent="0.2">
      <c r="C506" s="14"/>
      <c r="D506" s="15"/>
      <c r="E506" s="16"/>
      <c r="F506" s="16"/>
    </row>
    <row r="507" spans="3:6" ht="12.75" x14ac:dyDescent="0.2">
      <c r="C507" s="14"/>
      <c r="D507" s="15"/>
      <c r="E507" s="16"/>
      <c r="F507" s="16"/>
    </row>
    <row r="508" spans="3:6" ht="12.75" x14ac:dyDescent="0.2">
      <c r="C508" s="14"/>
      <c r="D508" s="15"/>
      <c r="E508" s="16"/>
      <c r="F508" s="16"/>
    </row>
    <row r="509" spans="3:6" ht="12.75" x14ac:dyDescent="0.2">
      <c r="C509" s="14"/>
      <c r="D509" s="15"/>
      <c r="E509" s="16"/>
      <c r="F509" s="16"/>
    </row>
    <row r="510" spans="3:6" ht="12.75" x14ac:dyDescent="0.2">
      <c r="C510" s="14"/>
      <c r="D510" s="15"/>
      <c r="E510" s="16"/>
      <c r="F510" s="16"/>
    </row>
    <row r="511" spans="3:6" ht="12.75" x14ac:dyDescent="0.2">
      <c r="C511" s="14"/>
      <c r="D511" s="15"/>
      <c r="E511" s="16"/>
      <c r="F511" s="16"/>
    </row>
    <row r="512" spans="3:6" ht="12.75" x14ac:dyDescent="0.2">
      <c r="C512" s="14"/>
      <c r="D512" s="15"/>
      <c r="E512" s="16"/>
      <c r="F512" s="16"/>
    </row>
    <row r="513" spans="3:6" ht="12.75" x14ac:dyDescent="0.2">
      <c r="C513" s="14"/>
      <c r="D513" s="15"/>
      <c r="E513" s="16"/>
      <c r="F513" s="16"/>
    </row>
    <row r="514" spans="3:6" ht="12.75" x14ac:dyDescent="0.2">
      <c r="C514" s="14"/>
      <c r="D514" s="15"/>
      <c r="E514" s="16"/>
      <c r="F514" s="16"/>
    </row>
    <row r="515" spans="3:6" ht="12.75" x14ac:dyDescent="0.2">
      <c r="C515" s="14"/>
      <c r="D515" s="15"/>
      <c r="E515" s="16"/>
      <c r="F515" s="16"/>
    </row>
    <row r="516" spans="3:6" ht="12.75" x14ac:dyDescent="0.2">
      <c r="C516" s="14"/>
      <c r="D516" s="15"/>
      <c r="E516" s="16"/>
      <c r="F516" s="16"/>
    </row>
    <row r="517" spans="3:6" ht="12.75" x14ac:dyDescent="0.2">
      <c r="C517" s="14"/>
      <c r="D517" s="15"/>
      <c r="E517" s="16"/>
      <c r="F517" s="16"/>
    </row>
    <row r="518" spans="3:6" ht="12.75" x14ac:dyDescent="0.2">
      <c r="C518" s="14"/>
      <c r="D518" s="15"/>
      <c r="E518" s="16"/>
      <c r="F518" s="16"/>
    </row>
    <row r="519" spans="3:6" ht="12.75" x14ac:dyDescent="0.2">
      <c r="C519" s="14"/>
      <c r="D519" s="15"/>
      <c r="E519" s="16"/>
      <c r="F519" s="16"/>
    </row>
    <row r="520" spans="3:6" ht="12.75" x14ac:dyDescent="0.2">
      <c r="C520" s="14"/>
      <c r="D520" s="15"/>
      <c r="E520" s="16"/>
      <c r="F520" s="16"/>
    </row>
    <row r="521" spans="3:6" ht="12.75" x14ac:dyDescent="0.2">
      <c r="C521" s="14"/>
      <c r="D521" s="15"/>
      <c r="E521" s="16"/>
      <c r="F521" s="16"/>
    </row>
    <row r="522" spans="3:6" ht="12.75" x14ac:dyDescent="0.2">
      <c r="C522" s="14"/>
      <c r="D522" s="15"/>
      <c r="E522" s="16"/>
      <c r="F522" s="16"/>
    </row>
    <row r="523" spans="3:6" ht="12.75" x14ac:dyDescent="0.2">
      <c r="C523" s="14"/>
      <c r="D523" s="15"/>
      <c r="E523" s="16"/>
      <c r="F523" s="16"/>
    </row>
    <row r="524" spans="3:6" ht="12.75" x14ac:dyDescent="0.2">
      <c r="C524" s="14"/>
      <c r="D524" s="15"/>
      <c r="E524" s="16"/>
      <c r="F524" s="16"/>
    </row>
    <row r="525" spans="3:6" ht="12.75" x14ac:dyDescent="0.2">
      <c r="C525" s="14"/>
      <c r="D525" s="15"/>
      <c r="E525" s="16"/>
      <c r="F525" s="16"/>
    </row>
    <row r="526" spans="3:6" ht="12.75" x14ac:dyDescent="0.2">
      <c r="C526" s="14"/>
      <c r="D526" s="15"/>
      <c r="E526" s="16"/>
      <c r="F526" s="16"/>
    </row>
    <row r="527" spans="3:6" ht="12.75" x14ac:dyDescent="0.2">
      <c r="C527" s="14"/>
      <c r="D527" s="15"/>
      <c r="E527" s="16"/>
      <c r="F527" s="16"/>
    </row>
    <row r="528" spans="3:6" ht="12.75" x14ac:dyDescent="0.2">
      <c r="C528" s="14"/>
      <c r="D528" s="15"/>
      <c r="E528" s="16"/>
      <c r="F528" s="16"/>
    </row>
    <row r="529" spans="3:6" ht="12.75" x14ac:dyDescent="0.2">
      <c r="C529" s="14"/>
      <c r="D529" s="15"/>
      <c r="E529" s="16"/>
      <c r="F529" s="16"/>
    </row>
    <row r="530" spans="3:6" ht="12.75" x14ac:dyDescent="0.2">
      <c r="C530" s="14"/>
      <c r="D530" s="15"/>
      <c r="E530" s="16"/>
      <c r="F530" s="16"/>
    </row>
    <row r="531" spans="3:6" ht="12.75" x14ac:dyDescent="0.2">
      <c r="C531" s="14"/>
      <c r="D531" s="15"/>
      <c r="E531" s="16"/>
      <c r="F531" s="16"/>
    </row>
    <row r="532" spans="3:6" ht="12.75" x14ac:dyDescent="0.2">
      <c r="C532" s="14"/>
      <c r="D532" s="15"/>
      <c r="E532" s="16"/>
      <c r="F532" s="16"/>
    </row>
    <row r="533" spans="3:6" ht="12.75" x14ac:dyDescent="0.2">
      <c r="C533" s="14"/>
      <c r="D533" s="15"/>
      <c r="E533" s="16"/>
      <c r="F533" s="16"/>
    </row>
    <row r="534" spans="3:6" ht="12.75" x14ac:dyDescent="0.2">
      <c r="C534" s="14"/>
      <c r="D534" s="15"/>
      <c r="E534" s="16"/>
      <c r="F534" s="16"/>
    </row>
    <row r="535" spans="3:6" ht="12.75" x14ac:dyDescent="0.2">
      <c r="C535" s="14"/>
      <c r="D535" s="15"/>
      <c r="E535" s="16"/>
      <c r="F535" s="16"/>
    </row>
    <row r="536" spans="3:6" ht="12.75" x14ac:dyDescent="0.2">
      <c r="C536" s="14"/>
      <c r="D536" s="15"/>
      <c r="E536" s="16"/>
      <c r="F536" s="16"/>
    </row>
    <row r="537" spans="3:6" ht="12.75" x14ac:dyDescent="0.2">
      <c r="C537" s="14"/>
      <c r="D537" s="15"/>
      <c r="E537" s="16"/>
      <c r="F537" s="16"/>
    </row>
    <row r="538" spans="3:6" ht="12.75" x14ac:dyDescent="0.2">
      <c r="C538" s="14"/>
      <c r="D538" s="15"/>
      <c r="E538" s="16"/>
      <c r="F538" s="16"/>
    </row>
    <row r="539" spans="3:6" ht="12.75" x14ac:dyDescent="0.2">
      <c r="C539" s="14"/>
      <c r="D539" s="15"/>
      <c r="E539" s="16"/>
      <c r="F539" s="16"/>
    </row>
    <row r="540" spans="3:6" ht="12.75" x14ac:dyDescent="0.2">
      <c r="C540" s="14"/>
      <c r="D540" s="15"/>
      <c r="E540" s="16"/>
      <c r="F540" s="16"/>
    </row>
    <row r="541" spans="3:6" ht="12.75" x14ac:dyDescent="0.2">
      <c r="C541" s="14"/>
      <c r="D541" s="15"/>
      <c r="E541" s="16"/>
      <c r="F541" s="16"/>
    </row>
    <row r="542" spans="3:6" ht="12.75" x14ac:dyDescent="0.2">
      <c r="C542" s="14"/>
      <c r="D542" s="15"/>
      <c r="E542" s="16"/>
      <c r="F542" s="16"/>
    </row>
    <row r="543" spans="3:6" ht="12.75" x14ac:dyDescent="0.2">
      <c r="C543" s="14"/>
      <c r="D543" s="15"/>
      <c r="E543" s="16"/>
      <c r="F543" s="16"/>
    </row>
    <row r="544" spans="3:6" ht="12.75" x14ac:dyDescent="0.2">
      <c r="C544" s="14"/>
      <c r="D544" s="15"/>
      <c r="E544" s="16"/>
      <c r="F544" s="16"/>
    </row>
    <row r="545" spans="3:6" ht="12.75" x14ac:dyDescent="0.2">
      <c r="C545" s="14"/>
      <c r="D545" s="15"/>
      <c r="E545" s="16"/>
      <c r="F545" s="16"/>
    </row>
    <row r="546" spans="3:6" ht="12.75" x14ac:dyDescent="0.2">
      <c r="C546" s="14"/>
      <c r="D546" s="15"/>
      <c r="E546" s="16"/>
      <c r="F546" s="16"/>
    </row>
    <row r="547" spans="3:6" ht="12.75" x14ac:dyDescent="0.2">
      <c r="C547" s="14"/>
      <c r="D547" s="15"/>
      <c r="E547" s="16"/>
      <c r="F547" s="16"/>
    </row>
    <row r="548" spans="3:6" ht="12.75" x14ac:dyDescent="0.2">
      <c r="C548" s="14"/>
      <c r="D548" s="15"/>
      <c r="E548" s="16"/>
      <c r="F548" s="16"/>
    </row>
    <row r="549" spans="3:6" ht="12.75" x14ac:dyDescent="0.2">
      <c r="C549" s="14"/>
      <c r="D549" s="15"/>
      <c r="E549" s="16"/>
      <c r="F549" s="16"/>
    </row>
    <row r="550" spans="3:6" ht="12.75" x14ac:dyDescent="0.2">
      <c r="C550" s="14"/>
      <c r="D550" s="15"/>
      <c r="E550" s="16"/>
      <c r="F550" s="16"/>
    </row>
    <row r="551" spans="3:6" ht="12.75" x14ac:dyDescent="0.2">
      <c r="C551" s="14"/>
      <c r="D551" s="15"/>
      <c r="E551" s="16"/>
      <c r="F551" s="16"/>
    </row>
    <row r="552" spans="3:6" ht="12.75" x14ac:dyDescent="0.2">
      <c r="C552" s="14"/>
      <c r="D552" s="15"/>
      <c r="E552" s="16"/>
      <c r="F552" s="16"/>
    </row>
    <row r="553" spans="3:6" ht="12.75" x14ac:dyDescent="0.2">
      <c r="C553" s="14"/>
      <c r="D553" s="15"/>
      <c r="E553" s="16"/>
      <c r="F553" s="16"/>
    </row>
    <row r="554" spans="3:6" ht="12.75" x14ac:dyDescent="0.2">
      <c r="C554" s="14"/>
      <c r="D554" s="15"/>
      <c r="E554" s="16"/>
      <c r="F554" s="16"/>
    </row>
    <row r="555" spans="3:6" ht="12.75" x14ac:dyDescent="0.2">
      <c r="C555" s="14"/>
      <c r="D555" s="15"/>
      <c r="E555" s="16"/>
      <c r="F555" s="16"/>
    </row>
    <row r="556" spans="3:6" ht="12.75" x14ac:dyDescent="0.2">
      <c r="C556" s="14"/>
      <c r="D556" s="15"/>
      <c r="E556" s="16"/>
      <c r="F556" s="16"/>
    </row>
    <row r="557" spans="3:6" ht="12.75" x14ac:dyDescent="0.2">
      <c r="C557" s="14"/>
      <c r="D557" s="15"/>
      <c r="E557" s="16"/>
      <c r="F557" s="16"/>
    </row>
    <row r="558" spans="3:6" ht="12.75" x14ac:dyDescent="0.2">
      <c r="C558" s="14"/>
      <c r="D558" s="15"/>
      <c r="E558" s="16"/>
      <c r="F558" s="16"/>
    </row>
    <row r="559" spans="3:6" ht="12.75" x14ac:dyDescent="0.2">
      <c r="C559" s="14"/>
      <c r="D559" s="15"/>
      <c r="E559" s="16"/>
      <c r="F559" s="16"/>
    </row>
    <row r="560" spans="3:6" ht="12.75" x14ac:dyDescent="0.2">
      <c r="C560" s="14"/>
      <c r="D560" s="15"/>
      <c r="E560" s="16"/>
      <c r="F560" s="16"/>
    </row>
    <row r="561" spans="3:6" ht="12.75" x14ac:dyDescent="0.2">
      <c r="C561" s="14"/>
      <c r="D561" s="15"/>
      <c r="E561" s="16"/>
      <c r="F561" s="16"/>
    </row>
    <row r="562" spans="3:6" ht="12.75" x14ac:dyDescent="0.2">
      <c r="C562" s="14"/>
      <c r="D562" s="15"/>
      <c r="E562" s="16"/>
      <c r="F562" s="16"/>
    </row>
    <row r="563" spans="3:6" ht="12.75" x14ac:dyDescent="0.2">
      <c r="C563" s="14"/>
      <c r="D563" s="15"/>
      <c r="E563" s="16"/>
      <c r="F563" s="16"/>
    </row>
    <row r="564" spans="3:6" ht="12.75" x14ac:dyDescent="0.2">
      <c r="C564" s="14"/>
      <c r="D564" s="15"/>
      <c r="E564" s="16"/>
      <c r="F564" s="16"/>
    </row>
    <row r="565" spans="3:6" ht="12.75" x14ac:dyDescent="0.2">
      <c r="C565" s="14"/>
      <c r="D565" s="15"/>
      <c r="E565" s="16"/>
      <c r="F565" s="16"/>
    </row>
    <row r="566" spans="3:6" ht="12.75" x14ac:dyDescent="0.2">
      <c r="C566" s="14"/>
      <c r="D566" s="15"/>
      <c r="E566" s="16"/>
      <c r="F566" s="16"/>
    </row>
    <row r="567" spans="3:6" ht="12.75" x14ac:dyDescent="0.2">
      <c r="C567" s="14"/>
      <c r="D567" s="15"/>
      <c r="E567" s="16"/>
      <c r="F567" s="16"/>
    </row>
    <row r="568" spans="3:6" ht="12.75" x14ac:dyDescent="0.2">
      <c r="C568" s="14"/>
      <c r="D568" s="15"/>
      <c r="E568" s="16"/>
      <c r="F568" s="16"/>
    </row>
    <row r="569" spans="3:6" ht="12.75" x14ac:dyDescent="0.2">
      <c r="C569" s="14"/>
      <c r="D569" s="15"/>
      <c r="E569" s="16"/>
      <c r="F569" s="16"/>
    </row>
    <row r="570" spans="3:6" ht="12.75" x14ac:dyDescent="0.2">
      <c r="C570" s="14"/>
      <c r="D570" s="15"/>
      <c r="E570" s="16"/>
      <c r="F570" s="16"/>
    </row>
    <row r="571" spans="3:6" ht="12.75" x14ac:dyDescent="0.2">
      <c r="C571" s="14"/>
      <c r="D571" s="15"/>
      <c r="E571" s="16"/>
      <c r="F571" s="16"/>
    </row>
    <row r="572" spans="3:6" ht="12.75" x14ac:dyDescent="0.2">
      <c r="C572" s="14"/>
      <c r="D572" s="15"/>
      <c r="E572" s="16"/>
      <c r="F572" s="16"/>
    </row>
    <row r="573" spans="3:6" ht="12.75" x14ac:dyDescent="0.2">
      <c r="C573" s="14"/>
      <c r="D573" s="15"/>
      <c r="E573" s="16"/>
      <c r="F573" s="16"/>
    </row>
    <row r="574" spans="3:6" ht="12.75" x14ac:dyDescent="0.2">
      <c r="C574" s="14"/>
      <c r="D574" s="15"/>
      <c r="E574" s="16"/>
      <c r="F574" s="16"/>
    </row>
    <row r="575" spans="3:6" ht="12.75" x14ac:dyDescent="0.2">
      <c r="C575" s="14"/>
      <c r="D575" s="15"/>
      <c r="E575" s="16"/>
      <c r="F575" s="16"/>
    </row>
    <row r="576" spans="3:6" ht="12.75" x14ac:dyDescent="0.2">
      <c r="C576" s="14"/>
      <c r="D576" s="15"/>
      <c r="E576" s="16"/>
      <c r="F576" s="16"/>
    </row>
    <row r="577" spans="3:6" ht="12.75" x14ac:dyDescent="0.2">
      <c r="C577" s="14"/>
      <c r="D577" s="15"/>
      <c r="E577" s="16"/>
      <c r="F577" s="16"/>
    </row>
    <row r="578" spans="3:6" ht="12.75" x14ac:dyDescent="0.2">
      <c r="C578" s="14"/>
      <c r="D578" s="15"/>
      <c r="E578" s="16"/>
      <c r="F578" s="16"/>
    </row>
    <row r="579" spans="3:6" ht="12.75" x14ac:dyDescent="0.2">
      <c r="C579" s="14"/>
      <c r="D579" s="15"/>
      <c r="E579" s="16"/>
      <c r="F579" s="16"/>
    </row>
    <row r="580" spans="3:6" ht="12.75" x14ac:dyDescent="0.2">
      <c r="C580" s="14"/>
      <c r="D580" s="15"/>
      <c r="E580" s="16"/>
      <c r="F580" s="16"/>
    </row>
    <row r="581" spans="3:6" ht="12.75" x14ac:dyDescent="0.2">
      <c r="C581" s="14"/>
      <c r="D581" s="15"/>
      <c r="E581" s="16"/>
      <c r="F581" s="16"/>
    </row>
    <row r="582" spans="3:6" ht="12.75" x14ac:dyDescent="0.2">
      <c r="C582" s="14"/>
      <c r="D582" s="15"/>
      <c r="E582" s="16"/>
      <c r="F582" s="16"/>
    </row>
    <row r="583" spans="3:6" ht="12.75" x14ac:dyDescent="0.2">
      <c r="C583" s="14"/>
      <c r="D583" s="15"/>
      <c r="E583" s="16"/>
      <c r="F583" s="16"/>
    </row>
    <row r="584" spans="3:6" ht="12.75" x14ac:dyDescent="0.2">
      <c r="C584" s="14"/>
      <c r="D584" s="15"/>
      <c r="E584" s="16"/>
      <c r="F584" s="16"/>
    </row>
    <row r="585" spans="3:6" ht="12.75" x14ac:dyDescent="0.2">
      <c r="C585" s="14"/>
      <c r="D585" s="15"/>
      <c r="E585" s="16"/>
      <c r="F585" s="16"/>
    </row>
    <row r="586" spans="3:6" ht="12.75" x14ac:dyDescent="0.2">
      <c r="C586" s="14"/>
      <c r="D586" s="15"/>
      <c r="E586" s="16"/>
      <c r="F586" s="16"/>
    </row>
    <row r="587" spans="3:6" ht="12.75" x14ac:dyDescent="0.2">
      <c r="C587" s="14"/>
      <c r="D587" s="15"/>
      <c r="E587" s="16"/>
      <c r="F587" s="16"/>
    </row>
    <row r="588" spans="3:6" ht="12.75" x14ac:dyDescent="0.2">
      <c r="C588" s="14"/>
      <c r="D588" s="15"/>
      <c r="E588" s="16"/>
      <c r="F588" s="16"/>
    </row>
    <row r="589" spans="3:6" ht="12.75" x14ac:dyDescent="0.2">
      <c r="C589" s="14"/>
      <c r="D589" s="15"/>
      <c r="E589" s="16"/>
      <c r="F589" s="16"/>
    </row>
    <row r="590" spans="3:6" ht="12.75" x14ac:dyDescent="0.2">
      <c r="C590" s="14"/>
      <c r="D590" s="15"/>
      <c r="E590" s="16"/>
      <c r="F590" s="16"/>
    </row>
    <row r="591" spans="3:6" ht="12.75" x14ac:dyDescent="0.2">
      <c r="C591" s="14"/>
      <c r="D591" s="15"/>
      <c r="E591" s="16"/>
      <c r="F591" s="16"/>
    </row>
    <row r="592" spans="3:6" ht="12.75" x14ac:dyDescent="0.2">
      <c r="C592" s="14"/>
      <c r="D592" s="15"/>
      <c r="E592" s="16"/>
      <c r="F592" s="16"/>
    </row>
    <row r="593" spans="3:6" ht="12.75" x14ac:dyDescent="0.2">
      <c r="C593" s="14"/>
      <c r="D593" s="15"/>
      <c r="E593" s="16"/>
      <c r="F593" s="16"/>
    </row>
    <row r="594" spans="3:6" ht="12.75" x14ac:dyDescent="0.2">
      <c r="C594" s="14"/>
      <c r="D594" s="15"/>
      <c r="E594" s="16"/>
      <c r="F594" s="16"/>
    </row>
    <row r="595" spans="3:6" ht="12.75" x14ac:dyDescent="0.2">
      <c r="C595" s="14"/>
      <c r="D595" s="15"/>
      <c r="E595" s="16"/>
      <c r="F595" s="16"/>
    </row>
    <row r="596" spans="3:6" ht="12.75" x14ac:dyDescent="0.2">
      <c r="C596" s="14"/>
      <c r="D596" s="15"/>
      <c r="E596" s="16"/>
      <c r="F596" s="16"/>
    </row>
    <row r="597" spans="3:6" ht="12.75" x14ac:dyDescent="0.2">
      <c r="C597" s="14"/>
      <c r="D597" s="15"/>
      <c r="E597" s="16"/>
      <c r="F597" s="16"/>
    </row>
    <row r="598" spans="3:6" ht="12.75" x14ac:dyDescent="0.2">
      <c r="C598" s="14"/>
      <c r="D598" s="15"/>
      <c r="E598" s="16"/>
      <c r="F598" s="16"/>
    </row>
    <row r="599" spans="3:6" ht="12.75" x14ac:dyDescent="0.2">
      <c r="C599" s="14"/>
      <c r="D599" s="15"/>
      <c r="E599" s="16"/>
      <c r="F599" s="16"/>
    </row>
    <row r="600" spans="3:6" ht="12.75" x14ac:dyDescent="0.2">
      <c r="C600" s="14"/>
      <c r="D600" s="15"/>
      <c r="E600" s="16"/>
      <c r="F600" s="16"/>
    </row>
    <row r="601" spans="3:6" ht="12.75" x14ac:dyDescent="0.2">
      <c r="C601" s="14"/>
      <c r="D601" s="15"/>
      <c r="E601" s="16"/>
      <c r="F601" s="16"/>
    </row>
    <row r="602" spans="3:6" ht="12.75" x14ac:dyDescent="0.2">
      <c r="C602" s="14"/>
      <c r="D602" s="15"/>
      <c r="E602" s="16"/>
      <c r="F602" s="16"/>
    </row>
    <row r="603" spans="3:6" ht="12.75" x14ac:dyDescent="0.2">
      <c r="C603" s="14"/>
      <c r="D603" s="15"/>
      <c r="E603" s="16"/>
      <c r="F603" s="16"/>
    </row>
    <row r="604" spans="3:6" ht="12.75" x14ac:dyDescent="0.2">
      <c r="C604" s="14"/>
      <c r="D604" s="15"/>
      <c r="E604" s="16"/>
      <c r="F604" s="16"/>
    </row>
    <row r="605" spans="3:6" ht="12.75" x14ac:dyDescent="0.2">
      <c r="C605" s="14"/>
      <c r="D605" s="15"/>
      <c r="E605" s="16"/>
      <c r="F605" s="16"/>
    </row>
    <row r="606" spans="3:6" ht="12.75" x14ac:dyDescent="0.2">
      <c r="C606" s="14"/>
      <c r="D606" s="15"/>
      <c r="E606" s="16"/>
      <c r="F606" s="16"/>
    </row>
    <row r="607" spans="3:6" ht="12.75" x14ac:dyDescent="0.2">
      <c r="C607" s="14"/>
      <c r="D607" s="15"/>
      <c r="E607" s="16"/>
      <c r="F607" s="16"/>
    </row>
    <row r="608" spans="3:6" ht="12.75" x14ac:dyDescent="0.2">
      <c r="C608" s="14"/>
      <c r="D608" s="15"/>
      <c r="E608" s="16"/>
      <c r="F608" s="16"/>
    </row>
    <row r="609" spans="3:6" ht="12.75" x14ac:dyDescent="0.2">
      <c r="C609" s="14"/>
      <c r="D609" s="15"/>
      <c r="E609" s="16"/>
      <c r="F609" s="16"/>
    </row>
    <row r="610" spans="3:6" ht="12.75" x14ac:dyDescent="0.2">
      <c r="C610" s="14"/>
      <c r="D610" s="15"/>
      <c r="E610" s="16"/>
      <c r="F610" s="16"/>
    </row>
    <row r="611" spans="3:6" ht="12.75" x14ac:dyDescent="0.2">
      <c r="C611" s="14"/>
      <c r="D611" s="15"/>
      <c r="E611" s="16"/>
      <c r="F611" s="16"/>
    </row>
    <row r="612" spans="3:6" ht="12.75" x14ac:dyDescent="0.2">
      <c r="C612" s="14"/>
      <c r="D612" s="15"/>
      <c r="E612" s="16"/>
      <c r="F612" s="16"/>
    </row>
    <row r="613" spans="3:6" ht="12.75" x14ac:dyDescent="0.2">
      <c r="C613" s="14"/>
      <c r="D613" s="15"/>
      <c r="E613" s="16"/>
      <c r="F613" s="16"/>
    </row>
    <row r="614" spans="3:6" ht="12.75" x14ac:dyDescent="0.2">
      <c r="C614" s="14"/>
      <c r="D614" s="15"/>
      <c r="E614" s="16"/>
      <c r="F614" s="16"/>
    </row>
    <row r="615" spans="3:6" ht="12.75" x14ac:dyDescent="0.2">
      <c r="C615" s="14"/>
      <c r="D615" s="15"/>
      <c r="E615" s="16"/>
      <c r="F615" s="16"/>
    </row>
    <row r="616" spans="3:6" ht="12.75" x14ac:dyDescent="0.2">
      <c r="C616" s="14"/>
      <c r="D616" s="15"/>
      <c r="E616" s="16"/>
      <c r="F616" s="16"/>
    </row>
    <row r="617" spans="3:6" ht="12.75" x14ac:dyDescent="0.2">
      <c r="C617" s="14"/>
      <c r="D617" s="15"/>
      <c r="E617" s="16"/>
      <c r="F617" s="16"/>
    </row>
    <row r="618" spans="3:6" ht="12.75" x14ac:dyDescent="0.2">
      <c r="C618" s="14"/>
      <c r="D618" s="15"/>
      <c r="E618" s="16"/>
      <c r="F618" s="16"/>
    </row>
    <row r="619" spans="3:6" ht="12.75" x14ac:dyDescent="0.2">
      <c r="C619" s="14"/>
      <c r="D619" s="15"/>
      <c r="E619" s="16"/>
      <c r="F619" s="16"/>
    </row>
    <row r="620" spans="3:6" ht="12.75" x14ac:dyDescent="0.2">
      <c r="C620" s="14"/>
      <c r="D620" s="15"/>
      <c r="E620" s="16"/>
      <c r="F620" s="16"/>
    </row>
    <row r="621" spans="3:6" ht="12.75" x14ac:dyDescent="0.2">
      <c r="C621" s="14"/>
      <c r="D621" s="15"/>
      <c r="E621" s="16"/>
      <c r="F621" s="16"/>
    </row>
    <row r="622" spans="3:6" ht="12.75" x14ac:dyDescent="0.2">
      <c r="C622" s="14"/>
      <c r="D622" s="15"/>
      <c r="E622" s="16"/>
      <c r="F622" s="16"/>
    </row>
    <row r="623" spans="3:6" ht="12.75" x14ac:dyDescent="0.2">
      <c r="C623" s="14"/>
      <c r="D623" s="15"/>
      <c r="E623" s="16"/>
      <c r="F623" s="16"/>
    </row>
    <row r="624" spans="3:6" ht="12.75" x14ac:dyDescent="0.2">
      <c r="C624" s="14"/>
      <c r="D624" s="15"/>
      <c r="E624" s="16"/>
      <c r="F624" s="16"/>
    </row>
    <row r="625" spans="3:6" ht="12.75" x14ac:dyDescent="0.2">
      <c r="C625" s="14"/>
      <c r="D625" s="15"/>
      <c r="E625" s="16"/>
      <c r="F625" s="16"/>
    </row>
    <row r="626" spans="3:6" ht="12.75" x14ac:dyDescent="0.2">
      <c r="C626" s="14"/>
      <c r="D626" s="15"/>
      <c r="E626" s="16"/>
      <c r="F626" s="16"/>
    </row>
    <row r="627" spans="3:6" ht="12.75" x14ac:dyDescent="0.2">
      <c r="C627" s="14"/>
      <c r="D627" s="15"/>
      <c r="E627" s="16"/>
      <c r="F627" s="16"/>
    </row>
    <row r="628" spans="3:6" ht="12.75" x14ac:dyDescent="0.2">
      <c r="C628" s="14"/>
      <c r="D628" s="15"/>
      <c r="E628" s="16"/>
      <c r="F628" s="16"/>
    </row>
    <row r="629" spans="3:6" ht="12.75" x14ac:dyDescent="0.2">
      <c r="C629" s="14"/>
      <c r="D629" s="15"/>
      <c r="E629" s="16"/>
      <c r="F629" s="16"/>
    </row>
    <row r="630" spans="3:6" ht="12.75" x14ac:dyDescent="0.2">
      <c r="C630" s="14"/>
      <c r="D630" s="15"/>
      <c r="E630" s="16"/>
      <c r="F630" s="16"/>
    </row>
    <row r="631" spans="3:6" ht="12.75" x14ac:dyDescent="0.2">
      <c r="C631" s="14"/>
      <c r="D631" s="15"/>
      <c r="E631" s="16"/>
      <c r="F631" s="16"/>
    </row>
    <row r="632" spans="3:6" ht="12.75" x14ac:dyDescent="0.2">
      <c r="C632" s="14"/>
      <c r="D632" s="15"/>
      <c r="E632" s="16"/>
      <c r="F632" s="16"/>
    </row>
    <row r="633" spans="3:6" ht="12.75" x14ac:dyDescent="0.2">
      <c r="C633" s="14"/>
      <c r="D633" s="15"/>
      <c r="E633" s="16"/>
      <c r="F633" s="16"/>
    </row>
    <row r="634" spans="3:6" ht="12.75" x14ac:dyDescent="0.2">
      <c r="C634" s="14"/>
      <c r="D634" s="15"/>
      <c r="E634" s="16"/>
      <c r="F634" s="16"/>
    </row>
    <row r="635" spans="3:6" ht="12.75" x14ac:dyDescent="0.2">
      <c r="C635" s="14"/>
      <c r="D635" s="15"/>
      <c r="E635" s="16"/>
      <c r="F635" s="16"/>
    </row>
    <row r="636" spans="3:6" ht="12.75" x14ac:dyDescent="0.2">
      <c r="C636" s="14"/>
      <c r="D636" s="15"/>
      <c r="E636" s="16"/>
      <c r="F636" s="16"/>
    </row>
    <row r="637" spans="3:6" ht="12.75" x14ac:dyDescent="0.2">
      <c r="C637" s="14"/>
      <c r="D637" s="15"/>
      <c r="E637" s="16"/>
      <c r="F637" s="16"/>
    </row>
    <row r="638" spans="3:6" ht="12.75" x14ac:dyDescent="0.2">
      <c r="C638" s="14"/>
      <c r="D638" s="15"/>
      <c r="E638" s="16"/>
      <c r="F638" s="16"/>
    </row>
    <row r="639" spans="3:6" ht="12.75" x14ac:dyDescent="0.2">
      <c r="C639" s="14"/>
      <c r="D639" s="15"/>
      <c r="E639" s="16"/>
      <c r="F639" s="16"/>
    </row>
    <row r="640" spans="3:6" ht="12.75" x14ac:dyDescent="0.2">
      <c r="C640" s="14"/>
      <c r="D640" s="15"/>
      <c r="E640" s="16"/>
      <c r="F640" s="16"/>
    </row>
    <row r="641" spans="3:6" ht="12.75" x14ac:dyDescent="0.2">
      <c r="C641" s="14"/>
      <c r="D641" s="15"/>
      <c r="E641" s="16"/>
      <c r="F641" s="16"/>
    </row>
    <row r="642" spans="3:6" ht="12.75" x14ac:dyDescent="0.2">
      <c r="C642" s="14"/>
      <c r="D642" s="15"/>
      <c r="E642" s="16"/>
      <c r="F642" s="16"/>
    </row>
    <row r="643" spans="3:6" ht="12.75" x14ac:dyDescent="0.2">
      <c r="C643" s="14"/>
      <c r="D643" s="15"/>
      <c r="E643" s="16"/>
      <c r="F643" s="16"/>
    </row>
    <row r="644" spans="3:6" ht="12.75" x14ac:dyDescent="0.2">
      <c r="C644" s="14"/>
      <c r="D644" s="15"/>
      <c r="E644" s="16"/>
      <c r="F644" s="16"/>
    </row>
    <row r="645" spans="3:6" ht="12.75" x14ac:dyDescent="0.2">
      <c r="C645" s="14"/>
      <c r="D645" s="15"/>
      <c r="E645" s="16"/>
      <c r="F645" s="16"/>
    </row>
    <row r="646" spans="3:6" ht="12.75" x14ac:dyDescent="0.2">
      <c r="C646" s="14"/>
      <c r="D646" s="15"/>
      <c r="E646" s="16"/>
      <c r="F646" s="16"/>
    </row>
    <row r="647" spans="3:6" ht="12.75" x14ac:dyDescent="0.2">
      <c r="C647" s="14"/>
      <c r="D647" s="15"/>
      <c r="E647" s="16"/>
      <c r="F647" s="16"/>
    </row>
    <row r="648" spans="3:6" ht="12.75" x14ac:dyDescent="0.2">
      <c r="C648" s="14"/>
      <c r="D648" s="15"/>
      <c r="E648" s="16"/>
      <c r="F648" s="16"/>
    </row>
    <row r="649" spans="3:6" ht="12.75" x14ac:dyDescent="0.2">
      <c r="C649" s="14"/>
      <c r="D649" s="15"/>
      <c r="E649" s="16"/>
      <c r="F649" s="16"/>
    </row>
    <row r="650" spans="3:6" ht="12.75" x14ac:dyDescent="0.2">
      <c r="C650" s="14"/>
      <c r="D650" s="15"/>
      <c r="E650" s="16"/>
      <c r="F650" s="16"/>
    </row>
    <row r="651" spans="3:6" ht="12.75" x14ac:dyDescent="0.2">
      <c r="C651" s="14"/>
      <c r="D651" s="15"/>
      <c r="E651" s="16"/>
      <c r="F651" s="16"/>
    </row>
    <row r="652" spans="3:6" ht="12.75" x14ac:dyDescent="0.2">
      <c r="C652" s="14"/>
      <c r="D652" s="15"/>
      <c r="E652" s="16"/>
      <c r="F652" s="16"/>
    </row>
    <row r="653" spans="3:6" ht="12.75" x14ac:dyDescent="0.2">
      <c r="C653" s="14"/>
      <c r="D653" s="15"/>
      <c r="E653" s="16"/>
      <c r="F653" s="16"/>
    </row>
    <row r="654" spans="3:6" ht="12.75" x14ac:dyDescent="0.2">
      <c r="C654" s="14"/>
      <c r="D654" s="15"/>
      <c r="E654" s="16"/>
      <c r="F654" s="16"/>
    </row>
    <row r="655" spans="3:6" ht="12.75" x14ac:dyDescent="0.2">
      <c r="C655" s="14"/>
      <c r="D655" s="15"/>
      <c r="E655" s="16"/>
      <c r="F655" s="16"/>
    </row>
    <row r="656" spans="3:6" ht="12.75" x14ac:dyDescent="0.2">
      <c r="C656" s="14"/>
      <c r="D656" s="15"/>
      <c r="E656" s="16"/>
      <c r="F656" s="16"/>
    </row>
    <row r="657" spans="3:6" ht="12.75" x14ac:dyDescent="0.2">
      <c r="C657" s="14"/>
      <c r="D657" s="15"/>
      <c r="E657" s="16"/>
      <c r="F657" s="16"/>
    </row>
    <row r="658" spans="3:6" ht="12.75" x14ac:dyDescent="0.2">
      <c r="C658" s="14"/>
      <c r="D658" s="15"/>
      <c r="E658" s="16"/>
      <c r="F658" s="16"/>
    </row>
    <row r="659" spans="3:6" ht="12.75" x14ac:dyDescent="0.2">
      <c r="C659" s="14"/>
      <c r="D659" s="15"/>
      <c r="E659" s="16"/>
      <c r="F659" s="16"/>
    </row>
    <row r="660" spans="3:6" ht="12.75" x14ac:dyDescent="0.2">
      <c r="C660" s="14"/>
      <c r="D660" s="15"/>
      <c r="E660" s="16"/>
      <c r="F660" s="16"/>
    </row>
    <row r="661" spans="3:6" ht="12.75" x14ac:dyDescent="0.2">
      <c r="C661" s="14"/>
      <c r="D661" s="15"/>
      <c r="E661" s="16"/>
      <c r="F661" s="16"/>
    </row>
    <row r="662" spans="3:6" ht="12.75" x14ac:dyDescent="0.2">
      <c r="C662" s="14"/>
      <c r="D662" s="15"/>
      <c r="E662" s="16"/>
      <c r="F662" s="16"/>
    </row>
    <row r="663" spans="3:6" ht="12.75" x14ac:dyDescent="0.2">
      <c r="C663" s="14"/>
      <c r="D663" s="15"/>
      <c r="E663" s="16"/>
      <c r="F663" s="16"/>
    </row>
    <row r="664" spans="3:6" ht="12.75" x14ac:dyDescent="0.2">
      <c r="C664" s="14"/>
      <c r="D664" s="15"/>
      <c r="E664" s="16"/>
      <c r="F664" s="16"/>
    </row>
    <row r="665" spans="3:6" ht="12.75" x14ac:dyDescent="0.2">
      <c r="C665" s="14"/>
      <c r="D665" s="15"/>
      <c r="E665" s="16"/>
      <c r="F665" s="16"/>
    </row>
    <row r="666" spans="3:6" ht="12.75" x14ac:dyDescent="0.2">
      <c r="C666" s="14"/>
      <c r="D666" s="15"/>
      <c r="E666" s="16"/>
      <c r="F666" s="16"/>
    </row>
    <row r="667" spans="3:6" ht="12.75" x14ac:dyDescent="0.2">
      <c r="C667" s="14"/>
      <c r="D667" s="15"/>
      <c r="E667" s="16"/>
      <c r="F667" s="16"/>
    </row>
    <row r="668" spans="3:6" ht="12.75" x14ac:dyDescent="0.2">
      <c r="C668" s="14"/>
      <c r="D668" s="15"/>
      <c r="E668" s="16"/>
      <c r="F668" s="16"/>
    </row>
    <row r="669" spans="3:6" ht="12.75" x14ac:dyDescent="0.2">
      <c r="C669" s="14"/>
      <c r="D669" s="15"/>
      <c r="E669" s="16"/>
      <c r="F669" s="16"/>
    </row>
    <row r="670" spans="3:6" ht="12.75" x14ac:dyDescent="0.2">
      <c r="C670" s="14"/>
      <c r="D670" s="15"/>
      <c r="E670" s="16"/>
      <c r="F670" s="16"/>
    </row>
    <row r="671" spans="3:6" ht="12.75" x14ac:dyDescent="0.2">
      <c r="C671" s="14"/>
      <c r="D671" s="15"/>
      <c r="E671" s="16"/>
      <c r="F671" s="16"/>
    </row>
    <row r="672" spans="3:6" ht="12.75" x14ac:dyDescent="0.2">
      <c r="C672" s="14"/>
      <c r="D672" s="15"/>
      <c r="E672" s="16"/>
      <c r="F672" s="16"/>
    </row>
    <row r="673" spans="3:6" ht="12.75" x14ac:dyDescent="0.2">
      <c r="C673" s="14"/>
      <c r="D673" s="15"/>
      <c r="E673" s="16"/>
      <c r="F673" s="16"/>
    </row>
    <row r="674" spans="3:6" ht="12.75" x14ac:dyDescent="0.2">
      <c r="C674" s="14"/>
      <c r="D674" s="15"/>
      <c r="E674" s="16"/>
      <c r="F674" s="16"/>
    </row>
    <row r="675" spans="3:6" ht="12.75" x14ac:dyDescent="0.2">
      <c r="C675" s="14"/>
      <c r="D675" s="15"/>
      <c r="E675" s="16"/>
      <c r="F675" s="16"/>
    </row>
    <row r="676" spans="3:6" ht="12.75" x14ac:dyDescent="0.2">
      <c r="C676" s="14"/>
      <c r="D676" s="15"/>
      <c r="E676" s="16"/>
      <c r="F676" s="16"/>
    </row>
    <row r="677" spans="3:6" ht="12.75" x14ac:dyDescent="0.2">
      <c r="C677" s="14"/>
      <c r="D677" s="15"/>
      <c r="E677" s="16"/>
      <c r="F677" s="16"/>
    </row>
    <row r="678" spans="3:6" ht="12.75" x14ac:dyDescent="0.2">
      <c r="C678" s="14"/>
      <c r="D678" s="15"/>
      <c r="E678" s="16"/>
      <c r="F678" s="16"/>
    </row>
    <row r="679" spans="3:6" ht="12.75" x14ac:dyDescent="0.2">
      <c r="C679" s="14"/>
      <c r="D679" s="15"/>
      <c r="E679" s="16"/>
      <c r="F679" s="16"/>
    </row>
    <row r="680" spans="3:6" ht="12.75" x14ac:dyDescent="0.2">
      <c r="C680" s="14"/>
      <c r="D680" s="15"/>
      <c r="E680" s="16"/>
      <c r="F680" s="16"/>
    </row>
    <row r="681" spans="3:6" ht="12.75" x14ac:dyDescent="0.2">
      <c r="C681" s="14"/>
      <c r="D681" s="15"/>
      <c r="E681" s="16"/>
      <c r="F681" s="16"/>
    </row>
    <row r="682" spans="3:6" ht="12.75" x14ac:dyDescent="0.2">
      <c r="C682" s="14"/>
      <c r="D682" s="15"/>
      <c r="E682" s="16"/>
      <c r="F682" s="16"/>
    </row>
    <row r="683" spans="3:6" ht="12.75" x14ac:dyDescent="0.2">
      <c r="C683" s="14"/>
      <c r="D683" s="15"/>
      <c r="E683" s="16"/>
      <c r="F683" s="16"/>
    </row>
    <row r="684" spans="3:6" ht="12.75" x14ac:dyDescent="0.2">
      <c r="C684" s="14"/>
      <c r="D684" s="15"/>
      <c r="E684" s="16"/>
      <c r="F684" s="16"/>
    </row>
    <row r="685" spans="3:6" ht="12.75" x14ac:dyDescent="0.2">
      <c r="C685" s="14"/>
      <c r="D685" s="15"/>
      <c r="E685" s="16"/>
      <c r="F685" s="16"/>
    </row>
    <row r="686" spans="3:6" ht="12.75" x14ac:dyDescent="0.2">
      <c r="C686" s="14"/>
      <c r="D686" s="15"/>
      <c r="E686" s="16"/>
      <c r="F686" s="16"/>
    </row>
    <row r="687" spans="3:6" ht="12.75" x14ac:dyDescent="0.2">
      <c r="C687" s="14"/>
      <c r="D687" s="15"/>
      <c r="E687" s="16"/>
      <c r="F687" s="16"/>
    </row>
    <row r="688" spans="3:6" ht="12.75" x14ac:dyDescent="0.2">
      <c r="C688" s="14"/>
      <c r="D688" s="15"/>
      <c r="E688" s="16"/>
      <c r="F688" s="16"/>
    </row>
    <row r="689" spans="3:6" ht="12.75" x14ac:dyDescent="0.2">
      <c r="C689" s="14"/>
      <c r="D689" s="15"/>
      <c r="E689" s="16"/>
      <c r="F689" s="16"/>
    </row>
    <row r="690" spans="3:6" ht="12.75" x14ac:dyDescent="0.2">
      <c r="C690" s="14"/>
      <c r="D690" s="15"/>
      <c r="E690" s="16"/>
      <c r="F690" s="16"/>
    </row>
    <row r="691" spans="3:6" ht="12.75" x14ac:dyDescent="0.2">
      <c r="C691" s="14"/>
      <c r="D691" s="15"/>
      <c r="E691" s="16"/>
      <c r="F691" s="16"/>
    </row>
    <row r="692" spans="3:6" ht="12.75" x14ac:dyDescent="0.2">
      <c r="C692" s="14"/>
      <c r="D692" s="15"/>
      <c r="E692" s="16"/>
      <c r="F692" s="16"/>
    </row>
    <row r="693" spans="3:6" ht="12.75" x14ac:dyDescent="0.2">
      <c r="C693" s="14"/>
      <c r="D693" s="15"/>
      <c r="E693" s="16"/>
      <c r="F693" s="16"/>
    </row>
    <row r="694" spans="3:6" ht="12.75" x14ac:dyDescent="0.2">
      <c r="C694" s="14"/>
      <c r="D694" s="15"/>
      <c r="E694" s="16"/>
      <c r="F694" s="16"/>
    </row>
    <row r="695" spans="3:6" ht="12.75" x14ac:dyDescent="0.2">
      <c r="C695" s="14"/>
      <c r="D695" s="15"/>
      <c r="E695" s="16"/>
      <c r="F695" s="16"/>
    </row>
    <row r="696" spans="3:6" ht="12.75" x14ac:dyDescent="0.2">
      <c r="C696" s="14"/>
      <c r="D696" s="15"/>
      <c r="E696" s="16"/>
      <c r="F696" s="16"/>
    </row>
    <row r="697" spans="3:6" ht="12.75" x14ac:dyDescent="0.2">
      <c r="C697" s="14"/>
      <c r="D697" s="15"/>
      <c r="E697" s="16"/>
      <c r="F697" s="16"/>
    </row>
    <row r="698" spans="3:6" ht="12.75" x14ac:dyDescent="0.2">
      <c r="C698" s="14"/>
      <c r="D698" s="15"/>
      <c r="E698" s="16"/>
      <c r="F698" s="16"/>
    </row>
    <row r="699" spans="3:6" ht="12.75" x14ac:dyDescent="0.2">
      <c r="C699" s="14"/>
      <c r="D699" s="15"/>
      <c r="E699" s="16"/>
      <c r="F699" s="16"/>
    </row>
    <row r="700" spans="3:6" ht="12.75" x14ac:dyDescent="0.2">
      <c r="C700" s="14"/>
      <c r="D700" s="15"/>
      <c r="E700" s="16"/>
      <c r="F700" s="16"/>
    </row>
    <row r="701" spans="3:6" ht="12.75" x14ac:dyDescent="0.2">
      <c r="C701" s="14"/>
      <c r="D701" s="15"/>
      <c r="E701" s="16"/>
      <c r="F701" s="16"/>
    </row>
    <row r="702" spans="3:6" ht="12.75" x14ac:dyDescent="0.2">
      <c r="C702" s="14"/>
      <c r="D702" s="15"/>
      <c r="E702" s="16"/>
      <c r="F702" s="16"/>
    </row>
    <row r="703" spans="3:6" ht="12.75" x14ac:dyDescent="0.2">
      <c r="C703" s="14"/>
      <c r="D703" s="15"/>
      <c r="E703" s="16"/>
      <c r="F703" s="16"/>
    </row>
    <row r="704" spans="3:6" ht="12.75" x14ac:dyDescent="0.2">
      <c r="C704" s="14"/>
      <c r="D704" s="15"/>
      <c r="E704" s="16"/>
      <c r="F704" s="16"/>
    </row>
    <row r="705" spans="3:6" ht="12.75" x14ac:dyDescent="0.2">
      <c r="C705" s="14"/>
      <c r="D705" s="15"/>
      <c r="E705" s="16"/>
      <c r="F705" s="16"/>
    </row>
    <row r="706" spans="3:6" ht="12.75" x14ac:dyDescent="0.2">
      <c r="C706" s="14"/>
      <c r="D706" s="15"/>
      <c r="E706" s="16"/>
      <c r="F706" s="16"/>
    </row>
    <row r="707" spans="3:6" ht="12.75" x14ac:dyDescent="0.2">
      <c r="C707" s="14"/>
      <c r="D707" s="15"/>
      <c r="E707" s="16"/>
      <c r="F707" s="16"/>
    </row>
    <row r="708" spans="3:6" ht="12.75" x14ac:dyDescent="0.2">
      <c r="C708" s="14"/>
      <c r="D708" s="15"/>
      <c r="E708" s="16"/>
      <c r="F708" s="16"/>
    </row>
    <row r="709" spans="3:6" ht="12.75" x14ac:dyDescent="0.2">
      <c r="C709" s="14"/>
      <c r="D709" s="15"/>
      <c r="E709" s="16"/>
      <c r="F709" s="16"/>
    </row>
    <row r="710" spans="3:6" ht="12.75" x14ac:dyDescent="0.2">
      <c r="C710" s="14"/>
      <c r="D710" s="15"/>
      <c r="E710" s="16"/>
      <c r="F710" s="16"/>
    </row>
    <row r="711" spans="3:6" ht="12.75" x14ac:dyDescent="0.2">
      <c r="C711" s="14"/>
      <c r="D711" s="15"/>
      <c r="E711" s="16"/>
      <c r="F711" s="16"/>
    </row>
    <row r="712" spans="3:6" ht="12.75" x14ac:dyDescent="0.2">
      <c r="C712" s="14"/>
      <c r="D712" s="15"/>
      <c r="E712" s="16"/>
      <c r="F712" s="16"/>
    </row>
    <row r="713" spans="3:6" ht="12.75" x14ac:dyDescent="0.2">
      <c r="C713" s="14"/>
      <c r="D713" s="15"/>
      <c r="E713" s="16"/>
      <c r="F713" s="16"/>
    </row>
    <row r="714" spans="3:6" ht="12.75" x14ac:dyDescent="0.2">
      <c r="C714" s="14"/>
      <c r="D714" s="15"/>
      <c r="E714" s="16"/>
      <c r="F714" s="16"/>
    </row>
    <row r="715" spans="3:6" ht="12.75" x14ac:dyDescent="0.2">
      <c r="C715" s="14"/>
      <c r="D715" s="15"/>
      <c r="E715" s="16"/>
      <c r="F715" s="16"/>
    </row>
    <row r="716" spans="3:6" ht="12.75" x14ac:dyDescent="0.2">
      <c r="C716" s="14"/>
      <c r="D716" s="15"/>
      <c r="E716" s="16"/>
      <c r="F716" s="16"/>
    </row>
    <row r="717" spans="3:6" ht="12.75" x14ac:dyDescent="0.2">
      <c r="C717" s="14"/>
      <c r="D717" s="15"/>
      <c r="E717" s="16"/>
      <c r="F717" s="16"/>
    </row>
    <row r="718" spans="3:6" ht="12.75" x14ac:dyDescent="0.2">
      <c r="C718" s="14"/>
      <c r="D718" s="15"/>
      <c r="E718" s="16"/>
      <c r="F718" s="16"/>
    </row>
    <row r="719" spans="3:6" ht="12.75" x14ac:dyDescent="0.2">
      <c r="C719" s="14"/>
      <c r="D719" s="15"/>
      <c r="E719" s="16"/>
      <c r="F719" s="16"/>
    </row>
    <row r="720" spans="3:6" ht="12.75" x14ac:dyDescent="0.2">
      <c r="C720" s="14"/>
      <c r="D720" s="15"/>
      <c r="E720" s="16"/>
      <c r="F720" s="16"/>
    </row>
    <row r="721" spans="3:6" ht="12.75" x14ac:dyDescent="0.2">
      <c r="C721" s="14"/>
      <c r="D721" s="15"/>
      <c r="E721" s="16"/>
      <c r="F721" s="16"/>
    </row>
    <row r="722" spans="3:6" ht="12.75" x14ac:dyDescent="0.2">
      <c r="C722" s="14"/>
      <c r="D722" s="15"/>
      <c r="E722" s="16"/>
      <c r="F722" s="16"/>
    </row>
    <row r="723" spans="3:6" ht="12.75" x14ac:dyDescent="0.2">
      <c r="C723" s="14"/>
      <c r="D723" s="15"/>
      <c r="E723" s="16"/>
      <c r="F723" s="16"/>
    </row>
    <row r="724" spans="3:6" ht="12.75" x14ac:dyDescent="0.2">
      <c r="C724" s="14"/>
      <c r="D724" s="15"/>
      <c r="E724" s="16"/>
      <c r="F724" s="16"/>
    </row>
    <row r="725" spans="3:6" ht="12.75" x14ac:dyDescent="0.2">
      <c r="C725" s="14"/>
      <c r="D725" s="15"/>
      <c r="E725" s="16"/>
      <c r="F725" s="16"/>
    </row>
    <row r="726" spans="3:6" ht="12.75" x14ac:dyDescent="0.2">
      <c r="C726" s="14"/>
      <c r="D726" s="15"/>
      <c r="E726" s="16"/>
      <c r="F726" s="16"/>
    </row>
    <row r="727" spans="3:6" ht="12.75" x14ac:dyDescent="0.2">
      <c r="C727" s="14"/>
      <c r="D727" s="15"/>
      <c r="E727" s="16"/>
      <c r="F727" s="16"/>
    </row>
    <row r="728" spans="3:6" ht="12.75" x14ac:dyDescent="0.2">
      <c r="C728" s="14"/>
      <c r="D728" s="15"/>
      <c r="E728" s="16"/>
      <c r="F728" s="16"/>
    </row>
    <row r="729" spans="3:6" ht="12.75" x14ac:dyDescent="0.2">
      <c r="C729" s="14"/>
      <c r="D729" s="15"/>
      <c r="E729" s="16"/>
      <c r="F729" s="16"/>
    </row>
    <row r="730" spans="3:6" ht="12.75" x14ac:dyDescent="0.2">
      <c r="C730" s="14"/>
      <c r="D730" s="15"/>
      <c r="E730" s="16"/>
      <c r="F730" s="16"/>
    </row>
    <row r="731" spans="3:6" ht="12.75" x14ac:dyDescent="0.2">
      <c r="C731" s="14"/>
      <c r="D731" s="15"/>
      <c r="E731" s="16"/>
      <c r="F731" s="16"/>
    </row>
    <row r="732" spans="3:6" ht="12.75" x14ac:dyDescent="0.2">
      <c r="C732" s="14"/>
      <c r="D732" s="15"/>
      <c r="E732" s="16"/>
      <c r="F732" s="16"/>
    </row>
    <row r="733" spans="3:6" ht="12.75" x14ac:dyDescent="0.2">
      <c r="C733" s="14"/>
      <c r="D733" s="15"/>
      <c r="E733" s="16"/>
      <c r="F733" s="16"/>
    </row>
    <row r="734" spans="3:6" ht="12.75" x14ac:dyDescent="0.2">
      <c r="C734" s="14"/>
      <c r="D734" s="15"/>
      <c r="E734" s="16"/>
      <c r="F734" s="16"/>
    </row>
    <row r="735" spans="3:6" ht="12.75" x14ac:dyDescent="0.2">
      <c r="C735" s="14"/>
      <c r="D735" s="15"/>
      <c r="E735" s="16"/>
      <c r="F735" s="16"/>
    </row>
    <row r="736" spans="3:6" ht="12.75" x14ac:dyDescent="0.2">
      <c r="C736" s="14"/>
      <c r="D736" s="15"/>
      <c r="E736" s="16"/>
      <c r="F736" s="16"/>
    </row>
    <row r="737" spans="3:6" ht="12.75" x14ac:dyDescent="0.2">
      <c r="C737" s="14"/>
      <c r="D737" s="15"/>
      <c r="E737" s="16"/>
      <c r="F737" s="16"/>
    </row>
    <row r="738" spans="3:6" ht="12.75" x14ac:dyDescent="0.2">
      <c r="C738" s="14"/>
      <c r="D738" s="15"/>
      <c r="E738" s="16"/>
      <c r="F738" s="16"/>
    </row>
    <row r="739" spans="3:6" ht="12.75" x14ac:dyDescent="0.2">
      <c r="C739" s="14"/>
      <c r="D739" s="15"/>
      <c r="E739" s="16"/>
      <c r="F739" s="16"/>
    </row>
    <row r="740" spans="3:6" ht="12.75" x14ac:dyDescent="0.2">
      <c r="C740" s="14"/>
      <c r="D740" s="15"/>
      <c r="E740" s="16"/>
      <c r="F740" s="16"/>
    </row>
    <row r="741" spans="3:6" ht="12.75" x14ac:dyDescent="0.2">
      <c r="C741" s="14"/>
      <c r="D741" s="15"/>
      <c r="E741" s="16"/>
      <c r="F741" s="16"/>
    </row>
    <row r="742" spans="3:6" ht="12.75" x14ac:dyDescent="0.2">
      <c r="C742" s="14"/>
      <c r="D742" s="15"/>
      <c r="E742" s="16"/>
      <c r="F742" s="16"/>
    </row>
    <row r="743" spans="3:6" ht="12.75" x14ac:dyDescent="0.2">
      <c r="C743" s="14"/>
      <c r="D743" s="15"/>
      <c r="E743" s="16"/>
      <c r="F743" s="16"/>
    </row>
    <row r="744" spans="3:6" ht="12.75" x14ac:dyDescent="0.2">
      <c r="C744" s="14"/>
      <c r="D744" s="15"/>
      <c r="E744" s="16"/>
      <c r="F744" s="16"/>
    </row>
    <row r="745" spans="3:6" ht="12.75" x14ac:dyDescent="0.2">
      <c r="C745" s="14"/>
      <c r="D745" s="15"/>
      <c r="E745" s="16"/>
      <c r="F745" s="16"/>
    </row>
    <row r="746" spans="3:6" ht="12.75" x14ac:dyDescent="0.2">
      <c r="C746" s="14"/>
      <c r="D746" s="15"/>
      <c r="E746" s="16"/>
      <c r="F746" s="16"/>
    </row>
    <row r="747" spans="3:6" ht="12.75" x14ac:dyDescent="0.2">
      <c r="C747" s="14"/>
      <c r="D747" s="15"/>
      <c r="E747" s="16"/>
      <c r="F747" s="16"/>
    </row>
    <row r="748" spans="3:6" ht="12.75" x14ac:dyDescent="0.2">
      <c r="C748" s="14"/>
      <c r="D748" s="15"/>
      <c r="E748" s="16"/>
      <c r="F748" s="16"/>
    </row>
    <row r="749" spans="3:6" ht="12.75" x14ac:dyDescent="0.2">
      <c r="C749" s="14"/>
      <c r="D749" s="15"/>
      <c r="E749" s="16"/>
      <c r="F749" s="16"/>
    </row>
    <row r="750" spans="3:6" ht="12.75" x14ac:dyDescent="0.2">
      <c r="C750" s="14"/>
      <c r="D750" s="15"/>
      <c r="E750" s="16"/>
      <c r="F750" s="16"/>
    </row>
    <row r="751" spans="3:6" ht="12.75" x14ac:dyDescent="0.2">
      <c r="C751" s="14"/>
      <c r="D751" s="15"/>
      <c r="E751" s="16"/>
      <c r="F751" s="16"/>
    </row>
    <row r="752" spans="3:6" ht="12.75" x14ac:dyDescent="0.2">
      <c r="C752" s="14"/>
      <c r="D752" s="15"/>
      <c r="E752" s="16"/>
      <c r="F752" s="16"/>
    </row>
    <row r="753" spans="3:6" ht="12.75" x14ac:dyDescent="0.2">
      <c r="C753" s="14"/>
      <c r="D753" s="15"/>
      <c r="E753" s="16"/>
      <c r="F753" s="16"/>
    </row>
    <row r="754" spans="3:6" ht="12.75" x14ac:dyDescent="0.2">
      <c r="C754" s="14"/>
      <c r="D754" s="15"/>
      <c r="E754" s="16"/>
      <c r="F754" s="16"/>
    </row>
    <row r="755" spans="3:6" ht="12.75" x14ac:dyDescent="0.2">
      <c r="C755" s="14"/>
      <c r="D755" s="15"/>
      <c r="E755" s="16"/>
      <c r="F755" s="16"/>
    </row>
    <row r="756" spans="3:6" ht="12.75" x14ac:dyDescent="0.2">
      <c r="C756" s="14"/>
      <c r="D756" s="15"/>
      <c r="E756" s="16"/>
      <c r="F756" s="16"/>
    </row>
    <row r="757" spans="3:6" ht="12.75" x14ac:dyDescent="0.2">
      <c r="C757" s="14"/>
      <c r="D757" s="15"/>
      <c r="E757" s="16"/>
      <c r="F757" s="16"/>
    </row>
    <row r="758" spans="3:6" ht="12.75" x14ac:dyDescent="0.2">
      <c r="C758" s="14"/>
      <c r="D758" s="15"/>
      <c r="E758" s="16"/>
      <c r="F758" s="16"/>
    </row>
    <row r="759" spans="3:6" ht="12.75" x14ac:dyDescent="0.2">
      <c r="C759" s="14"/>
      <c r="D759" s="15"/>
      <c r="E759" s="16"/>
      <c r="F759" s="16"/>
    </row>
    <row r="760" spans="3:6" ht="12.75" x14ac:dyDescent="0.2">
      <c r="C760" s="14"/>
      <c r="D760" s="15"/>
      <c r="E760" s="16"/>
      <c r="F760" s="16"/>
    </row>
    <row r="761" spans="3:6" ht="12.75" x14ac:dyDescent="0.2">
      <c r="C761" s="14"/>
      <c r="D761" s="15"/>
      <c r="E761" s="16"/>
      <c r="F761" s="16"/>
    </row>
    <row r="762" spans="3:6" ht="12.75" x14ac:dyDescent="0.2">
      <c r="C762" s="14"/>
      <c r="D762" s="15"/>
      <c r="E762" s="16"/>
      <c r="F762" s="16"/>
    </row>
    <row r="763" spans="3:6" ht="12.75" x14ac:dyDescent="0.2">
      <c r="C763" s="14"/>
      <c r="D763" s="15"/>
      <c r="E763" s="16"/>
      <c r="F763" s="16"/>
    </row>
    <row r="764" spans="3:6" ht="12.75" x14ac:dyDescent="0.2">
      <c r="C764" s="14"/>
      <c r="D764" s="15"/>
      <c r="E764" s="16"/>
      <c r="F764" s="16"/>
    </row>
    <row r="765" spans="3:6" ht="12.75" x14ac:dyDescent="0.2">
      <c r="C765" s="14"/>
      <c r="D765" s="15"/>
      <c r="E765" s="16"/>
      <c r="F765" s="16"/>
    </row>
    <row r="766" spans="3:6" ht="12.75" x14ac:dyDescent="0.2">
      <c r="C766" s="14"/>
      <c r="D766" s="15"/>
      <c r="E766" s="16"/>
      <c r="F766" s="16"/>
    </row>
    <row r="767" spans="3:6" ht="12.75" x14ac:dyDescent="0.2">
      <c r="C767" s="14"/>
      <c r="D767" s="15"/>
      <c r="E767" s="16"/>
      <c r="F767" s="16"/>
    </row>
    <row r="768" spans="3:6" ht="12.75" x14ac:dyDescent="0.2">
      <c r="C768" s="14"/>
      <c r="D768" s="15"/>
      <c r="E768" s="16"/>
      <c r="F768" s="16"/>
    </row>
    <row r="769" spans="3:6" ht="12.75" x14ac:dyDescent="0.2">
      <c r="C769" s="14"/>
      <c r="D769" s="15"/>
      <c r="E769" s="16"/>
      <c r="F769" s="16"/>
    </row>
    <row r="770" spans="3:6" ht="12.75" x14ac:dyDescent="0.2">
      <c r="C770" s="14"/>
      <c r="D770" s="15"/>
      <c r="E770" s="16"/>
      <c r="F770" s="16"/>
    </row>
    <row r="771" spans="3:6" ht="12.75" x14ac:dyDescent="0.2">
      <c r="C771" s="14"/>
      <c r="D771" s="15"/>
      <c r="E771" s="16"/>
      <c r="F771" s="16"/>
    </row>
    <row r="772" spans="3:6" ht="12.75" x14ac:dyDescent="0.2">
      <c r="C772" s="14"/>
      <c r="D772" s="15"/>
      <c r="E772" s="16"/>
      <c r="F772" s="16"/>
    </row>
    <row r="773" spans="3:6" ht="12.75" x14ac:dyDescent="0.2">
      <c r="C773" s="14"/>
      <c r="D773" s="15"/>
      <c r="E773" s="16"/>
      <c r="F773" s="16"/>
    </row>
    <row r="774" spans="3:6" ht="12.75" x14ac:dyDescent="0.2">
      <c r="C774" s="14"/>
      <c r="D774" s="15"/>
      <c r="E774" s="16"/>
      <c r="F774" s="16"/>
    </row>
    <row r="775" spans="3:6" ht="12.75" x14ac:dyDescent="0.2">
      <c r="C775" s="14"/>
      <c r="D775" s="15"/>
      <c r="E775" s="16"/>
      <c r="F775" s="16"/>
    </row>
    <row r="776" spans="3:6" ht="12.75" x14ac:dyDescent="0.2">
      <c r="C776" s="14"/>
      <c r="D776" s="15"/>
      <c r="E776" s="16"/>
      <c r="F776" s="16"/>
    </row>
    <row r="777" spans="3:6" ht="12.75" x14ac:dyDescent="0.2">
      <c r="C777" s="14"/>
      <c r="D777" s="15"/>
      <c r="E777" s="16"/>
      <c r="F777" s="16"/>
    </row>
    <row r="778" spans="3:6" ht="12.75" x14ac:dyDescent="0.2">
      <c r="C778" s="14"/>
      <c r="D778" s="15"/>
      <c r="E778" s="16"/>
      <c r="F778" s="16"/>
    </row>
    <row r="779" spans="3:6" ht="12.75" x14ac:dyDescent="0.2">
      <c r="C779" s="14"/>
      <c r="D779" s="15"/>
      <c r="E779" s="16"/>
      <c r="F779" s="16"/>
    </row>
    <row r="780" spans="3:6" ht="12.75" x14ac:dyDescent="0.2">
      <c r="C780" s="14"/>
      <c r="D780" s="15"/>
      <c r="E780" s="16"/>
      <c r="F780" s="16"/>
    </row>
    <row r="781" spans="3:6" ht="12.75" x14ac:dyDescent="0.2">
      <c r="C781" s="14"/>
      <c r="D781" s="15"/>
      <c r="E781" s="16"/>
      <c r="F781" s="16"/>
    </row>
    <row r="782" spans="3:6" ht="12.75" x14ac:dyDescent="0.2">
      <c r="C782" s="14"/>
      <c r="D782" s="15"/>
      <c r="E782" s="16"/>
      <c r="F782" s="16"/>
    </row>
    <row r="783" spans="3:6" ht="12.75" x14ac:dyDescent="0.2">
      <c r="C783" s="14"/>
      <c r="D783" s="15"/>
      <c r="E783" s="16"/>
      <c r="F783" s="16"/>
    </row>
    <row r="784" spans="3:6" ht="12.75" x14ac:dyDescent="0.2">
      <c r="C784" s="14"/>
      <c r="D784" s="15"/>
      <c r="E784" s="16"/>
      <c r="F784" s="16"/>
    </row>
    <row r="785" spans="3:6" ht="12.75" x14ac:dyDescent="0.2">
      <c r="C785" s="14"/>
      <c r="D785" s="15"/>
      <c r="E785" s="16"/>
      <c r="F785" s="16"/>
    </row>
    <row r="786" spans="3:6" ht="12.75" x14ac:dyDescent="0.2">
      <c r="C786" s="14"/>
      <c r="D786" s="15"/>
      <c r="E786" s="16"/>
      <c r="F786" s="16"/>
    </row>
    <row r="787" spans="3:6" ht="12.75" x14ac:dyDescent="0.2">
      <c r="C787" s="14"/>
      <c r="D787" s="15"/>
      <c r="E787" s="16"/>
      <c r="F787" s="16"/>
    </row>
    <row r="788" spans="3:6" ht="12.75" x14ac:dyDescent="0.2">
      <c r="C788" s="14"/>
      <c r="D788" s="15"/>
      <c r="E788" s="16"/>
      <c r="F788" s="16"/>
    </row>
    <row r="789" spans="3:6" ht="12.75" x14ac:dyDescent="0.2">
      <c r="C789" s="14"/>
      <c r="D789" s="15"/>
      <c r="E789" s="16"/>
      <c r="F789" s="16"/>
    </row>
    <row r="790" spans="3:6" ht="12.75" x14ac:dyDescent="0.2">
      <c r="C790" s="14"/>
      <c r="D790" s="15"/>
      <c r="E790" s="16"/>
      <c r="F790" s="16"/>
    </row>
    <row r="791" spans="3:6" ht="12.75" x14ac:dyDescent="0.2">
      <c r="C791" s="14"/>
      <c r="D791" s="15"/>
      <c r="E791" s="16"/>
      <c r="F791" s="16"/>
    </row>
    <row r="792" spans="3:6" ht="12.75" x14ac:dyDescent="0.2">
      <c r="C792" s="14"/>
      <c r="D792" s="15"/>
      <c r="E792" s="16"/>
      <c r="F792" s="16"/>
    </row>
    <row r="793" spans="3:6" ht="12.75" x14ac:dyDescent="0.2">
      <c r="C793" s="14"/>
      <c r="D793" s="15"/>
      <c r="E793" s="16"/>
      <c r="F793" s="16"/>
    </row>
    <row r="794" spans="3:6" ht="12.75" x14ac:dyDescent="0.2">
      <c r="C794" s="14"/>
      <c r="D794" s="15"/>
      <c r="E794" s="16"/>
      <c r="F794" s="16"/>
    </row>
    <row r="795" spans="3:6" ht="12.75" x14ac:dyDescent="0.2">
      <c r="C795" s="14"/>
      <c r="D795" s="15"/>
      <c r="E795" s="16"/>
      <c r="F795" s="16"/>
    </row>
    <row r="796" spans="3:6" ht="12.75" x14ac:dyDescent="0.2">
      <c r="C796" s="14"/>
      <c r="D796" s="15"/>
      <c r="E796" s="16"/>
      <c r="F796" s="16"/>
    </row>
    <row r="797" spans="3:6" ht="12.75" x14ac:dyDescent="0.2">
      <c r="C797" s="14"/>
      <c r="D797" s="15"/>
      <c r="E797" s="16"/>
      <c r="F797" s="16"/>
    </row>
    <row r="798" spans="3:6" ht="12.75" x14ac:dyDescent="0.2">
      <c r="C798" s="14"/>
      <c r="D798" s="15"/>
      <c r="E798" s="16"/>
      <c r="F798" s="16"/>
    </row>
    <row r="799" spans="3:6" ht="12.75" x14ac:dyDescent="0.2">
      <c r="C799" s="14"/>
      <c r="D799" s="15"/>
      <c r="E799" s="16"/>
      <c r="F799" s="16"/>
    </row>
    <row r="800" spans="3:6" ht="12.75" x14ac:dyDescent="0.2">
      <c r="C800" s="14"/>
      <c r="D800" s="15"/>
      <c r="E800" s="16"/>
      <c r="F800" s="16"/>
    </row>
    <row r="801" spans="3:6" ht="12.75" x14ac:dyDescent="0.2">
      <c r="C801" s="14"/>
      <c r="D801" s="15"/>
      <c r="E801" s="16"/>
      <c r="F801" s="16"/>
    </row>
    <row r="802" spans="3:6" ht="12.75" x14ac:dyDescent="0.2">
      <c r="C802" s="14"/>
      <c r="D802" s="15"/>
      <c r="E802" s="16"/>
      <c r="F802" s="16"/>
    </row>
    <row r="803" spans="3:6" ht="12.75" x14ac:dyDescent="0.2">
      <c r="C803" s="14"/>
      <c r="D803" s="15"/>
      <c r="E803" s="16"/>
      <c r="F803" s="16"/>
    </row>
    <row r="804" spans="3:6" ht="12.75" x14ac:dyDescent="0.2">
      <c r="C804" s="14"/>
      <c r="D804" s="15"/>
      <c r="E804" s="16"/>
      <c r="F804" s="16"/>
    </row>
    <row r="805" spans="3:6" ht="12.75" x14ac:dyDescent="0.2">
      <c r="C805" s="14"/>
      <c r="D805" s="15"/>
      <c r="E805" s="16"/>
      <c r="F805" s="16"/>
    </row>
    <row r="806" spans="3:6" ht="12.75" x14ac:dyDescent="0.2">
      <c r="C806" s="14"/>
      <c r="D806" s="15"/>
      <c r="E806" s="16"/>
      <c r="F806" s="16"/>
    </row>
    <row r="807" spans="3:6" ht="12.75" x14ac:dyDescent="0.2">
      <c r="C807" s="14"/>
      <c r="D807" s="15"/>
      <c r="E807" s="16"/>
      <c r="F807" s="16"/>
    </row>
    <row r="808" spans="3:6" ht="12.75" x14ac:dyDescent="0.2">
      <c r="C808" s="14"/>
      <c r="D808" s="15"/>
      <c r="E808" s="16"/>
      <c r="F808" s="16"/>
    </row>
    <row r="809" spans="3:6" ht="12.75" x14ac:dyDescent="0.2">
      <c r="C809" s="14"/>
      <c r="D809" s="15"/>
      <c r="E809" s="16"/>
      <c r="F809" s="16"/>
    </row>
    <row r="810" spans="3:6" ht="12.75" x14ac:dyDescent="0.2">
      <c r="C810" s="14"/>
      <c r="D810" s="15"/>
      <c r="E810" s="16"/>
      <c r="F810" s="16"/>
    </row>
    <row r="811" spans="3:6" ht="12.75" x14ac:dyDescent="0.2">
      <c r="C811" s="14"/>
      <c r="D811" s="15"/>
      <c r="E811" s="16"/>
      <c r="F811" s="16"/>
    </row>
    <row r="812" spans="3:6" ht="12.75" x14ac:dyDescent="0.2">
      <c r="C812" s="14"/>
      <c r="D812" s="15"/>
      <c r="E812" s="16"/>
      <c r="F812" s="16"/>
    </row>
    <row r="813" spans="3:6" ht="12.75" x14ac:dyDescent="0.2">
      <c r="C813" s="14"/>
      <c r="D813" s="15"/>
      <c r="E813" s="16"/>
      <c r="F813" s="16"/>
    </row>
    <row r="814" spans="3:6" ht="12.75" x14ac:dyDescent="0.2">
      <c r="C814" s="14"/>
      <c r="D814" s="15"/>
      <c r="E814" s="16"/>
      <c r="F814" s="16"/>
    </row>
    <row r="815" spans="3:6" ht="12.75" x14ac:dyDescent="0.2">
      <c r="C815" s="14"/>
      <c r="D815" s="15"/>
      <c r="E815" s="16"/>
      <c r="F815" s="16"/>
    </row>
    <row r="816" spans="3:6" ht="12.75" x14ac:dyDescent="0.2">
      <c r="C816" s="14"/>
      <c r="D816" s="15"/>
      <c r="E816" s="16"/>
      <c r="F816" s="16"/>
    </row>
    <row r="817" spans="3:6" ht="12.75" x14ac:dyDescent="0.2">
      <c r="C817" s="14"/>
      <c r="D817" s="15"/>
      <c r="E817" s="16"/>
      <c r="F817" s="16"/>
    </row>
    <row r="818" spans="3:6" ht="12.75" x14ac:dyDescent="0.2">
      <c r="C818" s="14"/>
      <c r="D818" s="15"/>
      <c r="E818" s="16"/>
      <c r="F818" s="16"/>
    </row>
    <row r="819" spans="3:6" ht="12.75" x14ac:dyDescent="0.2">
      <c r="C819" s="14"/>
      <c r="D819" s="15"/>
      <c r="E819" s="16"/>
      <c r="F819" s="16"/>
    </row>
    <row r="820" spans="3:6" ht="12.75" x14ac:dyDescent="0.2">
      <c r="C820" s="14"/>
      <c r="D820" s="15"/>
      <c r="E820" s="16"/>
      <c r="F820" s="16"/>
    </row>
    <row r="821" spans="3:6" ht="12.75" x14ac:dyDescent="0.2">
      <c r="C821" s="14"/>
      <c r="D821" s="15"/>
      <c r="E821" s="16"/>
      <c r="F821" s="16"/>
    </row>
    <row r="822" spans="3:6" ht="12.75" x14ac:dyDescent="0.2">
      <c r="C822" s="14"/>
      <c r="D822" s="15"/>
      <c r="E822" s="16"/>
      <c r="F822" s="16"/>
    </row>
    <row r="823" spans="3:6" ht="12.75" x14ac:dyDescent="0.2">
      <c r="C823" s="14"/>
      <c r="D823" s="15"/>
      <c r="E823" s="16"/>
      <c r="F823" s="16"/>
    </row>
    <row r="824" spans="3:6" ht="12.75" x14ac:dyDescent="0.2">
      <c r="C824" s="14"/>
      <c r="D824" s="15"/>
      <c r="E824" s="16"/>
      <c r="F824" s="16"/>
    </row>
    <row r="825" spans="3:6" ht="12.75" x14ac:dyDescent="0.2">
      <c r="C825" s="14"/>
      <c r="D825" s="15"/>
      <c r="E825" s="16"/>
      <c r="F825" s="16"/>
    </row>
    <row r="826" spans="3:6" ht="12.75" x14ac:dyDescent="0.2">
      <c r="C826" s="14"/>
      <c r="D826" s="15"/>
      <c r="E826" s="16"/>
      <c r="F826" s="16"/>
    </row>
    <row r="827" spans="3:6" ht="12.75" x14ac:dyDescent="0.2">
      <c r="C827" s="14"/>
      <c r="D827" s="15"/>
      <c r="E827" s="16"/>
      <c r="F827" s="16"/>
    </row>
    <row r="828" spans="3:6" ht="12.75" x14ac:dyDescent="0.2">
      <c r="C828" s="14"/>
      <c r="D828" s="15"/>
      <c r="E828" s="16"/>
      <c r="F828" s="16"/>
    </row>
    <row r="829" spans="3:6" ht="12.75" x14ac:dyDescent="0.2">
      <c r="C829" s="14"/>
      <c r="D829" s="15"/>
      <c r="E829" s="16"/>
      <c r="F829" s="16"/>
    </row>
    <row r="830" spans="3:6" ht="12.75" x14ac:dyDescent="0.2">
      <c r="C830" s="14"/>
      <c r="D830" s="15"/>
      <c r="E830" s="16"/>
      <c r="F830" s="16"/>
    </row>
    <row r="831" spans="3:6" ht="12.75" x14ac:dyDescent="0.2">
      <c r="C831" s="14"/>
      <c r="D831" s="15"/>
      <c r="E831" s="16"/>
      <c r="F831" s="16"/>
    </row>
    <row r="832" spans="3:6" ht="12.75" x14ac:dyDescent="0.2">
      <c r="C832" s="14"/>
      <c r="D832" s="15"/>
      <c r="E832" s="16"/>
      <c r="F832" s="16"/>
    </row>
    <row r="833" spans="3:6" ht="12.75" x14ac:dyDescent="0.2">
      <c r="C833" s="14"/>
      <c r="D833" s="15"/>
      <c r="E833" s="16"/>
      <c r="F833" s="16"/>
    </row>
    <row r="834" spans="3:6" ht="12.75" x14ac:dyDescent="0.2">
      <c r="C834" s="14"/>
      <c r="D834" s="15"/>
      <c r="E834" s="16"/>
      <c r="F834" s="16"/>
    </row>
    <row r="835" spans="3:6" ht="12.75" x14ac:dyDescent="0.2">
      <c r="C835" s="14"/>
      <c r="D835" s="15"/>
      <c r="E835" s="16"/>
      <c r="F835" s="16"/>
    </row>
    <row r="836" spans="3:6" ht="12.75" x14ac:dyDescent="0.2">
      <c r="C836" s="14"/>
      <c r="D836" s="15"/>
      <c r="E836" s="16"/>
      <c r="F836" s="16"/>
    </row>
    <row r="837" spans="3:6" ht="12.75" x14ac:dyDescent="0.2">
      <c r="C837" s="14"/>
      <c r="D837" s="15"/>
      <c r="E837" s="16"/>
      <c r="F837" s="16"/>
    </row>
    <row r="838" spans="3:6" ht="12.75" x14ac:dyDescent="0.2">
      <c r="C838" s="14"/>
      <c r="D838" s="15"/>
      <c r="E838" s="16"/>
      <c r="F838" s="16"/>
    </row>
    <row r="839" spans="3:6" ht="12.75" x14ac:dyDescent="0.2">
      <c r="C839" s="14"/>
      <c r="D839" s="15"/>
      <c r="E839" s="16"/>
      <c r="F839" s="16"/>
    </row>
    <row r="840" spans="3:6" ht="12.75" x14ac:dyDescent="0.2">
      <c r="C840" s="14"/>
      <c r="D840" s="15"/>
      <c r="E840" s="16"/>
      <c r="F840" s="16"/>
    </row>
    <row r="841" spans="3:6" ht="12.75" x14ac:dyDescent="0.2">
      <c r="C841" s="14"/>
      <c r="D841" s="15"/>
      <c r="E841" s="16"/>
      <c r="F841" s="16"/>
    </row>
    <row r="842" spans="3:6" ht="12.75" x14ac:dyDescent="0.2">
      <c r="C842" s="14"/>
      <c r="D842" s="15"/>
      <c r="E842" s="16"/>
      <c r="F842" s="16"/>
    </row>
    <row r="843" spans="3:6" ht="12.75" x14ac:dyDescent="0.2">
      <c r="C843" s="14"/>
      <c r="D843" s="15"/>
      <c r="E843" s="16"/>
      <c r="F843" s="16"/>
    </row>
    <row r="844" spans="3:6" ht="12.75" x14ac:dyDescent="0.2">
      <c r="C844" s="14"/>
      <c r="D844" s="15"/>
      <c r="E844" s="16"/>
      <c r="F844" s="16"/>
    </row>
    <row r="845" spans="3:6" ht="12.75" x14ac:dyDescent="0.2">
      <c r="C845" s="14"/>
      <c r="D845" s="15"/>
      <c r="E845" s="16"/>
      <c r="F845" s="16"/>
    </row>
    <row r="846" spans="3:6" ht="12.75" x14ac:dyDescent="0.2">
      <c r="C846" s="14"/>
      <c r="D846" s="15"/>
      <c r="E846" s="16"/>
      <c r="F846" s="16"/>
    </row>
    <row r="847" spans="3:6" ht="12.75" x14ac:dyDescent="0.2">
      <c r="C847" s="14"/>
      <c r="D847" s="15"/>
      <c r="E847" s="16"/>
      <c r="F847" s="16"/>
    </row>
    <row r="848" spans="3:6" ht="12.75" x14ac:dyDescent="0.2">
      <c r="C848" s="14"/>
      <c r="D848" s="15"/>
      <c r="E848" s="16"/>
      <c r="F848" s="16"/>
    </row>
    <row r="849" spans="3:6" ht="12.75" x14ac:dyDescent="0.2">
      <c r="C849" s="14"/>
      <c r="D849" s="15"/>
      <c r="E849" s="16"/>
      <c r="F849" s="16"/>
    </row>
    <row r="850" spans="3:6" ht="12.75" x14ac:dyDescent="0.2">
      <c r="C850" s="14"/>
      <c r="D850" s="15"/>
      <c r="E850" s="16"/>
      <c r="F850" s="16"/>
    </row>
    <row r="851" spans="3:6" ht="12.75" x14ac:dyDescent="0.2">
      <c r="C851" s="14"/>
      <c r="D851" s="15"/>
      <c r="E851" s="16"/>
      <c r="F851" s="16"/>
    </row>
    <row r="852" spans="3:6" ht="12.75" x14ac:dyDescent="0.2">
      <c r="C852" s="14"/>
      <c r="D852" s="15"/>
      <c r="E852" s="16"/>
      <c r="F852" s="16"/>
    </row>
    <row r="853" spans="3:6" ht="12.75" x14ac:dyDescent="0.2">
      <c r="C853" s="14"/>
      <c r="D853" s="15"/>
      <c r="E853" s="16"/>
      <c r="F853" s="16"/>
    </row>
    <row r="854" spans="3:6" ht="12.75" x14ac:dyDescent="0.2">
      <c r="C854" s="14"/>
      <c r="D854" s="15"/>
      <c r="E854" s="16"/>
      <c r="F854" s="16"/>
    </row>
    <row r="855" spans="3:6" ht="12.75" x14ac:dyDescent="0.2">
      <c r="C855" s="14"/>
      <c r="D855" s="15"/>
      <c r="E855" s="16"/>
      <c r="F855" s="16"/>
    </row>
    <row r="856" spans="3:6" ht="12.75" x14ac:dyDescent="0.2">
      <c r="C856" s="14"/>
      <c r="D856" s="15"/>
      <c r="E856" s="16"/>
      <c r="F856" s="16"/>
    </row>
    <row r="857" spans="3:6" ht="12.75" x14ac:dyDescent="0.2">
      <c r="C857" s="14"/>
      <c r="D857" s="15"/>
      <c r="E857" s="16"/>
      <c r="F857" s="16"/>
    </row>
    <row r="858" spans="3:6" ht="12.75" x14ac:dyDescent="0.2">
      <c r="C858" s="14"/>
      <c r="D858" s="15"/>
      <c r="E858" s="16"/>
      <c r="F858" s="16"/>
    </row>
    <row r="859" spans="3:6" ht="12.75" x14ac:dyDescent="0.2">
      <c r="C859" s="14"/>
      <c r="D859" s="15"/>
      <c r="E859" s="16"/>
      <c r="F859" s="16"/>
    </row>
    <row r="860" spans="3:6" ht="12.75" x14ac:dyDescent="0.2">
      <c r="C860" s="14"/>
      <c r="D860" s="15"/>
      <c r="E860" s="16"/>
      <c r="F860" s="16"/>
    </row>
    <row r="861" spans="3:6" ht="12.75" x14ac:dyDescent="0.2">
      <c r="C861" s="14"/>
      <c r="D861" s="15"/>
      <c r="E861" s="16"/>
      <c r="F861" s="16"/>
    </row>
    <row r="862" spans="3:6" ht="12.75" x14ac:dyDescent="0.2">
      <c r="C862" s="14"/>
      <c r="D862" s="15"/>
      <c r="E862" s="16"/>
      <c r="F862" s="16"/>
    </row>
    <row r="863" spans="3:6" ht="12.75" x14ac:dyDescent="0.2">
      <c r="C863" s="14"/>
      <c r="D863" s="15"/>
      <c r="E863" s="16"/>
      <c r="F863" s="16"/>
    </row>
    <row r="864" spans="3:6" ht="12.75" x14ac:dyDescent="0.2">
      <c r="C864" s="14"/>
      <c r="D864" s="15"/>
      <c r="E864" s="16"/>
      <c r="F864" s="16"/>
    </row>
    <row r="865" spans="3:6" ht="12.75" x14ac:dyDescent="0.2">
      <c r="C865" s="14"/>
      <c r="D865" s="15"/>
      <c r="E865" s="16"/>
      <c r="F865" s="16"/>
    </row>
    <row r="866" spans="3:6" ht="12.75" x14ac:dyDescent="0.2">
      <c r="C866" s="14"/>
      <c r="D866" s="15"/>
      <c r="E866" s="16"/>
      <c r="F866" s="16"/>
    </row>
    <row r="867" spans="3:6" ht="12.75" x14ac:dyDescent="0.2">
      <c r="C867" s="14"/>
      <c r="D867" s="15"/>
      <c r="E867" s="16"/>
      <c r="F867" s="16"/>
    </row>
    <row r="868" spans="3:6" ht="12.75" x14ac:dyDescent="0.2">
      <c r="C868" s="14"/>
      <c r="D868" s="15"/>
      <c r="E868" s="16"/>
      <c r="F868" s="16"/>
    </row>
    <row r="869" spans="3:6" ht="12.75" x14ac:dyDescent="0.2">
      <c r="C869" s="14"/>
      <c r="D869" s="15"/>
      <c r="E869" s="16"/>
      <c r="F869" s="16"/>
    </row>
    <row r="870" spans="3:6" ht="12.75" x14ac:dyDescent="0.2">
      <c r="C870" s="14"/>
      <c r="D870" s="15"/>
      <c r="E870" s="16"/>
      <c r="F870" s="16"/>
    </row>
    <row r="871" spans="3:6" ht="12.75" x14ac:dyDescent="0.2">
      <c r="C871" s="14"/>
      <c r="D871" s="15"/>
      <c r="E871" s="16"/>
      <c r="F871" s="16"/>
    </row>
    <row r="872" spans="3:6" ht="12.75" x14ac:dyDescent="0.2">
      <c r="C872" s="14"/>
      <c r="D872" s="15"/>
      <c r="E872" s="16"/>
      <c r="F872" s="16"/>
    </row>
    <row r="873" spans="3:6" ht="12.75" x14ac:dyDescent="0.2">
      <c r="C873" s="14"/>
      <c r="D873" s="15"/>
      <c r="E873" s="16"/>
      <c r="F873" s="16"/>
    </row>
    <row r="874" spans="3:6" ht="12.75" x14ac:dyDescent="0.2">
      <c r="C874" s="14"/>
      <c r="D874" s="15"/>
      <c r="E874" s="16"/>
      <c r="F874" s="16"/>
    </row>
    <row r="875" spans="3:6" ht="12.75" x14ac:dyDescent="0.2">
      <c r="C875" s="14"/>
      <c r="D875" s="15"/>
      <c r="E875" s="16"/>
      <c r="F875" s="16"/>
    </row>
    <row r="876" spans="3:6" ht="12.75" x14ac:dyDescent="0.2">
      <c r="C876" s="14"/>
      <c r="D876" s="15"/>
      <c r="E876" s="16"/>
      <c r="F876" s="16"/>
    </row>
    <row r="877" spans="3:6" ht="12.75" x14ac:dyDescent="0.2">
      <c r="C877" s="14"/>
      <c r="D877" s="15"/>
      <c r="E877" s="16"/>
      <c r="F877" s="16"/>
    </row>
    <row r="878" spans="3:6" ht="12.75" x14ac:dyDescent="0.2">
      <c r="C878" s="14"/>
      <c r="D878" s="15"/>
      <c r="E878" s="16"/>
      <c r="F878" s="16"/>
    </row>
    <row r="879" spans="3:6" ht="12.75" x14ac:dyDescent="0.2">
      <c r="C879" s="14"/>
      <c r="D879" s="15"/>
      <c r="E879" s="16"/>
      <c r="F879" s="16"/>
    </row>
    <row r="880" spans="3:6" ht="12.75" x14ac:dyDescent="0.2">
      <c r="C880" s="14"/>
      <c r="D880" s="15"/>
      <c r="E880" s="16"/>
      <c r="F880" s="16"/>
    </row>
    <row r="881" spans="3:6" ht="12.75" x14ac:dyDescent="0.2">
      <c r="C881" s="14"/>
      <c r="D881" s="15"/>
      <c r="E881" s="16"/>
      <c r="F881" s="16"/>
    </row>
    <row r="882" spans="3:6" ht="12.75" x14ac:dyDescent="0.2">
      <c r="C882" s="14"/>
      <c r="D882" s="15"/>
      <c r="E882" s="16"/>
      <c r="F882" s="16"/>
    </row>
    <row r="883" spans="3:6" ht="12.75" x14ac:dyDescent="0.2">
      <c r="C883" s="14"/>
      <c r="D883" s="15"/>
      <c r="E883" s="16"/>
      <c r="F883" s="16"/>
    </row>
    <row r="884" spans="3:6" ht="12.75" x14ac:dyDescent="0.2">
      <c r="C884" s="14"/>
      <c r="D884" s="15"/>
      <c r="E884" s="16"/>
      <c r="F884" s="16"/>
    </row>
    <row r="885" spans="3:6" ht="12.75" x14ac:dyDescent="0.2">
      <c r="C885" s="14"/>
      <c r="D885" s="15"/>
      <c r="E885" s="16"/>
      <c r="F885" s="16"/>
    </row>
    <row r="886" spans="3:6" ht="12.75" x14ac:dyDescent="0.2">
      <c r="C886" s="14"/>
      <c r="D886" s="15"/>
      <c r="E886" s="16"/>
      <c r="F886" s="16"/>
    </row>
    <row r="887" spans="3:6" ht="12.75" x14ac:dyDescent="0.2">
      <c r="C887" s="14"/>
      <c r="D887" s="15"/>
      <c r="E887" s="16"/>
      <c r="F887" s="16"/>
    </row>
    <row r="888" spans="3:6" ht="12.75" x14ac:dyDescent="0.2">
      <c r="C888" s="14"/>
      <c r="D888" s="15"/>
      <c r="E888" s="16"/>
      <c r="F888" s="16"/>
    </row>
    <row r="889" spans="3:6" ht="12.75" x14ac:dyDescent="0.2">
      <c r="C889" s="14"/>
      <c r="D889" s="15"/>
      <c r="E889" s="16"/>
      <c r="F889" s="16"/>
    </row>
    <row r="890" spans="3:6" ht="12.75" x14ac:dyDescent="0.2">
      <c r="C890" s="14"/>
      <c r="D890" s="15"/>
      <c r="E890" s="16"/>
      <c r="F890" s="16"/>
    </row>
    <row r="891" spans="3:6" ht="12.75" x14ac:dyDescent="0.2">
      <c r="C891" s="14"/>
      <c r="D891" s="15"/>
      <c r="E891" s="16"/>
      <c r="F891" s="16"/>
    </row>
    <row r="892" spans="3:6" ht="12.75" x14ac:dyDescent="0.2">
      <c r="C892" s="14"/>
      <c r="D892" s="15"/>
      <c r="E892" s="16"/>
      <c r="F892" s="16"/>
    </row>
    <row r="893" spans="3:6" ht="12.75" x14ac:dyDescent="0.2">
      <c r="C893" s="14"/>
      <c r="D893" s="15"/>
      <c r="E893" s="16"/>
      <c r="F893" s="16"/>
    </row>
    <row r="894" spans="3:6" ht="12.75" x14ac:dyDescent="0.2">
      <c r="C894" s="14"/>
      <c r="D894" s="15"/>
      <c r="E894" s="16"/>
      <c r="F894" s="16"/>
    </row>
    <row r="895" spans="3:6" ht="12.75" x14ac:dyDescent="0.2">
      <c r="C895" s="14"/>
      <c r="D895" s="15"/>
      <c r="E895" s="16"/>
      <c r="F895" s="16"/>
    </row>
    <row r="896" spans="3:6" ht="12.75" x14ac:dyDescent="0.2">
      <c r="C896" s="14"/>
      <c r="D896" s="15"/>
      <c r="E896" s="16"/>
      <c r="F896" s="16"/>
    </row>
    <row r="897" spans="3:6" ht="12.75" x14ac:dyDescent="0.2">
      <c r="C897" s="14"/>
      <c r="D897" s="15"/>
      <c r="E897" s="16"/>
      <c r="F897" s="16"/>
    </row>
    <row r="898" spans="3:6" ht="12.75" x14ac:dyDescent="0.2">
      <c r="C898" s="14"/>
      <c r="D898" s="15"/>
      <c r="E898" s="16"/>
      <c r="F898" s="16"/>
    </row>
    <row r="899" spans="3:6" ht="12.75" x14ac:dyDescent="0.2">
      <c r="C899" s="14"/>
      <c r="D899" s="15"/>
      <c r="E899" s="16"/>
      <c r="F899" s="16"/>
    </row>
    <row r="900" spans="3:6" ht="12.75" x14ac:dyDescent="0.2">
      <c r="C900" s="14"/>
      <c r="D900" s="15"/>
      <c r="E900" s="16"/>
      <c r="F900" s="16"/>
    </row>
    <row r="901" spans="3:6" ht="12.75" x14ac:dyDescent="0.2">
      <c r="C901" s="14"/>
      <c r="D901" s="15"/>
      <c r="E901" s="16"/>
      <c r="F901" s="16"/>
    </row>
    <row r="902" spans="3:6" ht="12.75" x14ac:dyDescent="0.2">
      <c r="C902" s="14"/>
      <c r="D902" s="15"/>
      <c r="E902" s="16"/>
      <c r="F902" s="16"/>
    </row>
    <row r="903" spans="3:6" ht="12.75" x14ac:dyDescent="0.2">
      <c r="C903" s="14"/>
      <c r="D903" s="15"/>
      <c r="E903" s="16"/>
      <c r="F903" s="16"/>
    </row>
    <row r="904" spans="3:6" ht="12.75" x14ac:dyDescent="0.2">
      <c r="C904" s="14"/>
      <c r="D904" s="15"/>
      <c r="E904" s="16"/>
      <c r="F904" s="16"/>
    </row>
    <row r="905" spans="3:6" ht="12.75" x14ac:dyDescent="0.2">
      <c r="C905" s="14"/>
      <c r="D905" s="15"/>
      <c r="E905" s="16"/>
      <c r="F905" s="16"/>
    </row>
    <row r="906" spans="3:6" ht="12.75" x14ac:dyDescent="0.2">
      <c r="C906" s="14"/>
      <c r="D906" s="15"/>
      <c r="E906" s="16"/>
      <c r="F906" s="16"/>
    </row>
    <row r="907" spans="3:6" ht="12.75" x14ac:dyDescent="0.2">
      <c r="C907" s="14"/>
      <c r="D907" s="15"/>
      <c r="E907" s="16"/>
      <c r="F907" s="16"/>
    </row>
    <row r="908" spans="3:6" ht="12.75" x14ac:dyDescent="0.2">
      <c r="C908" s="14"/>
      <c r="D908" s="15"/>
      <c r="E908" s="16"/>
      <c r="F908" s="16"/>
    </row>
    <row r="909" spans="3:6" ht="12.75" x14ac:dyDescent="0.2">
      <c r="C909" s="14"/>
      <c r="D909" s="15"/>
      <c r="E909" s="16"/>
      <c r="F909" s="16"/>
    </row>
    <row r="910" spans="3:6" ht="12.75" x14ac:dyDescent="0.2">
      <c r="C910" s="14"/>
      <c r="D910" s="15"/>
      <c r="E910" s="16"/>
      <c r="F910" s="16"/>
    </row>
    <row r="911" spans="3:6" ht="12.75" x14ac:dyDescent="0.2">
      <c r="C911" s="14"/>
      <c r="D911" s="15"/>
      <c r="E911" s="16"/>
      <c r="F911" s="16"/>
    </row>
    <row r="912" spans="3:6" ht="12.75" x14ac:dyDescent="0.2">
      <c r="C912" s="14"/>
      <c r="D912" s="15"/>
      <c r="E912" s="16"/>
      <c r="F912" s="16"/>
    </row>
    <row r="913" spans="3:6" ht="12.75" x14ac:dyDescent="0.2">
      <c r="C913" s="14"/>
      <c r="D913" s="15"/>
      <c r="E913" s="16"/>
      <c r="F913" s="16"/>
    </row>
    <row r="914" spans="3:6" ht="12.75" x14ac:dyDescent="0.2">
      <c r="C914" s="14"/>
      <c r="D914" s="15"/>
      <c r="E914" s="16"/>
      <c r="F914" s="16"/>
    </row>
    <row r="915" spans="3:6" ht="12.75" x14ac:dyDescent="0.2">
      <c r="C915" s="14"/>
      <c r="D915" s="15"/>
      <c r="E915" s="16"/>
      <c r="F915" s="16"/>
    </row>
    <row r="916" spans="3:6" ht="12.75" x14ac:dyDescent="0.2">
      <c r="C916" s="14"/>
      <c r="D916" s="15"/>
      <c r="E916" s="16"/>
      <c r="F916" s="16"/>
    </row>
    <row r="917" spans="3:6" ht="12.75" x14ac:dyDescent="0.2">
      <c r="C917" s="14"/>
      <c r="D917" s="15"/>
      <c r="E917" s="16"/>
      <c r="F917" s="16"/>
    </row>
    <row r="918" spans="3:6" ht="12.75" x14ac:dyDescent="0.2">
      <c r="C918" s="14"/>
      <c r="D918" s="15"/>
      <c r="E918" s="16"/>
      <c r="F918" s="16"/>
    </row>
    <row r="919" spans="3:6" ht="12.75" x14ac:dyDescent="0.2">
      <c r="C919" s="14"/>
      <c r="D919" s="15"/>
      <c r="E919" s="16"/>
      <c r="F919" s="16"/>
    </row>
    <row r="920" spans="3:6" ht="12.75" x14ac:dyDescent="0.2">
      <c r="C920" s="14"/>
      <c r="D920" s="15"/>
      <c r="E920" s="16"/>
      <c r="F920" s="16"/>
    </row>
    <row r="921" spans="3:6" ht="12.75" x14ac:dyDescent="0.2">
      <c r="C921" s="14"/>
      <c r="D921" s="15"/>
      <c r="E921" s="16"/>
      <c r="F921" s="16"/>
    </row>
    <row r="922" spans="3:6" ht="12.75" x14ac:dyDescent="0.2">
      <c r="C922" s="14"/>
      <c r="D922" s="15"/>
      <c r="E922" s="16"/>
      <c r="F922" s="16"/>
    </row>
    <row r="923" spans="3:6" ht="12.75" x14ac:dyDescent="0.2">
      <c r="C923" s="14"/>
      <c r="D923" s="15"/>
      <c r="E923" s="16"/>
      <c r="F923" s="16"/>
    </row>
    <row r="924" spans="3:6" ht="12.75" x14ac:dyDescent="0.2">
      <c r="C924" s="14"/>
      <c r="D924" s="15"/>
      <c r="E924" s="16"/>
      <c r="F924" s="16"/>
    </row>
    <row r="925" spans="3:6" ht="12.75" x14ac:dyDescent="0.2">
      <c r="C925" s="14"/>
      <c r="D925" s="15"/>
      <c r="E925" s="16"/>
      <c r="F925" s="16"/>
    </row>
    <row r="926" spans="3:6" ht="12.75" x14ac:dyDescent="0.2">
      <c r="C926" s="14"/>
      <c r="D926" s="15"/>
      <c r="E926" s="16"/>
      <c r="F926" s="16"/>
    </row>
    <row r="927" spans="3:6" ht="12.75" x14ac:dyDescent="0.2">
      <c r="C927" s="14"/>
      <c r="D927" s="15"/>
      <c r="E927" s="16"/>
      <c r="F927" s="16"/>
    </row>
    <row r="928" spans="3:6" ht="12.75" x14ac:dyDescent="0.2">
      <c r="C928" s="14"/>
      <c r="D928" s="15"/>
      <c r="E928" s="16"/>
      <c r="F928" s="16"/>
    </row>
    <row r="929" spans="3:6" ht="12.75" x14ac:dyDescent="0.2">
      <c r="C929" s="14"/>
      <c r="D929" s="15"/>
      <c r="E929" s="16"/>
      <c r="F929" s="16"/>
    </row>
    <row r="930" spans="3:6" ht="12.75" x14ac:dyDescent="0.2">
      <c r="C930" s="14"/>
      <c r="D930" s="15"/>
      <c r="E930" s="16"/>
      <c r="F930" s="16"/>
    </row>
    <row r="931" spans="3:6" ht="12.75" x14ac:dyDescent="0.2">
      <c r="C931" s="14"/>
      <c r="D931" s="15"/>
      <c r="E931" s="16"/>
      <c r="F931" s="16"/>
    </row>
    <row r="932" spans="3:6" ht="12.75" x14ac:dyDescent="0.2">
      <c r="C932" s="14"/>
      <c r="D932" s="15"/>
      <c r="E932" s="16"/>
      <c r="F932" s="16"/>
    </row>
    <row r="933" spans="3:6" ht="12.75" x14ac:dyDescent="0.2">
      <c r="C933" s="14"/>
      <c r="D933" s="15"/>
      <c r="E933" s="16"/>
      <c r="F933" s="16"/>
    </row>
    <row r="934" spans="3:6" ht="12.75" x14ac:dyDescent="0.2">
      <c r="C934" s="14"/>
      <c r="D934" s="15"/>
      <c r="E934" s="16"/>
      <c r="F934" s="16"/>
    </row>
    <row r="935" spans="3:6" ht="12.75" x14ac:dyDescent="0.2">
      <c r="C935" s="14"/>
      <c r="D935" s="15"/>
      <c r="E935" s="16"/>
      <c r="F935" s="16"/>
    </row>
    <row r="936" spans="3:6" ht="12.75" x14ac:dyDescent="0.2">
      <c r="C936" s="14"/>
      <c r="D936" s="15"/>
      <c r="E936" s="16"/>
      <c r="F936" s="16"/>
    </row>
    <row r="937" spans="3:6" ht="12.75" x14ac:dyDescent="0.2">
      <c r="C937" s="14"/>
      <c r="D937" s="15"/>
      <c r="E937" s="16"/>
      <c r="F937" s="16"/>
    </row>
    <row r="938" spans="3:6" ht="12.75" x14ac:dyDescent="0.2">
      <c r="C938" s="14"/>
      <c r="D938" s="15"/>
      <c r="E938" s="16"/>
      <c r="F938" s="16"/>
    </row>
    <row r="939" spans="3:6" ht="12.75" x14ac:dyDescent="0.2">
      <c r="C939" s="14"/>
      <c r="D939" s="15"/>
      <c r="E939" s="16"/>
      <c r="F939" s="16"/>
    </row>
    <row r="940" spans="3:6" ht="12.75" x14ac:dyDescent="0.2">
      <c r="C940" s="14"/>
      <c r="D940" s="15"/>
      <c r="E940" s="16"/>
      <c r="F940" s="16"/>
    </row>
    <row r="941" spans="3:6" ht="12.75" x14ac:dyDescent="0.2">
      <c r="C941" s="14"/>
      <c r="D941" s="15"/>
      <c r="E941" s="16"/>
      <c r="F941" s="16"/>
    </row>
    <row r="942" spans="3:6" ht="12.75" x14ac:dyDescent="0.2">
      <c r="C942" s="14"/>
      <c r="D942" s="15"/>
      <c r="E942" s="16"/>
      <c r="F942" s="16"/>
    </row>
    <row r="943" spans="3:6" ht="12.75" x14ac:dyDescent="0.2">
      <c r="C943" s="14"/>
      <c r="D943" s="15"/>
      <c r="E943" s="16"/>
      <c r="F943" s="16"/>
    </row>
    <row r="944" spans="3:6" ht="12.75" x14ac:dyDescent="0.2">
      <c r="C944" s="14"/>
      <c r="D944" s="15"/>
      <c r="E944" s="16"/>
      <c r="F944" s="16"/>
    </row>
    <row r="945" spans="3:6" ht="12.75" x14ac:dyDescent="0.2">
      <c r="C945" s="14"/>
      <c r="D945" s="15"/>
      <c r="E945" s="16"/>
      <c r="F945" s="16"/>
    </row>
    <row r="946" spans="3:6" ht="12.75" x14ac:dyDescent="0.2">
      <c r="C946" s="14"/>
      <c r="D946" s="15"/>
      <c r="E946" s="16"/>
      <c r="F946" s="16"/>
    </row>
    <row r="947" spans="3:6" ht="12.75" x14ac:dyDescent="0.2">
      <c r="C947" s="14"/>
      <c r="D947" s="15"/>
      <c r="E947" s="16"/>
      <c r="F947" s="16"/>
    </row>
    <row r="948" spans="3:6" ht="12.75" x14ac:dyDescent="0.2">
      <c r="C948" s="14"/>
      <c r="D948" s="15"/>
      <c r="E948" s="16"/>
      <c r="F948" s="16"/>
    </row>
    <row r="949" spans="3:6" ht="12.75" x14ac:dyDescent="0.2">
      <c r="C949" s="14"/>
      <c r="D949" s="15"/>
      <c r="E949" s="16"/>
      <c r="F949" s="16"/>
    </row>
    <row r="950" spans="3:6" ht="12.75" x14ac:dyDescent="0.2">
      <c r="C950" s="14"/>
      <c r="D950" s="15"/>
      <c r="E950" s="16"/>
      <c r="F950" s="16"/>
    </row>
    <row r="951" spans="3:6" ht="12.75" x14ac:dyDescent="0.2">
      <c r="C951" s="14"/>
      <c r="D951" s="15"/>
      <c r="E951" s="16"/>
      <c r="F951" s="16"/>
    </row>
    <row r="952" spans="3:6" ht="12.75" x14ac:dyDescent="0.2">
      <c r="C952" s="14"/>
      <c r="D952" s="15"/>
      <c r="E952" s="16"/>
      <c r="F952" s="16"/>
    </row>
    <row r="953" spans="3:6" ht="12.75" x14ac:dyDescent="0.2">
      <c r="C953" s="14"/>
      <c r="D953" s="15"/>
      <c r="E953" s="16"/>
      <c r="F953" s="16"/>
    </row>
    <row r="954" spans="3:6" ht="12.75" x14ac:dyDescent="0.2">
      <c r="C954" s="14"/>
      <c r="D954" s="15"/>
      <c r="E954" s="16"/>
      <c r="F954" s="16"/>
    </row>
    <row r="955" spans="3:6" ht="12.75" x14ac:dyDescent="0.2">
      <c r="C955" s="14"/>
      <c r="D955" s="15"/>
      <c r="E955" s="16"/>
      <c r="F955" s="16"/>
    </row>
    <row r="956" spans="3:6" ht="12.75" x14ac:dyDescent="0.2">
      <c r="C956" s="14"/>
      <c r="D956" s="15"/>
      <c r="E956" s="16"/>
      <c r="F956" s="16"/>
    </row>
    <row r="957" spans="3:6" ht="12.75" x14ac:dyDescent="0.2">
      <c r="C957" s="14"/>
      <c r="D957" s="15"/>
      <c r="E957" s="16"/>
      <c r="F957" s="16"/>
    </row>
    <row r="958" spans="3:6" ht="12.75" x14ac:dyDescent="0.2">
      <c r="C958" s="14"/>
      <c r="D958" s="15"/>
      <c r="E958" s="16"/>
      <c r="F958" s="16"/>
    </row>
    <row r="959" spans="3:6" ht="12.75" x14ac:dyDescent="0.2">
      <c r="C959" s="14"/>
      <c r="D959" s="15"/>
      <c r="E959" s="16"/>
      <c r="F959" s="16"/>
    </row>
    <row r="960" spans="3:6" ht="12.75" x14ac:dyDescent="0.2">
      <c r="C960" s="14"/>
      <c r="D960" s="15"/>
      <c r="E960" s="16"/>
      <c r="F960" s="16"/>
    </row>
    <row r="961" spans="3:6" ht="12.75" x14ac:dyDescent="0.2">
      <c r="C961" s="14"/>
      <c r="D961" s="15"/>
      <c r="E961" s="16"/>
      <c r="F961" s="16"/>
    </row>
    <row r="962" spans="3:6" ht="12.75" x14ac:dyDescent="0.2">
      <c r="C962" s="14"/>
      <c r="D962" s="15"/>
      <c r="E962" s="16"/>
      <c r="F962" s="16"/>
    </row>
    <row r="963" spans="3:6" ht="12.75" x14ac:dyDescent="0.2">
      <c r="C963" s="14"/>
      <c r="D963" s="15"/>
      <c r="E963" s="16"/>
      <c r="F963" s="16"/>
    </row>
    <row r="964" spans="3:6" ht="12.75" x14ac:dyDescent="0.2">
      <c r="C964" s="14"/>
      <c r="D964" s="15"/>
      <c r="E964" s="16"/>
      <c r="F964" s="16"/>
    </row>
    <row r="965" spans="3:6" ht="12.75" x14ac:dyDescent="0.2">
      <c r="C965" s="14"/>
      <c r="D965" s="15"/>
      <c r="E965" s="16"/>
      <c r="F965" s="16"/>
    </row>
    <row r="966" spans="3:6" ht="12.75" x14ac:dyDescent="0.2">
      <c r="C966" s="14"/>
      <c r="D966" s="15"/>
      <c r="E966" s="16"/>
      <c r="F966" s="16"/>
    </row>
    <row r="967" spans="3:6" ht="12.75" x14ac:dyDescent="0.2">
      <c r="C967" s="14"/>
      <c r="D967" s="15"/>
      <c r="E967" s="16"/>
      <c r="F967" s="16"/>
    </row>
    <row r="968" spans="3:6" ht="12.75" x14ac:dyDescent="0.2">
      <c r="C968" s="14"/>
      <c r="D968" s="15"/>
      <c r="E968" s="16"/>
      <c r="F968" s="16"/>
    </row>
    <row r="969" spans="3:6" ht="12.75" x14ac:dyDescent="0.2">
      <c r="F969" s="16"/>
    </row>
  </sheetData>
  <sheetProtection password="C411" sheet="1" objects="1" scenarios="1"/>
  <protectedRanges>
    <protectedRange sqref="D11" name="Oblast1"/>
  </protectedRanges>
  <mergeCells count="11">
    <mergeCell ref="A36:E49"/>
    <mergeCell ref="A1:E1"/>
    <mergeCell ref="B3:D3"/>
    <mergeCell ref="A3:A11"/>
    <mergeCell ref="A2:E2"/>
    <mergeCell ref="A15:E15"/>
    <mergeCell ref="B16:D16"/>
    <mergeCell ref="A16:A22"/>
    <mergeCell ref="A26:E26"/>
    <mergeCell ref="B27:D27"/>
    <mergeCell ref="A27:A30"/>
  </mergeCells>
  <printOptions headings="1" gridLines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outlinePr summaryBelow="0"/>
  </sheetPr>
  <dimension ref="A1:S251"/>
  <sheetViews>
    <sheetView windowProtection="1" topLeftCell="F1" zoomScale="85" zoomScaleNormal="85" zoomScaleSheetLayoutView="100" workbookViewId="0">
      <pane ySplit="3" topLeftCell="A4" activePane="bottomLeft" state="frozen"/>
      <selection pane="bottomLeft" activeCell="J13" sqref="J13"/>
    </sheetView>
  </sheetViews>
  <sheetFormatPr defaultRowHeight="12.75" outlineLevelRow="3" x14ac:dyDescent="0.2"/>
  <cols>
    <col min="1" max="5" width="0" style="220" hidden="1" customWidth="1"/>
    <col min="6" max="6" width="5.42578125" style="273" customWidth="1"/>
    <col min="7" max="7" width="14.28515625" style="274" customWidth="1"/>
    <col min="8" max="8" width="57.140625" style="275" customWidth="1"/>
    <col min="9" max="9" width="4.28515625" style="276" customWidth="1"/>
    <col min="10" max="10" width="13.28515625" style="277" customWidth="1"/>
    <col min="11" max="11" width="6.85546875" style="278" hidden="1" customWidth="1"/>
    <col min="12" max="12" width="13.42578125" style="277" hidden="1" customWidth="1"/>
    <col min="13" max="13" width="12.42578125" style="278" customWidth="1"/>
    <col min="14" max="14" width="14.85546875" style="279" customWidth="1"/>
    <col min="15" max="15" width="9.7109375" style="278" hidden="1" customWidth="1"/>
    <col min="16" max="16" width="9.42578125" style="220" customWidth="1"/>
    <col min="17" max="256" width="9.140625" style="220"/>
    <col min="257" max="261" width="0" style="220" hidden="1" customWidth="1"/>
    <col min="262" max="262" width="5.42578125" style="220" customWidth="1"/>
    <col min="263" max="263" width="14.28515625" style="220" customWidth="1"/>
    <col min="264" max="264" width="57.140625" style="220" customWidth="1"/>
    <col min="265" max="265" width="4.28515625" style="220" customWidth="1"/>
    <col min="266" max="266" width="13.28515625" style="220" customWidth="1"/>
    <col min="267" max="268" width="0" style="220" hidden="1" customWidth="1"/>
    <col min="269" max="269" width="12.42578125" style="220" customWidth="1"/>
    <col min="270" max="270" width="14.85546875" style="220" customWidth="1"/>
    <col min="271" max="271" width="0" style="220" hidden="1" customWidth="1"/>
    <col min="272" max="272" width="9.42578125" style="220" customWidth="1"/>
    <col min="273" max="512" width="9.140625" style="220"/>
    <col min="513" max="517" width="0" style="220" hidden="1" customWidth="1"/>
    <col min="518" max="518" width="5.42578125" style="220" customWidth="1"/>
    <col min="519" max="519" width="14.28515625" style="220" customWidth="1"/>
    <col min="520" max="520" width="57.140625" style="220" customWidth="1"/>
    <col min="521" max="521" width="4.28515625" style="220" customWidth="1"/>
    <col min="522" max="522" width="13.28515625" style="220" customWidth="1"/>
    <col min="523" max="524" width="0" style="220" hidden="1" customWidth="1"/>
    <col min="525" max="525" width="12.42578125" style="220" customWidth="1"/>
    <col min="526" max="526" width="14.85546875" style="220" customWidth="1"/>
    <col min="527" max="527" width="0" style="220" hidden="1" customWidth="1"/>
    <col min="528" max="528" width="9.42578125" style="220" customWidth="1"/>
    <col min="529" max="768" width="9.140625" style="220"/>
    <col min="769" max="773" width="0" style="220" hidden="1" customWidth="1"/>
    <col min="774" max="774" width="5.42578125" style="220" customWidth="1"/>
    <col min="775" max="775" width="14.28515625" style="220" customWidth="1"/>
    <col min="776" max="776" width="57.140625" style="220" customWidth="1"/>
    <col min="777" max="777" width="4.28515625" style="220" customWidth="1"/>
    <col min="778" max="778" width="13.28515625" style="220" customWidth="1"/>
    <col min="779" max="780" width="0" style="220" hidden="1" customWidth="1"/>
    <col min="781" max="781" width="12.42578125" style="220" customWidth="1"/>
    <col min="782" max="782" width="14.85546875" style="220" customWidth="1"/>
    <col min="783" max="783" width="0" style="220" hidden="1" customWidth="1"/>
    <col min="784" max="784" width="9.42578125" style="220" customWidth="1"/>
    <col min="785" max="1024" width="9.140625" style="220"/>
    <col min="1025" max="1029" width="0" style="220" hidden="1" customWidth="1"/>
    <col min="1030" max="1030" width="5.42578125" style="220" customWidth="1"/>
    <col min="1031" max="1031" width="14.28515625" style="220" customWidth="1"/>
    <col min="1032" max="1032" width="57.140625" style="220" customWidth="1"/>
    <col min="1033" max="1033" width="4.28515625" style="220" customWidth="1"/>
    <col min="1034" max="1034" width="13.28515625" style="220" customWidth="1"/>
    <col min="1035" max="1036" width="0" style="220" hidden="1" customWidth="1"/>
    <col min="1037" max="1037" width="12.42578125" style="220" customWidth="1"/>
    <col min="1038" max="1038" width="14.85546875" style="220" customWidth="1"/>
    <col min="1039" max="1039" width="0" style="220" hidden="1" customWidth="1"/>
    <col min="1040" max="1040" width="9.42578125" style="220" customWidth="1"/>
    <col min="1041" max="1280" width="9.140625" style="220"/>
    <col min="1281" max="1285" width="0" style="220" hidden="1" customWidth="1"/>
    <col min="1286" max="1286" width="5.42578125" style="220" customWidth="1"/>
    <col min="1287" max="1287" width="14.28515625" style="220" customWidth="1"/>
    <col min="1288" max="1288" width="57.140625" style="220" customWidth="1"/>
    <col min="1289" max="1289" width="4.28515625" style="220" customWidth="1"/>
    <col min="1290" max="1290" width="13.28515625" style="220" customWidth="1"/>
    <col min="1291" max="1292" width="0" style="220" hidden="1" customWidth="1"/>
    <col min="1293" max="1293" width="12.42578125" style="220" customWidth="1"/>
    <col min="1294" max="1294" width="14.85546875" style="220" customWidth="1"/>
    <col min="1295" max="1295" width="0" style="220" hidden="1" customWidth="1"/>
    <col min="1296" max="1296" width="9.42578125" style="220" customWidth="1"/>
    <col min="1297" max="1536" width="9.140625" style="220"/>
    <col min="1537" max="1541" width="0" style="220" hidden="1" customWidth="1"/>
    <col min="1542" max="1542" width="5.42578125" style="220" customWidth="1"/>
    <col min="1543" max="1543" width="14.28515625" style="220" customWidth="1"/>
    <col min="1544" max="1544" width="57.140625" style="220" customWidth="1"/>
    <col min="1545" max="1545" width="4.28515625" style="220" customWidth="1"/>
    <col min="1546" max="1546" width="13.28515625" style="220" customWidth="1"/>
    <col min="1547" max="1548" width="0" style="220" hidden="1" customWidth="1"/>
    <col min="1549" max="1549" width="12.42578125" style="220" customWidth="1"/>
    <col min="1550" max="1550" width="14.85546875" style="220" customWidth="1"/>
    <col min="1551" max="1551" width="0" style="220" hidden="1" customWidth="1"/>
    <col min="1552" max="1552" width="9.42578125" style="220" customWidth="1"/>
    <col min="1553" max="1792" width="9.140625" style="220"/>
    <col min="1793" max="1797" width="0" style="220" hidden="1" customWidth="1"/>
    <col min="1798" max="1798" width="5.42578125" style="220" customWidth="1"/>
    <col min="1799" max="1799" width="14.28515625" style="220" customWidth="1"/>
    <col min="1800" max="1800" width="57.140625" style="220" customWidth="1"/>
    <col min="1801" max="1801" width="4.28515625" style="220" customWidth="1"/>
    <col min="1802" max="1802" width="13.28515625" style="220" customWidth="1"/>
    <col min="1803" max="1804" width="0" style="220" hidden="1" customWidth="1"/>
    <col min="1805" max="1805" width="12.42578125" style="220" customWidth="1"/>
    <col min="1806" max="1806" width="14.85546875" style="220" customWidth="1"/>
    <col min="1807" max="1807" width="0" style="220" hidden="1" customWidth="1"/>
    <col min="1808" max="1808" width="9.42578125" style="220" customWidth="1"/>
    <col min="1809" max="2048" width="9.140625" style="220"/>
    <col min="2049" max="2053" width="0" style="220" hidden="1" customWidth="1"/>
    <col min="2054" max="2054" width="5.42578125" style="220" customWidth="1"/>
    <col min="2055" max="2055" width="14.28515625" style="220" customWidth="1"/>
    <col min="2056" max="2056" width="57.140625" style="220" customWidth="1"/>
    <col min="2057" max="2057" width="4.28515625" style="220" customWidth="1"/>
    <col min="2058" max="2058" width="13.28515625" style="220" customWidth="1"/>
    <col min="2059" max="2060" width="0" style="220" hidden="1" customWidth="1"/>
    <col min="2061" max="2061" width="12.42578125" style="220" customWidth="1"/>
    <col min="2062" max="2062" width="14.85546875" style="220" customWidth="1"/>
    <col min="2063" max="2063" width="0" style="220" hidden="1" customWidth="1"/>
    <col min="2064" max="2064" width="9.42578125" style="220" customWidth="1"/>
    <col min="2065" max="2304" width="9.140625" style="220"/>
    <col min="2305" max="2309" width="0" style="220" hidden="1" customWidth="1"/>
    <col min="2310" max="2310" width="5.42578125" style="220" customWidth="1"/>
    <col min="2311" max="2311" width="14.28515625" style="220" customWidth="1"/>
    <col min="2312" max="2312" width="57.140625" style="220" customWidth="1"/>
    <col min="2313" max="2313" width="4.28515625" style="220" customWidth="1"/>
    <col min="2314" max="2314" width="13.28515625" style="220" customWidth="1"/>
    <col min="2315" max="2316" width="0" style="220" hidden="1" customWidth="1"/>
    <col min="2317" max="2317" width="12.42578125" style="220" customWidth="1"/>
    <col min="2318" max="2318" width="14.85546875" style="220" customWidth="1"/>
    <col min="2319" max="2319" width="0" style="220" hidden="1" customWidth="1"/>
    <col min="2320" max="2320" width="9.42578125" style="220" customWidth="1"/>
    <col min="2321" max="2560" width="9.140625" style="220"/>
    <col min="2561" max="2565" width="0" style="220" hidden="1" customWidth="1"/>
    <col min="2566" max="2566" width="5.42578125" style="220" customWidth="1"/>
    <col min="2567" max="2567" width="14.28515625" style="220" customWidth="1"/>
    <col min="2568" max="2568" width="57.140625" style="220" customWidth="1"/>
    <col min="2569" max="2569" width="4.28515625" style="220" customWidth="1"/>
    <col min="2570" max="2570" width="13.28515625" style="220" customWidth="1"/>
    <col min="2571" max="2572" width="0" style="220" hidden="1" customWidth="1"/>
    <col min="2573" max="2573" width="12.42578125" style="220" customWidth="1"/>
    <col min="2574" max="2574" width="14.85546875" style="220" customWidth="1"/>
    <col min="2575" max="2575" width="0" style="220" hidden="1" customWidth="1"/>
    <col min="2576" max="2576" width="9.42578125" style="220" customWidth="1"/>
    <col min="2577" max="2816" width="9.140625" style="220"/>
    <col min="2817" max="2821" width="0" style="220" hidden="1" customWidth="1"/>
    <col min="2822" max="2822" width="5.42578125" style="220" customWidth="1"/>
    <col min="2823" max="2823" width="14.28515625" style="220" customWidth="1"/>
    <col min="2824" max="2824" width="57.140625" style="220" customWidth="1"/>
    <col min="2825" max="2825" width="4.28515625" style="220" customWidth="1"/>
    <col min="2826" max="2826" width="13.28515625" style="220" customWidth="1"/>
    <col min="2827" max="2828" width="0" style="220" hidden="1" customWidth="1"/>
    <col min="2829" max="2829" width="12.42578125" style="220" customWidth="1"/>
    <col min="2830" max="2830" width="14.85546875" style="220" customWidth="1"/>
    <col min="2831" max="2831" width="0" style="220" hidden="1" customWidth="1"/>
    <col min="2832" max="2832" width="9.42578125" style="220" customWidth="1"/>
    <col min="2833" max="3072" width="9.140625" style="220"/>
    <col min="3073" max="3077" width="0" style="220" hidden="1" customWidth="1"/>
    <col min="3078" max="3078" width="5.42578125" style="220" customWidth="1"/>
    <col min="3079" max="3079" width="14.28515625" style="220" customWidth="1"/>
    <col min="3080" max="3080" width="57.140625" style="220" customWidth="1"/>
    <col min="3081" max="3081" width="4.28515625" style="220" customWidth="1"/>
    <col min="3082" max="3082" width="13.28515625" style="220" customWidth="1"/>
    <col min="3083" max="3084" width="0" style="220" hidden="1" customWidth="1"/>
    <col min="3085" max="3085" width="12.42578125" style="220" customWidth="1"/>
    <col min="3086" max="3086" width="14.85546875" style="220" customWidth="1"/>
    <col min="3087" max="3087" width="0" style="220" hidden="1" customWidth="1"/>
    <col min="3088" max="3088" width="9.42578125" style="220" customWidth="1"/>
    <col min="3089" max="3328" width="9.140625" style="220"/>
    <col min="3329" max="3333" width="0" style="220" hidden="1" customWidth="1"/>
    <col min="3334" max="3334" width="5.42578125" style="220" customWidth="1"/>
    <col min="3335" max="3335" width="14.28515625" style="220" customWidth="1"/>
    <col min="3336" max="3336" width="57.140625" style="220" customWidth="1"/>
    <col min="3337" max="3337" width="4.28515625" style="220" customWidth="1"/>
    <col min="3338" max="3338" width="13.28515625" style="220" customWidth="1"/>
    <col min="3339" max="3340" width="0" style="220" hidden="1" customWidth="1"/>
    <col min="3341" max="3341" width="12.42578125" style="220" customWidth="1"/>
    <col min="3342" max="3342" width="14.85546875" style="220" customWidth="1"/>
    <col min="3343" max="3343" width="0" style="220" hidden="1" customWidth="1"/>
    <col min="3344" max="3344" width="9.42578125" style="220" customWidth="1"/>
    <col min="3345" max="3584" width="9.140625" style="220"/>
    <col min="3585" max="3589" width="0" style="220" hidden="1" customWidth="1"/>
    <col min="3590" max="3590" width="5.42578125" style="220" customWidth="1"/>
    <col min="3591" max="3591" width="14.28515625" style="220" customWidth="1"/>
    <col min="3592" max="3592" width="57.140625" style="220" customWidth="1"/>
    <col min="3593" max="3593" width="4.28515625" style="220" customWidth="1"/>
    <col min="3594" max="3594" width="13.28515625" style="220" customWidth="1"/>
    <col min="3595" max="3596" width="0" style="220" hidden="1" customWidth="1"/>
    <col min="3597" max="3597" width="12.42578125" style="220" customWidth="1"/>
    <col min="3598" max="3598" width="14.85546875" style="220" customWidth="1"/>
    <col min="3599" max="3599" width="0" style="220" hidden="1" customWidth="1"/>
    <col min="3600" max="3600" width="9.42578125" style="220" customWidth="1"/>
    <col min="3601" max="3840" width="9.140625" style="220"/>
    <col min="3841" max="3845" width="0" style="220" hidden="1" customWidth="1"/>
    <col min="3846" max="3846" width="5.42578125" style="220" customWidth="1"/>
    <col min="3847" max="3847" width="14.28515625" style="220" customWidth="1"/>
    <col min="3848" max="3848" width="57.140625" style="220" customWidth="1"/>
    <col min="3849" max="3849" width="4.28515625" style="220" customWidth="1"/>
    <col min="3850" max="3850" width="13.28515625" style="220" customWidth="1"/>
    <col min="3851" max="3852" width="0" style="220" hidden="1" customWidth="1"/>
    <col min="3853" max="3853" width="12.42578125" style="220" customWidth="1"/>
    <col min="3854" max="3854" width="14.85546875" style="220" customWidth="1"/>
    <col min="3855" max="3855" width="0" style="220" hidden="1" customWidth="1"/>
    <col min="3856" max="3856" width="9.42578125" style="220" customWidth="1"/>
    <col min="3857" max="4096" width="9.140625" style="220"/>
    <col min="4097" max="4101" width="0" style="220" hidden="1" customWidth="1"/>
    <col min="4102" max="4102" width="5.42578125" style="220" customWidth="1"/>
    <col min="4103" max="4103" width="14.28515625" style="220" customWidth="1"/>
    <col min="4104" max="4104" width="57.140625" style="220" customWidth="1"/>
    <col min="4105" max="4105" width="4.28515625" style="220" customWidth="1"/>
    <col min="4106" max="4106" width="13.28515625" style="220" customWidth="1"/>
    <col min="4107" max="4108" width="0" style="220" hidden="1" customWidth="1"/>
    <col min="4109" max="4109" width="12.42578125" style="220" customWidth="1"/>
    <col min="4110" max="4110" width="14.85546875" style="220" customWidth="1"/>
    <col min="4111" max="4111" width="0" style="220" hidden="1" customWidth="1"/>
    <col min="4112" max="4112" width="9.42578125" style="220" customWidth="1"/>
    <col min="4113" max="4352" width="9.140625" style="220"/>
    <col min="4353" max="4357" width="0" style="220" hidden="1" customWidth="1"/>
    <col min="4358" max="4358" width="5.42578125" style="220" customWidth="1"/>
    <col min="4359" max="4359" width="14.28515625" style="220" customWidth="1"/>
    <col min="4360" max="4360" width="57.140625" style="220" customWidth="1"/>
    <col min="4361" max="4361" width="4.28515625" style="220" customWidth="1"/>
    <col min="4362" max="4362" width="13.28515625" style="220" customWidth="1"/>
    <col min="4363" max="4364" width="0" style="220" hidden="1" customWidth="1"/>
    <col min="4365" max="4365" width="12.42578125" style="220" customWidth="1"/>
    <col min="4366" max="4366" width="14.85546875" style="220" customWidth="1"/>
    <col min="4367" max="4367" width="0" style="220" hidden="1" customWidth="1"/>
    <col min="4368" max="4368" width="9.42578125" style="220" customWidth="1"/>
    <col min="4369" max="4608" width="9.140625" style="220"/>
    <col min="4609" max="4613" width="0" style="220" hidden="1" customWidth="1"/>
    <col min="4614" max="4614" width="5.42578125" style="220" customWidth="1"/>
    <col min="4615" max="4615" width="14.28515625" style="220" customWidth="1"/>
    <col min="4616" max="4616" width="57.140625" style="220" customWidth="1"/>
    <col min="4617" max="4617" width="4.28515625" style="220" customWidth="1"/>
    <col min="4618" max="4618" width="13.28515625" style="220" customWidth="1"/>
    <col min="4619" max="4620" width="0" style="220" hidden="1" customWidth="1"/>
    <col min="4621" max="4621" width="12.42578125" style="220" customWidth="1"/>
    <col min="4622" max="4622" width="14.85546875" style="220" customWidth="1"/>
    <col min="4623" max="4623" width="0" style="220" hidden="1" customWidth="1"/>
    <col min="4624" max="4624" width="9.42578125" style="220" customWidth="1"/>
    <col min="4625" max="4864" width="9.140625" style="220"/>
    <col min="4865" max="4869" width="0" style="220" hidden="1" customWidth="1"/>
    <col min="4870" max="4870" width="5.42578125" style="220" customWidth="1"/>
    <col min="4871" max="4871" width="14.28515625" style="220" customWidth="1"/>
    <col min="4872" max="4872" width="57.140625" style="220" customWidth="1"/>
    <col min="4873" max="4873" width="4.28515625" style="220" customWidth="1"/>
    <col min="4874" max="4874" width="13.28515625" style="220" customWidth="1"/>
    <col min="4875" max="4876" width="0" style="220" hidden="1" customWidth="1"/>
    <col min="4877" max="4877" width="12.42578125" style="220" customWidth="1"/>
    <col min="4878" max="4878" width="14.85546875" style="220" customWidth="1"/>
    <col min="4879" max="4879" width="0" style="220" hidden="1" customWidth="1"/>
    <col min="4880" max="4880" width="9.42578125" style="220" customWidth="1"/>
    <col min="4881" max="5120" width="9.140625" style="220"/>
    <col min="5121" max="5125" width="0" style="220" hidden="1" customWidth="1"/>
    <col min="5126" max="5126" width="5.42578125" style="220" customWidth="1"/>
    <col min="5127" max="5127" width="14.28515625" style="220" customWidth="1"/>
    <col min="5128" max="5128" width="57.140625" style="220" customWidth="1"/>
    <col min="5129" max="5129" width="4.28515625" style="220" customWidth="1"/>
    <col min="5130" max="5130" width="13.28515625" style="220" customWidth="1"/>
    <col min="5131" max="5132" width="0" style="220" hidden="1" customWidth="1"/>
    <col min="5133" max="5133" width="12.42578125" style="220" customWidth="1"/>
    <col min="5134" max="5134" width="14.85546875" style="220" customWidth="1"/>
    <col min="5135" max="5135" width="0" style="220" hidden="1" customWidth="1"/>
    <col min="5136" max="5136" width="9.42578125" style="220" customWidth="1"/>
    <col min="5137" max="5376" width="9.140625" style="220"/>
    <col min="5377" max="5381" width="0" style="220" hidden="1" customWidth="1"/>
    <col min="5382" max="5382" width="5.42578125" style="220" customWidth="1"/>
    <col min="5383" max="5383" width="14.28515625" style="220" customWidth="1"/>
    <col min="5384" max="5384" width="57.140625" style="220" customWidth="1"/>
    <col min="5385" max="5385" width="4.28515625" style="220" customWidth="1"/>
    <col min="5386" max="5386" width="13.28515625" style="220" customWidth="1"/>
    <col min="5387" max="5388" width="0" style="220" hidden="1" customWidth="1"/>
    <col min="5389" max="5389" width="12.42578125" style="220" customWidth="1"/>
    <col min="5390" max="5390" width="14.85546875" style="220" customWidth="1"/>
    <col min="5391" max="5391" width="0" style="220" hidden="1" customWidth="1"/>
    <col min="5392" max="5392" width="9.42578125" style="220" customWidth="1"/>
    <col min="5393" max="5632" width="9.140625" style="220"/>
    <col min="5633" max="5637" width="0" style="220" hidden="1" customWidth="1"/>
    <col min="5638" max="5638" width="5.42578125" style="220" customWidth="1"/>
    <col min="5639" max="5639" width="14.28515625" style="220" customWidth="1"/>
    <col min="5640" max="5640" width="57.140625" style="220" customWidth="1"/>
    <col min="5641" max="5641" width="4.28515625" style="220" customWidth="1"/>
    <col min="5642" max="5642" width="13.28515625" style="220" customWidth="1"/>
    <col min="5643" max="5644" width="0" style="220" hidden="1" customWidth="1"/>
    <col min="5645" max="5645" width="12.42578125" style="220" customWidth="1"/>
    <col min="5646" max="5646" width="14.85546875" style="220" customWidth="1"/>
    <col min="5647" max="5647" width="0" style="220" hidden="1" customWidth="1"/>
    <col min="5648" max="5648" width="9.42578125" style="220" customWidth="1"/>
    <col min="5649" max="5888" width="9.140625" style="220"/>
    <col min="5889" max="5893" width="0" style="220" hidden="1" customWidth="1"/>
    <col min="5894" max="5894" width="5.42578125" style="220" customWidth="1"/>
    <col min="5895" max="5895" width="14.28515625" style="220" customWidth="1"/>
    <col min="5896" max="5896" width="57.140625" style="220" customWidth="1"/>
    <col min="5897" max="5897" width="4.28515625" style="220" customWidth="1"/>
    <col min="5898" max="5898" width="13.28515625" style="220" customWidth="1"/>
    <col min="5899" max="5900" width="0" style="220" hidden="1" customWidth="1"/>
    <col min="5901" max="5901" width="12.42578125" style="220" customWidth="1"/>
    <col min="5902" max="5902" width="14.85546875" style="220" customWidth="1"/>
    <col min="5903" max="5903" width="0" style="220" hidden="1" customWidth="1"/>
    <col min="5904" max="5904" width="9.42578125" style="220" customWidth="1"/>
    <col min="5905" max="6144" width="9.140625" style="220"/>
    <col min="6145" max="6149" width="0" style="220" hidden="1" customWidth="1"/>
    <col min="6150" max="6150" width="5.42578125" style="220" customWidth="1"/>
    <col min="6151" max="6151" width="14.28515625" style="220" customWidth="1"/>
    <col min="6152" max="6152" width="57.140625" style="220" customWidth="1"/>
    <col min="6153" max="6153" width="4.28515625" style="220" customWidth="1"/>
    <col min="6154" max="6154" width="13.28515625" style="220" customWidth="1"/>
    <col min="6155" max="6156" width="0" style="220" hidden="1" customWidth="1"/>
    <col min="6157" max="6157" width="12.42578125" style="220" customWidth="1"/>
    <col min="6158" max="6158" width="14.85546875" style="220" customWidth="1"/>
    <col min="6159" max="6159" width="0" style="220" hidden="1" customWidth="1"/>
    <col min="6160" max="6160" width="9.42578125" style="220" customWidth="1"/>
    <col min="6161" max="6400" width="9.140625" style="220"/>
    <col min="6401" max="6405" width="0" style="220" hidden="1" customWidth="1"/>
    <col min="6406" max="6406" width="5.42578125" style="220" customWidth="1"/>
    <col min="6407" max="6407" width="14.28515625" style="220" customWidth="1"/>
    <col min="6408" max="6408" width="57.140625" style="220" customWidth="1"/>
    <col min="6409" max="6409" width="4.28515625" style="220" customWidth="1"/>
    <col min="6410" max="6410" width="13.28515625" style="220" customWidth="1"/>
    <col min="6411" max="6412" width="0" style="220" hidden="1" customWidth="1"/>
    <col min="6413" max="6413" width="12.42578125" style="220" customWidth="1"/>
    <col min="6414" max="6414" width="14.85546875" style="220" customWidth="1"/>
    <col min="6415" max="6415" width="0" style="220" hidden="1" customWidth="1"/>
    <col min="6416" max="6416" width="9.42578125" style="220" customWidth="1"/>
    <col min="6417" max="6656" width="9.140625" style="220"/>
    <col min="6657" max="6661" width="0" style="220" hidden="1" customWidth="1"/>
    <col min="6662" max="6662" width="5.42578125" style="220" customWidth="1"/>
    <col min="6663" max="6663" width="14.28515625" style="220" customWidth="1"/>
    <col min="6664" max="6664" width="57.140625" style="220" customWidth="1"/>
    <col min="6665" max="6665" width="4.28515625" style="220" customWidth="1"/>
    <col min="6666" max="6666" width="13.28515625" style="220" customWidth="1"/>
    <col min="6667" max="6668" width="0" style="220" hidden="1" customWidth="1"/>
    <col min="6669" max="6669" width="12.42578125" style="220" customWidth="1"/>
    <col min="6670" max="6670" width="14.85546875" style="220" customWidth="1"/>
    <col min="6671" max="6671" width="0" style="220" hidden="1" customWidth="1"/>
    <col min="6672" max="6672" width="9.42578125" style="220" customWidth="1"/>
    <col min="6673" max="6912" width="9.140625" style="220"/>
    <col min="6913" max="6917" width="0" style="220" hidden="1" customWidth="1"/>
    <col min="6918" max="6918" width="5.42578125" style="220" customWidth="1"/>
    <col min="6919" max="6919" width="14.28515625" style="220" customWidth="1"/>
    <col min="6920" max="6920" width="57.140625" style="220" customWidth="1"/>
    <col min="6921" max="6921" width="4.28515625" style="220" customWidth="1"/>
    <col min="6922" max="6922" width="13.28515625" style="220" customWidth="1"/>
    <col min="6923" max="6924" width="0" style="220" hidden="1" customWidth="1"/>
    <col min="6925" max="6925" width="12.42578125" style="220" customWidth="1"/>
    <col min="6926" max="6926" width="14.85546875" style="220" customWidth="1"/>
    <col min="6927" max="6927" width="0" style="220" hidden="1" customWidth="1"/>
    <col min="6928" max="6928" width="9.42578125" style="220" customWidth="1"/>
    <col min="6929" max="7168" width="9.140625" style="220"/>
    <col min="7169" max="7173" width="0" style="220" hidden="1" customWidth="1"/>
    <col min="7174" max="7174" width="5.42578125" style="220" customWidth="1"/>
    <col min="7175" max="7175" width="14.28515625" style="220" customWidth="1"/>
    <col min="7176" max="7176" width="57.140625" style="220" customWidth="1"/>
    <col min="7177" max="7177" width="4.28515625" style="220" customWidth="1"/>
    <col min="7178" max="7178" width="13.28515625" style="220" customWidth="1"/>
    <col min="7179" max="7180" width="0" style="220" hidden="1" customWidth="1"/>
    <col min="7181" max="7181" width="12.42578125" style="220" customWidth="1"/>
    <col min="7182" max="7182" width="14.85546875" style="220" customWidth="1"/>
    <col min="7183" max="7183" width="0" style="220" hidden="1" customWidth="1"/>
    <col min="7184" max="7184" width="9.42578125" style="220" customWidth="1"/>
    <col min="7185" max="7424" width="9.140625" style="220"/>
    <col min="7425" max="7429" width="0" style="220" hidden="1" customWidth="1"/>
    <col min="7430" max="7430" width="5.42578125" style="220" customWidth="1"/>
    <col min="7431" max="7431" width="14.28515625" style="220" customWidth="1"/>
    <col min="7432" max="7432" width="57.140625" style="220" customWidth="1"/>
    <col min="7433" max="7433" width="4.28515625" style="220" customWidth="1"/>
    <col min="7434" max="7434" width="13.28515625" style="220" customWidth="1"/>
    <col min="7435" max="7436" width="0" style="220" hidden="1" customWidth="1"/>
    <col min="7437" max="7437" width="12.42578125" style="220" customWidth="1"/>
    <col min="7438" max="7438" width="14.85546875" style="220" customWidth="1"/>
    <col min="7439" max="7439" width="0" style="220" hidden="1" customWidth="1"/>
    <col min="7440" max="7440" width="9.42578125" style="220" customWidth="1"/>
    <col min="7441" max="7680" width="9.140625" style="220"/>
    <col min="7681" max="7685" width="0" style="220" hidden="1" customWidth="1"/>
    <col min="7686" max="7686" width="5.42578125" style="220" customWidth="1"/>
    <col min="7687" max="7687" width="14.28515625" style="220" customWidth="1"/>
    <col min="7688" max="7688" width="57.140625" style="220" customWidth="1"/>
    <col min="7689" max="7689" width="4.28515625" style="220" customWidth="1"/>
    <col min="7690" max="7690" width="13.28515625" style="220" customWidth="1"/>
    <col min="7691" max="7692" width="0" style="220" hidden="1" customWidth="1"/>
    <col min="7693" max="7693" width="12.42578125" style="220" customWidth="1"/>
    <col min="7694" max="7694" width="14.85546875" style="220" customWidth="1"/>
    <col min="7695" max="7695" width="0" style="220" hidden="1" customWidth="1"/>
    <col min="7696" max="7696" width="9.42578125" style="220" customWidth="1"/>
    <col min="7697" max="7936" width="9.140625" style="220"/>
    <col min="7937" max="7941" width="0" style="220" hidden="1" customWidth="1"/>
    <col min="7942" max="7942" width="5.42578125" style="220" customWidth="1"/>
    <col min="7943" max="7943" width="14.28515625" style="220" customWidth="1"/>
    <col min="7944" max="7944" width="57.140625" style="220" customWidth="1"/>
    <col min="7945" max="7945" width="4.28515625" style="220" customWidth="1"/>
    <col min="7946" max="7946" width="13.28515625" style="220" customWidth="1"/>
    <col min="7947" max="7948" width="0" style="220" hidden="1" customWidth="1"/>
    <col min="7949" max="7949" width="12.42578125" style="220" customWidth="1"/>
    <col min="7950" max="7950" width="14.85546875" style="220" customWidth="1"/>
    <col min="7951" max="7951" width="0" style="220" hidden="1" customWidth="1"/>
    <col min="7952" max="7952" width="9.42578125" style="220" customWidth="1"/>
    <col min="7953" max="8192" width="9.140625" style="220"/>
    <col min="8193" max="8197" width="0" style="220" hidden="1" customWidth="1"/>
    <col min="8198" max="8198" width="5.42578125" style="220" customWidth="1"/>
    <col min="8199" max="8199" width="14.28515625" style="220" customWidth="1"/>
    <col min="8200" max="8200" width="57.140625" style="220" customWidth="1"/>
    <col min="8201" max="8201" width="4.28515625" style="220" customWidth="1"/>
    <col min="8202" max="8202" width="13.28515625" style="220" customWidth="1"/>
    <col min="8203" max="8204" width="0" style="220" hidden="1" customWidth="1"/>
    <col min="8205" max="8205" width="12.42578125" style="220" customWidth="1"/>
    <col min="8206" max="8206" width="14.85546875" style="220" customWidth="1"/>
    <col min="8207" max="8207" width="0" style="220" hidden="1" customWidth="1"/>
    <col min="8208" max="8208" width="9.42578125" style="220" customWidth="1"/>
    <col min="8209" max="8448" width="9.140625" style="220"/>
    <col min="8449" max="8453" width="0" style="220" hidden="1" customWidth="1"/>
    <col min="8454" max="8454" width="5.42578125" style="220" customWidth="1"/>
    <col min="8455" max="8455" width="14.28515625" style="220" customWidth="1"/>
    <col min="8456" max="8456" width="57.140625" style="220" customWidth="1"/>
    <col min="8457" max="8457" width="4.28515625" style="220" customWidth="1"/>
    <col min="8458" max="8458" width="13.28515625" style="220" customWidth="1"/>
    <col min="8459" max="8460" width="0" style="220" hidden="1" customWidth="1"/>
    <col min="8461" max="8461" width="12.42578125" style="220" customWidth="1"/>
    <col min="8462" max="8462" width="14.85546875" style="220" customWidth="1"/>
    <col min="8463" max="8463" width="0" style="220" hidden="1" customWidth="1"/>
    <col min="8464" max="8464" width="9.42578125" style="220" customWidth="1"/>
    <col min="8465" max="8704" width="9.140625" style="220"/>
    <col min="8705" max="8709" width="0" style="220" hidden="1" customWidth="1"/>
    <col min="8710" max="8710" width="5.42578125" style="220" customWidth="1"/>
    <col min="8711" max="8711" width="14.28515625" style="220" customWidth="1"/>
    <col min="8712" max="8712" width="57.140625" style="220" customWidth="1"/>
    <col min="8713" max="8713" width="4.28515625" style="220" customWidth="1"/>
    <col min="8714" max="8714" width="13.28515625" style="220" customWidth="1"/>
    <col min="8715" max="8716" width="0" style="220" hidden="1" customWidth="1"/>
    <col min="8717" max="8717" width="12.42578125" style="220" customWidth="1"/>
    <col min="8718" max="8718" width="14.85546875" style="220" customWidth="1"/>
    <col min="8719" max="8719" width="0" style="220" hidden="1" customWidth="1"/>
    <col min="8720" max="8720" width="9.42578125" style="220" customWidth="1"/>
    <col min="8721" max="8960" width="9.140625" style="220"/>
    <col min="8961" max="8965" width="0" style="220" hidden="1" customWidth="1"/>
    <col min="8966" max="8966" width="5.42578125" style="220" customWidth="1"/>
    <col min="8967" max="8967" width="14.28515625" style="220" customWidth="1"/>
    <col min="8968" max="8968" width="57.140625" style="220" customWidth="1"/>
    <col min="8969" max="8969" width="4.28515625" style="220" customWidth="1"/>
    <col min="8970" max="8970" width="13.28515625" style="220" customWidth="1"/>
    <col min="8971" max="8972" width="0" style="220" hidden="1" customWidth="1"/>
    <col min="8973" max="8973" width="12.42578125" style="220" customWidth="1"/>
    <col min="8974" max="8974" width="14.85546875" style="220" customWidth="1"/>
    <col min="8975" max="8975" width="0" style="220" hidden="1" customWidth="1"/>
    <col min="8976" max="8976" width="9.42578125" style="220" customWidth="1"/>
    <col min="8977" max="9216" width="9.140625" style="220"/>
    <col min="9217" max="9221" width="0" style="220" hidden="1" customWidth="1"/>
    <col min="9222" max="9222" width="5.42578125" style="220" customWidth="1"/>
    <col min="9223" max="9223" width="14.28515625" style="220" customWidth="1"/>
    <col min="9224" max="9224" width="57.140625" style="220" customWidth="1"/>
    <col min="9225" max="9225" width="4.28515625" style="220" customWidth="1"/>
    <col min="9226" max="9226" width="13.28515625" style="220" customWidth="1"/>
    <col min="9227" max="9228" width="0" style="220" hidden="1" customWidth="1"/>
    <col min="9229" max="9229" width="12.42578125" style="220" customWidth="1"/>
    <col min="9230" max="9230" width="14.85546875" style="220" customWidth="1"/>
    <col min="9231" max="9231" width="0" style="220" hidden="1" customWidth="1"/>
    <col min="9232" max="9232" width="9.42578125" style="220" customWidth="1"/>
    <col min="9233" max="9472" width="9.140625" style="220"/>
    <col min="9473" max="9477" width="0" style="220" hidden="1" customWidth="1"/>
    <col min="9478" max="9478" width="5.42578125" style="220" customWidth="1"/>
    <col min="9479" max="9479" width="14.28515625" style="220" customWidth="1"/>
    <col min="9480" max="9480" width="57.140625" style="220" customWidth="1"/>
    <col min="9481" max="9481" width="4.28515625" style="220" customWidth="1"/>
    <col min="9482" max="9482" width="13.28515625" style="220" customWidth="1"/>
    <col min="9483" max="9484" width="0" style="220" hidden="1" customWidth="1"/>
    <col min="9485" max="9485" width="12.42578125" style="220" customWidth="1"/>
    <col min="9486" max="9486" width="14.85546875" style="220" customWidth="1"/>
    <col min="9487" max="9487" width="0" style="220" hidden="1" customWidth="1"/>
    <col min="9488" max="9488" width="9.42578125" style="220" customWidth="1"/>
    <col min="9489" max="9728" width="9.140625" style="220"/>
    <col min="9729" max="9733" width="0" style="220" hidden="1" customWidth="1"/>
    <col min="9734" max="9734" width="5.42578125" style="220" customWidth="1"/>
    <col min="9735" max="9735" width="14.28515625" style="220" customWidth="1"/>
    <col min="9736" max="9736" width="57.140625" style="220" customWidth="1"/>
    <col min="9737" max="9737" width="4.28515625" style="220" customWidth="1"/>
    <col min="9738" max="9738" width="13.28515625" style="220" customWidth="1"/>
    <col min="9739" max="9740" width="0" style="220" hidden="1" customWidth="1"/>
    <col min="9741" max="9741" width="12.42578125" style="220" customWidth="1"/>
    <col min="9742" max="9742" width="14.85546875" style="220" customWidth="1"/>
    <col min="9743" max="9743" width="0" style="220" hidden="1" customWidth="1"/>
    <col min="9744" max="9744" width="9.42578125" style="220" customWidth="1"/>
    <col min="9745" max="9984" width="9.140625" style="220"/>
    <col min="9985" max="9989" width="0" style="220" hidden="1" customWidth="1"/>
    <col min="9990" max="9990" width="5.42578125" style="220" customWidth="1"/>
    <col min="9991" max="9991" width="14.28515625" style="220" customWidth="1"/>
    <col min="9992" max="9992" width="57.140625" style="220" customWidth="1"/>
    <col min="9993" max="9993" width="4.28515625" style="220" customWidth="1"/>
    <col min="9994" max="9994" width="13.28515625" style="220" customWidth="1"/>
    <col min="9995" max="9996" width="0" style="220" hidden="1" customWidth="1"/>
    <col min="9997" max="9997" width="12.42578125" style="220" customWidth="1"/>
    <col min="9998" max="9998" width="14.85546875" style="220" customWidth="1"/>
    <col min="9999" max="9999" width="0" style="220" hidden="1" customWidth="1"/>
    <col min="10000" max="10000" width="9.42578125" style="220" customWidth="1"/>
    <col min="10001" max="10240" width="9.140625" style="220"/>
    <col min="10241" max="10245" width="0" style="220" hidden="1" customWidth="1"/>
    <col min="10246" max="10246" width="5.42578125" style="220" customWidth="1"/>
    <col min="10247" max="10247" width="14.28515625" style="220" customWidth="1"/>
    <col min="10248" max="10248" width="57.140625" style="220" customWidth="1"/>
    <col min="10249" max="10249" width="4.28515625" style="220" customWidth="1"/>
    <col min="10250" max="10250" width="13.28515625" style="220" customWidth="1"/>
    <col min="10251" max="10252" width="0" style="220" hidden="1" customWidth="1"/>
    <col min="10253" max="10253" width="12.42578125" style="220" customWidth="1"/>
    <col min="10254" max="10254" width="14.85546875" style="220" customWidth="1"/>
    <col min="10255" max="10255" width="0" style="220" hidden="1" customWidth="1"/>
    <col min="10256" max="10256" width="9.42578125" style="220" customWidth="1"/>
    <col min="10257" max="10496" width="9.140625" style="220"/>
    <col min="10497" max="10501" width="0" style="220" hidden="1" customWidth="1"/>
    <col min="10502" max="10502" width="5.42578125" style="220" customWidth="1"/>
    <col min="10503" max="10503" width="14.28515625" style="220" customWidth="1"/>
    <col min="10504" max="10504" width="57.140625" style="220" customWidth="1"/>
    <col min="10505" max="10505" width="4.28515625" style="220" customWidth="1"/>
    <col min="10506" max="10506" width="13.28515625" style="220" customWidth="1"/>
    <col min="10507" max="10508" width="0" style="220" hidden="1" customWidth="1"/>
    <col min="10509" max="10509" width="12.42578125" style="220" customWidth="1"/>
    <col min="10510" max="10510" width="14.85546875" style="220" customWidth="1"/>
    <col min="10511" max="10511" width="0" style="220" hidden="1" customWidth="1"/>
    <col min="10512" max="10512" width="9.42578125" style="220" customWidth="1"/>
    <col min="10513" max="10752" width="9.140625" style="220"/>
    <col min="10753" max="10757" width="0" style="220" hidden="1" customWidth="1"/>
    <col min="10758" max="10758" width="5.42578125" style="220" customWidth="1"/>
    <col min="10759" max="10759" width="14.28515625" style="220" customWidth="1"/>
    <col min="10760" max="10760" width="57.140625" style="220" customWidth="1"/>
    <col min="10761" max="10761" width="4.28515625" style="220" customWidth="1"/>
    <col min="10762" max="10762" width="13.28515625" style="220" customWidth="1"/>
    <col min="10763" max="10764" width="0" style="220" hidden="1" customWidth="1"/>
    <col min="10765" max="10765" width="12.42578125" style="220" customWidth="1"/>
    <col min="10766" max="10766" width="14.85546875" style="220" customWidth="1"/>
    <col min="10767" max="10767" width="0" style="220" hidden="1" customWidth="1"/>
    <col min="10768" max="10768" width="9.42578125" style="220" customWidth="1"/>
    <col min="10769" max="11008" width="9.140625" style="220"/>
    <col min="11009" max="11013" width="0" style="220" hidden="1" customWidth="1"/>
    <col min="11014" max="11014" width="5.42578125" style="220" customWidth="1"/>
    <col min="11015" max="11015" width="14.28515625" style="220" customWidth="1"/>
    <col min="11016" max="11016" width="57.140625" style="220" customWidth="1"/>
    <col min="11017" max="11017" width="4.28515625" style="220" customWidth="1"/>
    <col min="11018" max="11018" width="13.28515625" style="220" customWidth="1"/>
    <col min="11019" max="11020" width="0" style="220" hidden="1" customWidth="1"/>
    <col min="11021" max="11021" width="12.42578125" style="220" customWidth="1"/>
    <col min="11022" max="11022" width="14.85546875" style="220" customWidth="1"/>
    <col min="11023" max="11023" width="0" style="220" hidden="1" customWidth="1"/>
    <col min="11024" max="11024" width="9.42578125" style="220" customWidth="1"/>
    <col min="11025" max="11264" width="9.140625" style="220"/>
    <col min="11265" max="11269" width="0" style="220" hidden="1" customWidth="1"/>
    <col min="11270" max="11270" width="5.42578125" style="220" customWidth="1"/>
    <col min="11271" max="11271" width="14.28515625" style="220" customWidth="1"/>
    <col min="11272" max="11272" width="57.140625" style="220" customWidth="1"/>
    <col min="11273" max="11273" width="4.28515625" style="220" customWidth="1"/>
    <col min="11274" max="11274" width="13.28515625" style="220" customWidth="1"/>
    <col min="11275" max="11276" width="0" style="220" hidden="1" customWidth="1"/>
    <col min="11277" max="11277" width="12.42578125" style="220" customWidth="1"/>
    <col min="11278" max="11278" width="14.85546875" style="220" customWidth="1"/>
    <col min="11279" max="11279" width="0" style="220" hidden="1" customWidth="1"/>
    <col min="11280" max="11280" width="9.42578125" style="220" customWidth="1"/>
    <col min="11281" max="11520" width="9.140625" style="220"/>
    <col min="11521" max="11525" width="0" style="220" hidden="1" customWidth="1"/>
    <col min="11526" max="11526" width="5.42578125" style="220" customWidth="1"/>
    <col min="11527" max="11527" width="14.28515625" style="220" customWidth="1"/>
    <col min="11528" max="11528" width="57.140625" style="220" customWidth="1"/>
    <col min="11529" max="11529" width="4.28515625" style="220" customWidth="1"/>
    <col min="11530" max="11530" width="13.28515625" style="220" customWidth="1"/>
    <col min="11531" max="11532" width="0" style="220" hidden="1" customWidth="1"/>
    <col min="11533" max="11533" width="12.42578125" style="220" customWidth="1"/>
    <col min="11534" max="11534" width="14.85546875" style="220" customWidth="1"/>
    <col min="11535" max="11535" width="0" style="220" hidden="1" customWidth="1"/>
    <col min="11536" max="11536" width="9.42578125" style="220" customWidth="1"/>
    <col min="11537" max="11776" width="9.140625" style="220"/>
    <col min="11777" max="11781" width="0" style="220" hidden="1" customWidth="1"/>
    <col min="11782" max="11782" width="5.42578125" style="220" customWidth="1"/>
    <col min="11783" max="11783" width="14.28515625" style="220" customWidth="1"/>
    <col min="11784" max="11784" width="57.140625" style="220" customWidth="1"/>
    <col min="11785" max="11785" width="4.28515625" style="220" customWidth="1"/>
    <col min="11786" max="11786" width="13.28515625" style="220" customWidth="1"/>
    <col min="11787" max="11788" width="0" style="220" hidden="1" customWidth="1"/>
    <col min="11789" max="11789" width="12.42578125" style="220" customWidth="1"/>
    <col min="11790" max="11790" width="14.85546875" style="220" customWidth="1"/>
    <col min="11791" max="11791" width="0" style="220" hidden="1" customWidth="1"/>
    <col min="11792" max="11792" width="9.42578125" style="220" customWidth="1"/>
    <col min="11793" max="12032" width="9.140625" style="220"/>
    <col min="12033" max="12037" width="0" style="220" hidden="1" customWidth="1"/>
    <col min="12038" max="12038" width="5.42578125" style="220" customWidth="1"/>
    <col min="12039" max="12039" width="14.28515625" style="220" customWidth="1"/>
    <col min="12040" max="12040" width="57.140625" style="220" customWidth="1"/>
    <col min="12041" max="12041" width="4.28515625" style="220" customWidth="1"/>
    <col min="12042" max="12042" width="13.28515625" style="220" customWidth="1"/>
    <col min="12043" max="12044" width="0" style="220" hidden="1" customWidth="1"/>
    <col min="12045" max="12045" width="12.42578125" style="220" customWidth="1"/>
    <col min="12046" max="12046" width="14.85546875" style="220" customWidth="1"/>
    <col min="12047" max="12047" width="0" style="220" hidden="1" customWidth="1"/>
    <col min="12048" max="12048" width="9.42578125" style="220" customWidth="1"/>
    <col min="12049" max="12288" width="9.140625" style="220"/>
    <col min="12289" max="12293" width="0" style="220" hidden="1" customWidth="1"/>
    <col min="12294" max="12294" width="5.42578125" style="220" customWidth="1"/>
    <col min="12295" max="12295" width="14.28515625" style="220" customWidth="1"/>
    <col min="12296" max="12296" width="57.140625" style="220" customWidth="1"/>
    <col min="12297" max="12297" width="4.28515625" style="220" customWidth="1"/>
    <col min="12298" max="12298" width="13.28515625" style="220" customWidth="1"/>
    <col min="12299" max="12300" width="0" style="220" hidden="1" customWidth="1"/>
    <col min="12301" max="12301" width="12.42578125" style="220" customWidth="1"/>
    <col min="12302" max="12302" width="14.85546875" style="220" customWidth="1"/>
    <col min="12303" max="12303" width="0" style="220" hidden="1" customWidth="1"/>
    <col min="12304" max="12304" width="9.42578125" style="220" customWidth="1"/>
    <col min="12305" max="12544" width="9.140625" style="220"/>
    <col min="12545" max="12549" width="0" style="220" hidden="1" customWidth="1"/>
    <col min="12550" max="12550" width="5.42578125" style="220" customWidth="1"/>
    <col min="12551" max="12551" width="14.28515625" style="220" customWidth="1"/>
    <col min="12552" max="12552" width="57.140625" style="220" customWidth="1"/>
    <col min="12553" max="12553" width="4.28515625" style="220" customWidth="1"/>
    <col min="12554" max="12554" width="13.28515625" style="220" customWidth="1"/>
    <col min="12555" max="12556" width="0" style="220" hidden="1" customWidth="1"/>
    <col min="12557" max="12557" width="12.42578125" style="220" customWidth="1"/>
    <col min="12558" max="12558" width="14.85546875" style="220" customWidth="1"/>
    <col min="12559" max="12559" width="0" style="220" hidden="1" customWidth="1"/>
    <col min="12560" max="12560" width="9.42578125" style="220" customWidth="1"/>
    <col min="12561" max="12800" width="9.140625" style="220"/>
    <col min="12801" max="12805" width="0" style="220" hidden="1" customWidth="1"/>
    <col min="12806" max="12806" width="5.42578125" style="220" customWidth="1"/>
    <col min="12807" max="12807" width="14.28515625" style="220" customWidth="1"/>
    <col min="12808" max="12808" width="57.140625" style="220" customWidth="1"/>
    <col min="12809" max="12809" width="4.28515625" style="220" customWidth="1"/>
    <col min="12810" max="12810" width="13.28515625" style="220" customWidth="1"/>
    <col min="12811" max="12812" width="0" style="220" hidden="1" customWidth="1"/>
    <col min="12813" max="12813" width="12.42578125" style="220" customWidth="1"/>
    <col min="12814" max="12814" width="14.85546875" style="220" customWidth="1"/>
    <col min="12815" max="12815" width="0" style="220" hidden="1" customWidth="1"/>
    <col min="12816" max="12816" width="9.42578125" style="220" customWidth="1"/>
    <col min="12817" max="13056" width="9.140625" style="220"/>
    <col min="13057" max="13061" width="0" style="220" hidden="1" customWidth="1"/>
    <col min="13062" max="13062" width="5.42578125" style="220" customWidth="1"/>
    <col min="13063" max="13063" width="14.28515625" style="220" customWidth="1"/>
    <col min="13064" max="13064" width="57.140625" style="220" customWidth="1"/>
    <col min="13065" max="13065" width="4.28515625" style="220" customWidth="1"/>
    <col min="13066" max="13066" width="13.28515625" style="220" customWidth="1"/>
    <col min="13067" max="13068" width="0" style="220" hidden="1" customWidth="1"/>
    <col min="13069" max="13069" width="12.42578125" style="220" customWidth="1"/>
    <col min="13070" max="13070" width="14.85546875" style="220" customWidth="1"/>
    <col min="13071" max="13071" width="0" style="220" hidden="1" customWidth="1"/>
    <col min="13072" max="13072" width="9.42578125" style="220" customWidth="1"/>
    <col min="13073" max="13312" width="9.140625" style="220"/>
    <col min="13313" max="13317" width="0" style="220" hidden="1" customWidth="1"/>
    <col min="13318" max="13318" width="5.42578125" style="220" customWidth="1"/>
    <col min="13319" max="13319" width="14.28515625" style="220" customWidth="1"/>
    <col min="13320" max="13320" width="57.140625" style="220" customWidth="1"/>
    <col min="13321" max="13321" width="4.28515625" style="220" customWidth="1"/>
    <col min="13322" max="13322" width="13.28515625" style="220" customWidth="1"/>
    <col min="13323" max="13324" width="0" style="220" hidden="1" customWidth="1"/>
    <col min="13325" max="13325" width="12.42578125" style="220" customWidth="1"/>
    <col min="13326" max="13326" width="14.85546875" style="220" customWidth="1"/>
    <col min="13327" max="13327" width="0" style="220" hidden="1" customWidth="1"/>
    <col min="13328" max="13328" width="9.42578125" style="220" customWidth="1"/>
    <col min="13329" max="13568" width="9.140625" style="220"/>
    <col min="13569" max="13573" width="0" style="220" hidden="1" customWidth="1"/>
    <col min="13574" max="13574" width="5.42578125" style="220" customWidth="1"/>
    <col min="13575" max="13575" width="14.28515625" style="220" customWidth="1"/>
    <col min="13576" max="13576" width="57.140625" style="220" customWidth="1"/>
    <col min="13577" max="13577" width="4.28515625" style="220" customWidth="1"/>
    <col min="13578" max="13578" width="13.28515625" style="220" customWidth="1"/>
    <col min="13579" max="13580" width="0" style="220" hidden="1" customWidth="1"/>
    <col min="13581" max="13581" width="12.42578125" style="220" customWidth="1"/>
    <col min="13582" max="13582" width="14.85546875" style="220" customWidth="1"/>
    <col min="13583" max="13583" width="0" style="220" hidden="1" customWidth="1"/>
    <col min="13584" max="13584" width="9.42578125" style="220" customWidth="1"/>
    <col min="13585" max="13824" width="9.140625" style="220"/>
    <col min="13825" max="13829" width="0" style="220" hidden="1" customWidth="1"/>
    <col min="13830" max="13830" width="5.42578125" style="220" customWidth="1"/>
    <col min="13831" max="13831" width="14.28515625" style="220" customWidth="1"/>
    <col min="13832" max="13832" width="57.140625" style="220" customWidth="1"/>
    <col min="13833" max="13833" width="4.28515625" style="220" customWidth="1"/>
    <col min="13834" max="13834" width="13.28515625" style="220" customWidth="1"/>
    <col min="13835" max="13836" width="0" style="220" hidden="1" customWidth="1"/>
    <col min="13837" max="13837" width="12.42578125" style="220" customWidth="1"/>
    <col min="13838" max="13838" width="14.85546875" style="220" customWidth="1"/>
    <col min="13839" max="13839" width="0" style="220" hidden="1" customWidth="1"/>
    <col min="13840" max="13840" width="9.42578125" style="220" customWidth="1"/>
    <col min="13841" max="14080" width="9.140625" style="220"/>
    <col min="14081" max="14085" width="0" style="220" hidden="1" customWidth="1"/>
    <col min="14086" max="14086" width="5.42578125" style="220" customWidth="1"/>
    <col min="14087" max="14087" width="14.28515625" style="220" customWidth="1"/>
    <col min="14088" max="14088" width="57.140625" style="220" customWidth="1"/>
    <col min="14089" max="14089" width="4.28515625" style="220" customWidth="1"/>
    <col min="14090" max="14090" width="13.28515625" style="220" customWidth="1"/>
    <col min="14091" max="14092" width="0" style="220" hidden="1" customWidth="1"/>
    <col min="14093" max="14093" width="12.42578125" style="220" customWidth="1"/>
    <col min="14094" max="14094" width="14.85546875" style="220" customWidth="1"/>
    <col min="14095" max="14095" width="0" style="220" hidden="1" customWidth="1"/>
    <col min="14096" max="14096" width="9.42578125" style="220" customWidth="1"/>
    <col min="14097" max="14336" width="9.140625" style="220"/>
    <col min="14337" max="14341" width="0" style="220" hidden="1" customWidth="1"/>
    <col min="14342" max="14342" width="5.42578125" style="220" customWidth="1"/>
    <col min="14343" max="14343" width="14.28515625" style="220" customWidth="1"/>
    <col min="14344" max="14344" width="57.140625" style="220" customWidth="1"/>
    <col min="14345" max="14345" width="4.28515625" style="220" customWidth="1"/>
    <col min="14346" max="14346" width="13.28515625" style="220" customWidth="1"/>
    <col min="14347" max="14348" width="0" style="220" hidden="1" customWidth="1"/>
    <col min="14349" max="14349" width="12.42578125" style="220" customWidth="1"/>
    <col min="14350" max="14350" width="14.85546875" style="220" customWidth="1"/>
    <col min="14351" max="14351" width="0" style="220" hidden="1" customWidth="1"/>
    <col min="14352" max="14352" width="9.42578125" style="220" customWidth="1"/>
    <col min="14353" max="14592" width="9.140625" style="220"/>
    <col min="14593" max="14597" width="0" style="220" hidden="1" customWidth="1"/>
    <col min="14598" max="14598" width="5.42578125" style="220" customWidth="1"/>
    <col min="14599" max="14599" width="14.28515625" style="220" customWidth="1"/>
    <col min="14600" max="14600" width="57.140625" style="220" customWidth="1"/>
    <col min="14601" max="14601" width="4.28515625" style="220" customWidth="1"/>
    <col min="14602" max="14602" width="13.28515625" style="220" customWidth="1"/>
    <col min="14603" max="14604" width="0" style="220" hidden="1" customWidth="1"/>
    <col min="14605" max="14605" width="12.42578125" style="220" customWidth="1"/>
    <col min="14606" max="14606" width="14.85546875" style="220" customWidth="1"/>
    <col min="14607" max="14607" width="0" style="220" hidden="1" customWidth="1"/>
    <col min="14608" max="14608" width="9.42578125" style="220" customWidth="1"/>
    <col min="14609" max="14848" width="9.140625" style="220"/>
    <col min="14849" max="14853" width="0" style="220" hidden="1" customWidth="1"/>
    <col min="14854" max="14854" width="5.42578125" style="220" customWidth="1"/>
    <col min="14855" max="14855" width="14.28515625" style="220" customWidth="1"/>
    <col min="14856" max="14856" width="57.140625" style="220" customWidth="1"/>
    <col min="14857" max="14857" width="4.28515625" style="220" customWidth="1"/>
    <col min="14858" max="14858" width="13.28515625" style="220" customWidth="1"/>
    <col min="14859" max="14860" width="0" style="220" hidden="1" customWidth="1"/>
    <col min="14861" max="14861" width="12.42578125" style="220" customWidth="1"/>
    <col min="14862" max="14862" width="14.85546875" style="220" customWidth="1"/>
    <col min="14863" max="14863" width="0" style="220" hidden="1" customWidth="1"/>
    <col min="14864" max="14864" width="9.42578125" style="220" customWidth="1"/>
    <col min="14865" max="15104" width="9.140625" style="220"/>
    <col min="15105" max="15109" width="0" style="220" hidden="1" customWidth="1"/>
    <col min="15110" max="15110" width="5.42578125" style="220" customWidth="1"/>
    <col min="15111" max="15111" width="14.28515625" style="220" customWidth="1"/>
    <col min="15112" max="15112" width="57.140625" style="220" customWidth="1"/>
    <col min="15113" max="15113" width="4.28515625" style="220" customWidth="1"/>
    <col min="15114" max="15114" width="13.28515625" style="220" customWidth="1"/>
    <col min="15115" max="15116" width="0" style="220" hidden="1" customWidth="1"/>
    <col min="15117" max="15117" width="12.42578125" style="220" customWidth="1"/>
    <col min="15118" max="15118" width="14.85546875" style="220" customWidth="1"/>
    <col min="15119" max="15119" width="0" style="220" hidden="1" customWidth="1"/>
    <col min="15120" max="15120" width="9.42578125" style="220" customWidth="1"/>
    <col min="15121" max="15360" width="9.140625" style="220"/>
    <col min="15361" max="15365" width="0" style="220" hidden="1" customWidth="1"/>
    <col min="15366" max="15366" width="5.42578125" style="220" customWidth="1"/>
    <col min="15367" max="15367" width="14.28515625" style="220" customWidth="1"/>
    <col min="15368" max="15368" width="57.140625" style="220" customWidth="1"/>
    <col min="15369" max="15369" width="4.28515625" style="220" customWidth="1"/>
    <col min="15370" max="15370" width="13.28515625" style="220" customWidth="1"/>
    <col min="15371" max="15372" width="0" style="220" hidden="1" customWidth="1"/>
    <col min="15373" max="15373" width="12.42578125" style="220" customWidth="1"/>
    <col min="15374" max="15374" width="14.85546875" style="220" customWidth="1"/>
    <col min="15375" max="15375" width="0" style="220" hidden="1" customWidth="1"/>
    <col min="15376" max="15376" width="9.42578125" style="220" customWidth="1"/>
    <col min="15377" max="15616" width="9.140625" style="220"/>
    <col min="15617" max="15621" width="0" style="220" hidden="1" customWidth="1"/>
    <col min="15622" max="15622" width="5.42578125" style="220" customWidth="1"/>
    <col min="15623" max="15623" width="14.28515625" style="220" customWidth="1"/>
    <col min="15624" max="15624" width="57.140625" style="220" customWidth="1"/>
    <col min="15625" max="15625" width="4.28515625" style="220" customWidth="1"/>
    <col min="15626" max="15626" width="13.28515625" style="220" customWidth="1"/>
    <col min="15627" max="15628" width="0" style="220" hidden="1" customWidth="1"/>
    <col min="15629" max="15629" width="12.42578125" style="220" customWidth="1"/>
    <col min="15630" max="15630" width="14.85546875" style="220" customWidth="1"/>
    <col min="15631" max="15631" width="0" style="220" hidden="1" customWidth="1"/>
    <col min="15632" max="15632" width="9.42578125" style="220" customWidth="1"/>
    <col min="15633" max="15872" width="9.140625" style="220"/>
    <col min="15873" max="15877" width="0" style="220" hidden="1" customWidth="1"/>
    <col min="15878" max="15878" width="5.42578125" style="220" customWidth="1"/>
    <col min="15879" max="15879" width="14.28515625" style="220" customWidth="1"/>
    <col min="15880" max="15880" width="57.140625" style="220" customWidth="1"/>
    <col min="15881" max="15881" width="4.28515625" style="220" customWidth="1"/>
    <col min="15882" max="15882" width="13.28515625" style="220" customWidth="1"/>
    <col min="15883" max="15884" width="0" style="220" hidden="1" customWidth="1"/>
    <col min="15885" max="15885" width="12.42578125" style="220" customWidth="1"/>
    <col min="15886" max="15886" width="14.85546875" style="220" customWidth="1"/>
    <col min="15887" max="15887" width="0" style="220" hidden="1" customWidth="1"/>
    <col min="15888" max="15888" width="9.42578125" style="220" customWidth="1"/>
    <col min="15889" max="16128" width="9.140625" style="220"/>
    <col min="16129" max="16133" width="0" style="220" hidden="1" customWidth="1"/>
    <col min="16134" max="16134" width="5.42578125" style="220" customWidth="1"/>
    <col min="16135" max="16135" width="14.28515625" style="220" customWidth="1"/>
    <col min="16136" max="16136" width="57.140625" style="220" customWidth="1"/>
    <col min="16137" max="16137" width="4.28515625" style="220" customWidth="1"/>
    <col min="16138" max="16138" width="13.28515625" style="220" customWidth="1"/>
    <col min="16139" max="16140" width="0" style="220" hidden="1" customWidth="1"/>
    <col min="16141" max="16141" width="12.42578125" style="220" customWidth="1"/>
    <col min="16142" max="16142" width="14.85546875" style="220" customWidth="1"/>
    <col min="16143" max="16143" width="0" style="220" hidden="1" customWidth="1"/>
    <col min="16144" max="16144" width="9.42578125" style="220" customWidth="1"/>
    <col min="16145" max="16384" width="9.140625" style="220"/>
  </cols>
  <sheetData>
    <row r="1" spans="1:15" ht="21.6" customHeight="1" x14ac:dyDescent="0.25">
      <c r="F1" s="221"/>
      <c r="G1" s="222"/>
      <c r="H1" s="222"/>
      <c r="I1" s="222"/>
      <c r="J1" s="223"/>
      <c r="K1" s="224"/>
      <c r="L1" s="223"/>
      <c r="M1" s="224"/>
      <c r="N1" s="225"/>
      <c r="O1" s="224"/>
    </row>
    <row r="2" spans="1:15" ht="21.6" customHeight="1" x14ac:dyDescent="0.25">
      <c r="F2" s="221"/>
      <c r="G2" s="222"/>
      <c r="H2" s="222"/>
      <c r="I2" s="222"/>
      <c r="J2" s="223"/>
      <c r="K2" s="224"/>
      <c r="L2" s="223"/>
      <c r="M2" s="224"/>
      <c r="N2" s="225"/>
      <c r="O2" s="224"/>
    </row>
    <row r="3" spans="1:15" s="226" customFormat="1" ht="13.5" thickBot="1" x14ac:dyDescent="0.25">
      <c r="F3" s="227" t="s">
        <v>12</v>
      </c>
      <c r="G3" s="227" t="s">
        <v>13</v>
      </c>
      <c r="H3" s="228" t="s">
        <v>14</v>
      </c>
      <c r="I3" s="227" t="s">
        <v>15</v>
      </c>
      <c r="J3" s="227" t="s">
        <v>17</v>
      </c>
      <c r="K3" s="227" t="s">
        <v>16</v>
      </c>
      <c r="L3" s="227" t="s">
        <v>17</v>
      </c>
      <c r="M3" s="227" t="s">
        <v>18</v>
      </c>
      <c r="N3" s="227" t="s">
        <v>0</v>
      </c>
      <c r="O3" s="227" t="s">
        <v>1</v>
      </c>
    </row>
    <row r="4" spans="1:15" ht="11.25" customHeight="1" x14ac:dyDescent="0.2">
      <c r="F4" s="229"/>
      <c r="G4" s="230"/>
      <c r="H4" s="231"/>
      <c r="I4" s="232"/>
      <c r="J4" s="229"/>
      <c r="K4" s="229"/>
      <c r="L4" s="229"/>
      <c r="M4" s="229"/>
      <c r="N4" s="229"/>
      <c r="O4" s="229"/>
    </row>
    <row r="5" spans="1:15" s="233" customFormat="1" ht="18.75" customHeight="1" x14ac:dyDescent="0.2">
      <c r="F5" s="234"/>
      <c r="G5" s="235"/>
      <c r="H5" s="235" t="s">
        <v>913</v>
      </c>
      <c r="I5" s="236"/>
      <c r="J5" s="237"/>
      <c r="K5" s="238"/>
      <c r="L5" s="237"/>
      <c r="M5" s="238"/>
      <c r="N5" s="239">
        <f>SUBTOTAL(9,N6:N240)</f>
        <v>0</v>
      </c>
      <c r="O5" s="240" t="s">
        <v>19</v>
      </c>
    </row>
    <row r="6" spans="1:15" s="241" customFormat="1" ht="16.5" customHeight="1" outlineLevel="1" x14ac:dyDescent="0.2">
      <c r="F6" s="242"/>
      <c r="G6" s="243"/>
      <c r="H6" s="243" t="s">
        <v>91</v>
      </c>
      <c r="I6" s="232"/>
      <c r="J6" s="244"/>
      <c r="K6" s="245"/>
      <c r="L6" s="244"/>
      <c r="M6" s="245"/>
      <c r="N6" s="246">
        <f>SUBTOTAL(9,N7:N81)</f>
        <v>0</v>
      </c>
      <c r="O6" s="247" t="s">
        <v>19</v>
      </c>
    </row>
    <row r="7" spans="1:15" s="248" customFormat="1" ht="12" outlineLevel="2" x14ac:dyDescent="0.2">
      <c r="A7" s="248" t="s">
        <v>21</v>
      </c>
      <c r="B7" s="248" t="s">
        <v>22</v>
      </c>
      <c r="C7" s="248" t="s">
        <v>23</v>
      </c>
      <c r="D7" s="248" t="s">
        <v>24</v>
      </c>
      <c r="E7" s="248" t="s">
        <v>25</v>
      </c>
      <c r="F7" s="249">
        <v>1</v>
      </c>
      <c r="G7" s="250" t="s">
        <v>101</v>
      </c>
      <c r="H7" s="251" t="s">
        <v>102</v>
      </c>
      <c r="I7" s="252" t="s">
        <v>103</v>
      </c>
      <c r="J7" s="253">
        <v>370</v>
      </c>
      <c r="K7" s="254"/>
      <c r="L7" s="253">
        <f>J7*(1+K7/100)</f>
        <v>370</v>
      </c>
      <c r="M7" s="318"/>
      <c r="N7" s="255">
        <f>L7*M7</f>
        <v>0</v>
      </c>
      <c r="O7" s="255">
        <v>21</v>
      </c>
    </row>
    <row r="8" spans="1:15" s="256" customFormat="1" ht="11.25" outlineLevel="3" x14ac:dyDescent="0.25">
      <c r="F8" s="257"/>
      <c r="G8" s="258"/>
      <c r="H8" s="259" t="s">
        <v>104</v>
      </c>
      <c r="I8" s="258"/>
      <c r="J8" s="260">
        <v>370</v>
      </c>
      <c r="K8" s="261"/>
      <c r="L8" s="262"/>
      <c r="M8" s="261"/>
      <c r="N8" s="263"/>
      <c r="O8" s="264" t="s">
        <v>19</v>
      </c>
    </row>
    <row r="9" spans="1:15" s="248" customFormat="1" ht="12" outlineLevel="2" x14ac:dyDescent="0.2">
      <c r="F9" s="249">
        <v>2</v>
      </c>
      <c r="G9" s="250" t="s">
        <v>121</v>
      </c>
      <c r="H9" s="251" t="s">
        <v>122</v>
      </c>
      <c r="I9" s="252" t="s">
        <v>103</v>
      </c>
      <c r="J9" s="253">
        <v>186.87499999999997</v>
      </c>
      <c r="K9" s="254"/>
      <c r="L9" s="253">
        <f>J9*(1+K9/100)</f>
        <v>186.87499999999997</v>
      </c>
      <c r="M9" s="318"/>
      <c r="N9" s="255">
        <f>L9*M9</f>
        <v>0</v>
      </c>
      <c r="O9" s="255">
        <v>21</v>
      </c>
    </row>
    <row r="10" spans="1:15" s="256" customFormat="1" ht="11.25" outlineLevel="3" x14ac:dyDescent="0.25">
      <c r="F10" s="257"/>
      <c r="G10" s="258"/>
      <c r="H10" s="259" t="s">
        <v>123</v>
      </c>
      <c r="I10" s="258"/>
      <c r="J10" s="260">
        <v>186.87499999999997</v>
      </c>
      <c r="K10" s="261"/>
      <c r="L10" s="262"/>
      <c r="M10" s="261"/>
      <c r="N10" s="263"/>
      <c r="O10" s="264" t="s">
        <v>19</v>
      </c>
    </row>
    <row r="11" spans="1:15" s="248" customFormat="1" ht="12" outlineLevel="2" x14ac:dyDescent="0.2">
      <c r="F11" s="249">
        <v>3</v>
      </c>
      <c r="G11" s="250" t="s">
        <v>124</v>
      </c>
      <c r="H11" s="251" t="s">
        <v>125</v>
      </c>
      <c r="I11" s="252" t="s">
        <v>103</v>
      </c>
      <c r="J11" s="253">
        <v>186.875</v>
      </c>
      <c r="K11" s="254"/>
      <c r="L11" s="253">
        <f>J11*(1+K11/100)</f>
        <v>186.875</v>
      </c>
      <c r="M11" s="318"/>
      <c r="N11" s="255">
        <f>L11*M11</f>
        <v>0</v>
      </c>
      <c r="O11" s="255">
        <v>21</v>
      </c>
    </row>
    <row r="12" spans="1:15" s="248" customFormat="1" ht="12" outlineLevel="2" x14ac:dyDescent="0.2">
      <c r="F12" s="249">
        <v>4</v>
      </c>
      <c r="G12" s="250" t="s">
        <v>110</v>
      </c>
      <c r="H12" s="251" t="s">
        <v>111</v>
      </c>
      <c r="I12" s="252" t="s">
        <v>103</v>
      </c>
      <c r="J12" s="253">
        <v>480</v>
      </c>
      <c r="K12" s="254"/>
      <c r="L12" s="253">
        <f>J12*(1+K12/100)</f>
        <v>480</v>
      </c>
      <c r="M12" s="318"/>
      <c r="N12" s="255">
        <f>L12*M12</f>
        <v>0</v>
      </c>
      <c r="O12" s="255">
        <v>21</v>
      </c>
    </row>
    <row r="13" spans="1:15" s="248" customFormat="1" ht="24" outlineLevel="2" x14ac:dyDescent="0.2">
      <c r="F13" s="249">
        <v>5</v>
      </c>
      <c r="G13" s="250" t="s">
        <v>92</v>
      </c>
      <c r="H13" s="251" t="s">
        <v>93</v>
      </c>
      <c r="I13" s="252" t="s">
        <v>28</v>
      </c>
      <c r="J13" s="253">
        <v>5.5</v>
      </c>
      <c r="K13" s="254"/>
      <c r="L13" s="253">
        <f>J13*(1+K13/100)</f>
        <v>5.5</v>
      </c>
      <c r="M13" s="318"/>
      <c r="N13" s="255">
        <f>L13*M13</f>
        <v>0</v>
      </c>
      <c r="O13" s="255">
        <v>21</v>
      </c>
    </row>
    <row r="14" spans="1:15" s="256" customFormat="1" ht="11.25" outlineLevel="3" x14ac:dyDescent="0.25">
      <c r="F14" s="257"/>
      <c r="G14" s="258"/>
      <c r="H14" s="259" t="s">
        <v>94</v>
      </c>
      <c r="I14" s="258"/>
      <c r="J14" s="260">
        <v>5.5</v>
      </c>
      <c r="K14" s="261"/>
      <c r="L14" s="262"/>
      <c r="M14" s="261"/>
      <c r="N14" s="263"/>
      <c r="O14" s="264" t="s">
        <v>19</v>
      </c>
    </row>
    <row r="15" spans="1:15" s="248" customFormat="1" ht="24" outlineLevel="2" x14ac:dyDescent="0.2">
      <c r="F15" s="249">
        <v>6</v>
      </c>
      <c r="G15" s="250" t="s">
        <v>95</v>
      </c>
      <c r="H15" s="251" t="s">
        <v>96</v>
      </c>
      <c r="I15" s="252" t="s">
        <v>28</v>
      </c>
      <c r="J15" s="253">
        <v>1520</v>
      </c>
      <c r="K15" s="254"/>
      <c r="L15" s="253">
        <f>J15*(1+K15/100)</f>
        <v>1520</v>
      </c>
      <c r="M15" s="318"/>
      <c r="N15" s="255">
        <f>L15*M15</f>
        <v>0</v>
      </c>
      <c r="O15" s="255">
        <v>21</v>
      </c>
    </row>
    <row r="16" spans="1:15" s="256" customFormat="1" ht="11.25" outlineLevel="3" x14ac:dyDescent="0.25">
      <c r="F16" s="257"/>
      <c r="G16" s="258"/>
      <c r="H16" s="259" t="s">
        <v>97</v>
      </c>
      <c r="I16" s="258"/>
      <c r="J16" s="260">
        <v>1520</v>
      </c>
      <c r="K16" s="261"/>
      <c r="L16" s="262"/>
      <c r="M16" s="261"/>
      <c r="N16" s="263"/>
      <c r="O16" s="264" t="s">
        <v>19</v>
      </c>
    </row>
    <row r="17" spans="6:15" s="248" customFormat="1" ht="24" outlineLevel="2" x14ac:dyDescent="0.2">
      <c r="F17" s="249">
        <v>7</v>
      </c>
      <c r="G17" s="250" t="s">
        <v>98</v>
      </c>
      <c r="H17" s="251" t="s">
        <v>99</v>
      </c>
      <c r="I17" s="252" t="s">
        <v>28</v>
      </c>
      <c r="J17" s="253">
        <v>1520</v>
      </c>
      <c r="K17" s="254"/>
      <c r="L17" s="253">
        <f>J17*(1+K17/100)</f>
        <v>1520</v>
      </c>
      <c r="M17" s="318"/>
      <c r="N17" s="255">
        <f>L17*M17</f>
        <v>0</v>
      </c>
      <c r="O17" s="255">
        <v>21</v>
      </c>
    </row>
    <row r="18" spans="6:15" s="256" customFormat="1" ht="11.25" outlineLevel="3" x14ac:dyDescent="0.25">
      <c r="F18" s="257"/>
      <c r="G18" s="258"/>
      <c r="H18" s="259" t="s">
        <v>100</v>
      </c>
      <c r="I18" s="258"/>
      <c r="J18" s="260">
        <v>1520</v>
      </c>
      <c r="K18" s="261"/>
      <c r="L18" s="262"/>
      <c r="M18" s="261"/>
      <c r="N18" s="263"/>
      <c r="O18" s="264" t="s">
        <v>19</v>
      </c>
    </row>
    <row r="19" spans="6:15" s="248" customFormat="1" ht="12" outlineLevel="2" x14ac:dyDescent="0.2">
      <c r="F19" s="249">
        <v>8</v>
      </c>
      <c r="G19" s="250" t="s">
        <v>105</v>
      </c>
      <c r="H19" s="251" t="s">
        <v>106</v>
      </c>
      <c r="I19" s="252" t="s">
        <v>103</v>
      </c>
      <c r="J19" s="253">
        <v>480</v>
      </c>
      <c r="K19" s="254"/>
      <c r="L19" s="253">
        <f>J19*(1+K19/100)</f>
        <v>480</v>
      </c>
      <c r="M19" s="318"/>
      <c r="N19" s="255">
        <f>L19*M19</f>
        <v>0</v>
      </c>
      <c r="O19" s="255">
        <v>21</v>
      </c>
    </row>
    <row r="20" spans="6:15" s="256" customFormat="1" ht="11.25" outlineLevel="3" x14ac:dyDescent="0.25">
      <c r="F20" s="257"/>
      <c r="G20" s="258"/>
      <c r="H20" s="259" t="s">
        <v>107</v>
      </c>
      <c r="I20" s="258"/>
      <c r="J20" s="260">
        <v>335</v>
      </c>
      <c r="K20" s="261"/>
      <c r="L20" s="262"/>
      <c r="M20" s="261"/>
      <c r="N20" s="263"/>
      <c r="O20" s="264" t="s">
        <v>19</v>
      </c>
    </row>
    <row r="21" spans="6:15" s="256" customFormat="1" ht="11.25" outlineLevel="3" x14ac:dyDescent="0.25">
      <c r="F21" s="257"/>
      <c r="G21" s="258"/>
      <c r="H21" s="259" t="s">
        <v>108</v>
      </c>
      <c r="I21" s="258"/>
      <c r="J21" s="260">
        <v>125.4</v>
      </c>
      <c r="K21" s="261"/>
      <c r="L21" s="262"/>
      <c r="M21" s="261"/>
      <c r="N21" s="263"/>
      <c r="O21" s="264" t="s">
        <v>19</v>
      </c>
    </row>
    <row r="22" spans="6:15" s="256" customFormat="1" ht="11.25" outlineLevel="3" x14ac:dyDescent="0.25">
      <c r="F22" s="257"/>
      <c r="G22" s="258"/>
      <c r="H22" s="259" t="s">
        <v>109</v>
      </c>
      <c r="I22" s="258"/>
      <c r="J22" s="260">
        <v>19.600000000000001</v>
      </c>
      <c r="K22" s="261"/>
      <c r="L22" s="262"/>
      <c r="M22" s="261"/>
      <c r="N22" s="263"/>
      <c r="O22" s="264" t="s">
        <v>19</v>
      </c>
    </row>
    <row r="23" spans="6:15" s="248" customFormat="1" ht="12" outlineLevel="2" x14ac:dyDescent="0.2">
      <c r="F23" s="249">
        <v>9</v>
      </c>
      <c r="G23" s="250" t="s">
        <v>148</v>
      </c>
      <c r="H23" s="251" t="s">
        <v>149</v>
      </c>
      <c r="I23" s="252" t="s">
        <v>103</v>
      </c>
      <c r="J23" s="253">
        <v>58.14</v>
      </c>
      <c r="K23" s="254"/>
      <c r="L23" s="253">
        <f>J23*(1+K23/100)</f>
        <v>58.14</v>
      </c>
      <c r="M23" s="318"/>
      <c r="N23" s="255">
        <f>L23*M23</f>
        <v>0</v>
      </c>
      <c r="O23" s="255">
        <v>21</v>
      </c>
    </row>
    <row r="24" spans="6:15" s="256" customFormat="1" ht="11.25" outlineLevel="3" x14ac:dyDescent="0.25">
      <c r="F24" s="257"/>
      <c r="G24" s="258"/>
      <c r="H24" s="259" t="s">
        <v>150</v>
      </c>
      <c r="I24" s="258"/>
      <c r="J24" s="260">
        <v>37.44</v>
      </c>
      <c r="K24" s="261"/>
      <c r="L24" s="262"/>
      <c r="M24" s="261"/>
      <c r="N24" s="263"/>
      <c r="O24" s="264" t="s">
        <v>19</v>
      </c>
    </row>
    <row r="25" spans="6:15" s="256" customFormat="1" ht="11.25" outlineLevel="3" x14ac:dyDescent="0.25">
      <c r="F25" s="257"/>
      <c r="G25" s="258"/>
      <c r="H25" s="259" t="s">
        <v>151</v>
      </c>
      <c r="I25" s="258"/>
      <c r="J25" s="260">
        <v>8</v>
      </c>
      <c r="K25" s="261"/>
      <c r="L25" s="262"/>
      <c r="M25" s="261"/>
      <c r="N25" s="263"/>
      <c r="O25" s="264" t="s">
        <v>19</v>
      </c>
    </row>
    <row r="26" spans="6:15" s="256" customFormat="1" ht="11.25" outlineLevel="3" x14ac:dyDescent="0.25">
      <c r="F26" s="257"/>
      <c r="G26" s="258"/>
      <c r="H26" s="259" t="s">
        <v>152</v>
      </c>
      <c r="I26" s="258"/>
      <c r="J26" s="260">
        <v>2.4499999999999997</v>
      </c>
      <c r="K26" s="261"/>
      <c r="L26" s="262"/>
      <c r="M26" s="261"/>
      <c r="N26" s="263"/>
      <c r="O26" s="264" t="s">
        <v>19</v>
      </c>
    </row>
    <row r="27" spans="6:15" s="256" customFormat="1" ht="11.25" outlineLevel="3" x14ac:dyDescent="0.25">
      <c r="F27" s="257"/>
      <c r="G27" s="258"/>
      <c r="H27" s="259" t="s">
        <v>153</v>
      </c>
      <c r="I27" s="258"/>
      <c r="J27" s="260">
        <v>5.25</v>
      </c>
      <c r="K27" s="261"/>
      <c r="L27" s="262"/>
      <c r="M27" s="261"/>
      <c r="N27" s="263"/>
      <c r="O27" s="264" t="s">
        <v>19</v>
      </c>
    </row>
    <row r="28" spans="6:15" s="256" customFormat="1" ht="11.25" outlineLevel="3" x14ac:dyDescent="0.25">
      <c r="F28" s="257"/>
      <c r="G28" s="258"/>
      <c r="H28" s="259" t="s">
        <v>154</v>
      </c>
      <c r="I28" s="258"/>
      <c r="J28" s="260">
        <v>4</v>
      </c>
      <c r="K28" s="261"/>
      <c r="L28" s="262"/>
      <c r="M28" s="261"/>
      <c r="N28" s="263"/>
      <c r="O28" s="264" t="s">
        <v>19</v>
      </c>
    </row>
    <row r="29" spans="6:15" s="256" customFormat="1" ht="11.25" outlineLevel="3" x14ac:dyDescent="0.25">
      <c r="F29" s="257"/>
      <c r="G29" s="258"/>
      <c r="H29" s="259" t="s">
        <v>155</v>
      </c>
      <c r="I29" s="258"/>
      <c r="J29" s="260">
        <v>1</v>
      </c>
      <c r="K29" s="261"/>
      <c r="L29" s="262"/>
      <c r="M29" s="261"/>
      <c r="N29" s="263"/>
      <c r="O29" s="264" t="s">
        <v>19</v>
      </c>
    </row>
    <row r="30" spans="6:15" s="248" customFormat="1" ht="12" outlineLevel="2" x14ac:dyDescent="0.2">
      <c r="F30" s="249">
        <v>10</v>
      </c>
      <c r="G30" s="250" t="s">
        <v>112</v>
      </c>
      <c r="H30" s="251" t="s">
        <v>113</v>
      </c>
      <c r="I30" s="252" t="s">
        <v>103</v>
      </c>
      <c r="J30" s="253">
        <v>42.72</v>
      </c>
      <c r="K30" s="254"/>
      <c r="L30" s="253">
        <f>J30*(1+K30/100)</f>
        <v>42.72</v>
      </c>
      <c r="M30" s="318"/>
      <c r="N30" s="255">
        <f>L30*M30</f>
        <v>0</v>
      </c>
      <c r="O30" s="255">
        <v>21</v>
      </c>
    </row>
    <row r="31" spans="6:15" s="256" customFormat="1" ht="11.25" outlineLevel="3" x14ac:dyDescent="0.25">
      <c r="F31" s="257"/>
      <c r="G31" s="258"/>
      <c r="H31" s="259" t="s">
        <v>114</v>
      </c>
      <c r="I31" s="258"/>
      <c r="J31" s="260">
        <v>3.42</v>
      </c>
      <c r="K31" s="261"/>
      <c r="L31" s="262"/>
      <c r="M31" s="261"/>
      <c r="N31" s="263"/>
      <c r="O31" s="264" t="s">
        <v>19</v>
      </c>
    </row>
    <row r="32" spans="6:15" s="256" customFormat="1" ht="11.25" outlineLevel="3" x14ac:dyDescent="0.25">
      <c r="F32" s="257"/>
      <c r="G32" s="258"/>
      <c r="H32" s="259" t="s">
        <v>115</v>
      </c>
      <c r="I32" s="258"/>
      <c r="J32" s="260">
        <v>16.2</v>
      </c>
      <c r="K32" s="261"/>
      <c r="L32" s="262"/>
      <c r="M32" s="261"/>
      <c r="N32" s="263"/>
      <c r="O32" s="264" t="s">
        <v>19</v>
      </c>
    </row>
    <row r="33" spans="6:19" s="256" customFormat="1" ht="11.25" outlineLevel="3" x14ac:dyDescent="0.25">
      <c r="F33" s="257"/>
      <c r="G33" s="258"/>
      <c r="H33" s="259" t="s">
        <v>116</v>
      </c>
      <c r="I33" s="258"/>
      <c r="J33" s="260">
        <v>11</v>
      </c>
      <c r="K33" s="261"/>
      <c r="L33" s="262"/>
      <c r="M33" s="261"/>
      <c r="N33" s="263"/>
      <c r="O33" s="264" t="s">
        <v>19</v>
      </c>
    </row>
    <row r="34" spans="6:19" s="256" customFormat="1" ht="11.25" outlineLevel="3" x14ac:dyDescent="0.25">
      <c r="F34" s="257"/>
      <c r="G34" s="258"/>
      <c r="H34" s="259" t="s">
        <v>117</v>
      </c>
      <c r="I34" s="258"/>
      <c r="J34" s="260">
        <v>3.8500000000000005</v>
      </c>
      <c r="K34" s="261"/>
      <c r="L34" s="262"/>
      <c r="M34" s="261"/>
      <c r="N34" s="263"/>
      <c r="O34" s="264" t="s">
        <v>19</v>
      </c>
    </row>
    <row r="35" spans="6:19" s="256" customFormat="1" ht="11.25" outlineLevel="3" x14ac:dyDescent="0.25">
      <c r="F35" s="257"/>
      <c r="G35" s="258"/>
      <c r="H35" s="259" t="s">
        <v>118</v>
      </c>
      <c r="I35" s="258"/>
      <c r="J35" s="260">
        <v>8.25</v>
      </c>
      <c r="K35" s="261"/>
      <c r="L35" s="262"/>
      <c r="M35" s="261"/>
      <c r="N35" s="263"/>
      <c r="O35" s="264" t="s">
        <v>19</v>
      </c>
    </row>
    <row r="36" spans="6:19" s="248" customFormat="1" ht="12" outlineLevel="2" x14ac:dyDescent="0.2">
      <c r="F36" s="249">
        <v>11</v>
      </c>
      <c r="G36" s="250" t="s">
        <v>126</v>
      </c>
      <c r="H36" s="251" t="s">
        <v>127</v>
      </c>
      <c r="I36" s="252" t="s">
        <v>103</v>
      </c>
      <c r="J36" s="253">
        <v>30.376791600000001</v>
      </c>
      <c r="K36" s="254"/>
      <c r="L36" s="253">
        <f>J36*(1+K36/100)</f>
        <v>30.376791600000001</v>
      </c>
      <c r="M36" s="318"/>
      <c r="N36" s="255">
        <f>L36*M36</f>
        <v>0</v>
      </c>
      <c r="O36" s="255">
        <v>21</v>
      </c>
    </row>
    <row r="37" spans="6:19" s="256" customFormat="1" ht="11.25" outlineLevel="3" x14ac:dyDescent="0.25">
      <c r="F37" s="257"/>
      <c r="G37" s="258"/>
      <c r="H37" s="259" t="s">
        <v>128</v>
      </c>
      <c r="I37" s="258"/>
      <c r="J37" s="260">
        <v>1.944</v>
      </c>
      <c r="K37" s="261"/>
      <c r="L37" s="262"/>
      <c r="M37" s="261"/>
      <c r="N37" s="263"/>
      <c r="O37" s="264" t="s">
        <v>19</v>
      </c>
    </row>
    <row r="38" spans="6:19" s="256" customFormat="1" ht="11.25" outlineLevel="3" x14ac:dyDescent="0.25">
      <c r="F38" s="257"/>
      <c r="G38" s="258"/>
      <c r="H38" s="259" t="s">
        <v>129</v>
      </c>
      <c r="I38" s="258"/>
      <c r="J38" s="260">
        <v>6</v>
      </c>
      <c r="K38" s="261"/>
      <c r="L38" s="262"/>
      <c r="M38" s="261"/>
      <c r="N38" s="263"/>
      <c r="O38" s="264" t="s">
        <v>19</v>
      </c>
      <c r="R38" s="331"/>
      <c r="S38" s="331"/>
    </row>
    <row r="39" spans="6:19" s="256" customFormat="1" ht="11.25" outlineLevel="3" x14ac:dyDescent="0.25">
      <c r="F39" s="257"/>
      <c r="G39" s="258"/>
      <c r="H39" s="259" t="s">
        <v>130</v>
      </c>
      <c r="I39" s="258"/>
      <c r="J39" s="260">
        <v>2</v>
      </c>
      <c r="K39" s="261"/>
      <c r="L39" s="262"/>
      <c r="M39" s="261"/>
      <c r="N39" s="263"/>
      <c r="O39" s="264" t="s">
        <v>19</v>
      </c>
      <c r="R39" s="331"/>
      <c r="S39" s="331"/>
    </row>
    <row r="40" spans="6:19" s="256" customFormat="1" ht="11.25" outlineLevel="3" x14ac:dyDescent="0.25">
      <c r="F40" s="257"/>
      <c r="G40" s="258"/>
      <c r="H40" s="259" t="s">
        <v>131</v>
      </c>
      <c r="I40" s="258"/>
      <c r="J40" s="260">
        <v>9.4247915999999989</v>
      </c>
      <c r="K40" s="261"/>
      <c r="L40" s="262"/>
      <c r="M40" s="261"/>
      <c r="N40" s="263"/>
      <c r="O40" s="264" t="s">
        <v>19</v>
      </c>
      <c r="R40" s="331"/>
      <c r="S40" s="331"/>
    </row>
    <row r="41" spans="6:19" s="256" customFormat="1" ht="11.25" outlineLevel="3" x14ac:dyDescent="0.25">
      <c r="F41" s="257"/>
      <c r="G41" s="258"/>
      <c r="H41" s="259" t="s">
        <v>132</v>
      </c>
      <c r="I41" s="258"/>
      <c r="J41" s="260">
        <v>11.008000000000003</v>
      </c>
      <c r="K41" s="261"/>
      <c r="L41" s="262"/>
      <c r="M41" s="261"/>
      <c r="N41" s="263"/>
      <c r="O41" s="264" t="s">
        <v>19</v>
      </c>
      <c r="R41" s="331"/>
      <c r="S41" s="331"/>
    </row>
    <row r="42" spans="6:19" s="248" customFormat="1" ht="12" outlineLevel="2" x14ac:dyDescent="0.2">
      <c r="F42" s="249">
        <v>12</v>
      </c>
      <c r="G42" s="250" t="s">
        <v>156</v>
      </c>
      <c r="H42" s="251" t="s">
        <v>157</v>
      </c>
      <c r="I42" s="252" t="s">
        <v>103</v>
      </c>
      <c r="J42" s="253">
        <v>4.75</v>
      </c>
      <c r="K42" s="254"/>
      <c r="L42" s="253">
        <f>J42*(1+K42/100)</f>
        <v>4.75</v>
      </c>
      <c r="M42" s="318"/>
      <c r="N42" s="255">
        <f>L42*M42</f>
        <v>0</v>
      </c>
      <c r="O42" s="255">
        <v>21</v>
      </c>
      <c r="R42" s="332"/>
      <c r="S42" s="332"/>
    </row>
    <row r="43" spans="6:19" s="256" customFormat="1" ht="11.25" outlineLevel="3" x14ac:dyDescent="0.25">
      <c r="F43" s="257"/>
      <c r="G43" s="258"/>
      <c r="H43" s="259" t="s">
        <v>158</v>
      </c>
      <c r="I43" s="258"/>
      <c r="J43" s="260">
        <v>2</v>
      </c>
      <c r="K43" s="261"/>
      <c r="L43" s="262"/>
      <c r="M43" s="261"/>
      <c r="N43" s="263"/>
      <c r="O43" s="264" t="s">
        <v>19</v>
      </c>
      <c r="R43" s="331"/>
      <c r="S43" s="331"/>
    </row>
    <row r="44" spans="6:19" s="256" customFormat="1" ht="11.25" outlineLevel="3" x14ac:dyDescent="0.25">
      <c r="F44" s="257"/>
      <c r="G44" s="258"/>
      <c r="H44" s="259" t="s">
        <v>159</v>
      </c>
      <c r="I44" s="258"/>
      <c r="J44" s="260">
        <v>0.875</v>
      </c>
      <c r="K44" s="261"/>
      <c r="L44" s="262"/>
      <c r="M44" s="261"/>
      <c r="N44" s="263"/>
      <c r="O44" s="264" t="s">
        <v>19</v>
      </c>
      <c r="R44" s="331"/>
      <c r="S44" s="331"/>
    </row>
    <row r="45" spans="6:19" s="256" customFormat="1" ht="11.25" outlineLevel="3" x14ac:dyDescent="0.25">
      <c r="F45" s="257"/>
      <c r="G45" s="258"/>
      <c r="H45" s="259" t="s">
        <v>160</v>
      </c>
      <c r="I45" s="258"/>
      <c r="J45" s="260">
        <v>1.875</v>
      </c>
      <c r="K45" s="261"/>
      <c r="L45" s="262"/>
      <c r="M45" s="261"/>
      <c r="N45" s="263"/>
      <c r="O45" s="264" t="s">
        <v>19</v>
      </c>
      <c r="R45" s="331"/>
      <c r="S45" s="331"/>
    </row>
    <row r="46" spans="6:19" s="248" customFormat="1" ht="12" outlineLevel="2" x14ac:dyDescent="0.2">
      <c r="F46" s="249">
        <v>13</v>
      </c>
      <c r="G46" s="250" t="s">
        <v>172</v>
      </c>
      <c r="H46" s="251" t="s">
        <v>173</v>
      </c>
      <c r="I46" s="252" t="s">
        <v>40</v>
      </c>
      <c r="J46" s="253">
        <v>18.43</v>
      </c>
      <c r="K46" s="254"/>
      <c r="L46" s="253">
        <f>J46*(1+K46/100)</f>
        <v>18.43</v>
      </c>
      <c r="M46" s="318"/>
      <c r="N46" s="255">
        <f>L46*M46</f>
        <v>0</v>
      </c>
      <c r="O46" s="255">
        <v>21</v>
      </c>
      <c r="R46" s="332"/>
      <c r="S46" s="332"/>
    </row>
    <row r="47" spans="6:19" s="256" customFormat="1" ht="11.25" outlineLevel="3" x14ac:dyDescent="0.25">
      <c r="F47" s="257"/>
      <c r="G47" s="258"/>
      <c r="H47" s="259" t="s">
        <v>174</v>
      </c>
      <c r="I47" s="258"/>
      <c r="J47" s="260">
        <v>3.8</v>
      </c>
      <c r="K47" s="261"/>
      <c r="L47" s="262"/>
      <c r="M47" s="261"/>
      <c r="N47" s="263"/>
      <c r="O47" s="264" t="s">
        <v>19</v>
      </c>
      <c r="R47" s="331"/>
      <c r="S47" s="331"/>
    </row>
    <row r="48" spans="6:19" s="256" customFormat="1" ht="11.25" outlineLevel="3" x14ac:dyDescent="0.25">
      <c r="F48" s="257"/>
      <c r="G48" s="258"/>
      <c r="H48" s="259" t="s">
        <v>175</v>
      </c>
      <c r="I48" s="258"/>
      <c r="J48" s="260">
        <v>4.6549999999999994</v>
      </c>
      <c r="K48" s="261"/>
      <c r="L48" s="262"/>
      <c r="M48" s="261"/>
      <c r="N48" s="263"/>
      <c r="O48" s="264" t="s">
        <v>19</v>
      </c>
    </row>
    <row r="49" spans="6:15" s="256" customFormat="1" ht="11.25" outlineLevel="3" x14ac:dyDescent="0.25">
      <c r="F49" s="257"/>
      <c r="G49" s="258"/>
      <c r="H49" s="259" t="s">
        <v>176</v>
      </c>
      <c r="I49" s="258"/>
      <c r="J49" s="260">
        <v>9.9749999999999996</v>
      </c>
      <c r="K49" s="261"/>
      <c r="L49" s="262"/>
      <c r="M49" s="261"/>
      <c r="N49" s="263"/>
      <c r="O49" s="264" t="s">
        <v>19</v>
      </c>
    </row>
    <row r="50" spans="6:15" s="248" customFormat="1" ht="12" outlineLevel="2" x14ac:dyDescent="0.2">
      <c r="F50" s="249">
        <v>14</v>
      </c>
      <c r="G50" s="250" t="s">
        <v>177</v>
      </c>
      <c r="H50" s="251" t="s">
        <v>178</v>
      </c>
      <c r="I50" s="252" t="s">
        <v>40</v>
      </c>
      <c r="J50" s="253">
        <v>10.5</v>
      </c>
      <c r="K50" s="254"/>
      <c r="L50" s="253">
        <f>J50*(1+K50/100)</f>
        <v>10.5</v>
      </c>
      <c r="M50" s="318"/>
      <c r="N50" s="255">
        <f>L50*M50</f>
        <v>0</v>
      </c>
      <c r="O50" s="255">
        <v>21</v>
      </c>
    </row>
    <row r="51" spans="6:15" s="256" customFormat="1" ht="11.25" outlineLevel="3" x14ac:dyDescent="0.25">
      <c r="F51" s="257"/>
      <c r="G51" s="258"/>
      <c r="H51" s="259" t="s">
        <v>179</v>
      </c>
      <c r="I51" s="258"/>
      <c r="J51" s="260">
        <v>8.4</v>
      </c>
      <c r="K51" s="261"/>
      <c r="L51" s="262"/>
      <c r="M51" s="261"/>
      <c r="N51" s="263"/>
      <c r="O51" s="264" t="s">
        <v>19</v>
      </c>
    </row>
    <row r="52" spans="6:15" s="256" customFormat="1" ht="11.25" outlineLevel="3" x14ac:dyDescent="0.25">
      <c r="F52" s="257"/>
      <c r="G52" s="258"/>
      <c r="H52" s="259" t="s">
        <v>180</v>
      </c>
      <c r="I52" s="258"/>
      <c r="J52" s="260">
        <v>2.1</v>
      </c>
      <c r="K52" s="261"/>
      <c r="L52" s="262"/>
      <c r="M52" s="261"/>
      <c r="N52" s="263"/>
      <c r="O52" s="264" t="s">
        <v>19</v>
      </c>
    </row>
    <row r="53" spans="6:15" s="248" customFormat="1" ht="12" outlineLevel="2" x14ac:dyDescent="0.2">
      <c r="F53" s="249">
        <v>15</v>
      </c>
      <c r="G53" s="250" t="s">
        <v>163</v>
      </c>
      <c r="H53" s="251" t="s">
        <v>164</v>
      </c>
      <c r="I53" s="252" t="s">
        <v>28</v>
      </c>
      <c r="J53" s="253">
        <v>2985.5</v>
      </c>
      <c r="K53" s="254"/>
      <c r="L53" s="253">
        <f>J53*(1+K53/100)</f>
        <v>2985.5</v>
      </c>
      <c r="M53" s="318"/>
      <c r="N53" s="255">
        <f>L53*M53</f>
        <v>0</v>
      </c>
      <c r="O53" s="255">
        <v>21</v>
      </c>
    </row>
    <row r="54" spans="6:15" s="256" customFormat="1" ht="11.25" outlineLevel="3" x14ac:dyDescent="0.25">
      <c r="F54" s="257"/>
      <c r="G54" s="258"/>
      <c r="H54" s="259" t="s">
        <v>165</v>
      </c>
      <c r="I54" s="258"/>
      <c r="J54" s="260">
        <v>1300</v>
      </c>
      <c r="K54" s="261"/>
      <c r="L54" s="262"/>
      <c r="M54" s="261"/>
      <c r="N54" s="263"/>
      <c r="O54" s="264" t="s">
        <v>19</v>
      </c>
    </row>
    <row r="55" spans="6:15" s="256" customFormat="1" ht="11.25" outlineLevel="3" x14ac:dyDescent="0.25">
      <c r="F55" s="257"/>
      <c r="G55" s="258"/>
      <c r="H55" s="259" t="s">
        <v>166</v>
      </c>
      <c r="I55" s="258"/>
      <c r="J55" s="260">
        <v>418.00000000000006</v>
      </c>
      <c r="K55" s="261"/>
      <c r="L55" s="262"/>
      <c r="M55" s="261"/>
      <c r="N55" s="263"/>
      <c r="O55" s="264" t="s">
        <v>19</v>
      </c>
    </row>
    <row r="56" spans="6:15" s="256" customFormat="1" ht="11.25" outlineLevel="3" x14ac:dyDescent="0.25">
      <c r="F56" s="257"/>
      <c r="G56" s="258"/>
      <c r="H56" s="259" t="s">
        <v>167</v>
      </c>
      <c r="I56" s="258"/>
      <c r="J56" s="260">
        <v>797.49999999999989</v>
      </c>
      <c r="K56" s="261"/>
      <c r="L56" s="262"/>
      <c r="M56" s="261"/>
      <c r="N56" s="263"/>
      <c r="O56" s="264" t="s">
        <v>19</v>
      </c>
    </row>
    <row r="57" spans="6:15" s="256" customFormat="1" ht="11.25" outlineLevel="3" x14ac:dyDescent="0.25">
      <c r="F57" s="257"/>
      <c r="G57" s="258"/>
      <c r="H57" s="259" t="s">
        <v>168</v>
      </c>
      <c r="I57" s="258"/>
      <c r="J57" s="260">
        <v>220</v>
      </c>
      <c r="K57" s="261"/>
      <c r="L57" s="262"/>
      <c r="M57" s="261"/>
      <c r="N57" s="263"/>
      <c r="O57" s="264" t="s">
        <v>19</v>
      </c>
    </row>
    <row r="58" spans="6:15" s="256" customFormat="1" ht="11.25" outlineLevel="3" x14ac:dyDescent="0.25">
      <c r="F58" s="257"/>
      <c r="G58" s="258"/>
      <c r="H58" s="259" t="s">
        <v>169</v>
      </c>
      <c r="I58" s="258"/>
      <c r="J58" s="260">
        <v>250</v>
      </c>
      <c r="K58" s="261"/>
      <c r="L58" s="262"/>
      <c r="M58" s="261"/>
      <c r="N58" s="263"/>
      <c r="O58" s="264" t="s">
        <v>19</v>
      </c>
    </row>
    <row r="59" spans="6:15" s="248" customFormat="1" ht="24" outlineLevel="2" x14ac:dyDescent="0.2">
      <c r="F59" s="249">
        <v>16</v>
      </c>
      <c r="G59" s="250" t="s">
        <v>161</v>
      </c>
      <c r="H59" s="251" t="s">
        <v>162</v>
      </c>
      <c r="I59" s="252" t="s">
        <v>103</v>
      </c>
      <c r="J59" s="253">
        <v>175</v>
      </c>
      <c r="K59" s="254"/>
      <c r="L59" s="253">
        <f>J59*(1+K59/100)</f>
        <v>175</v>
      </c>
      <c r="M59" s="318"/>
      <c r="N59" s="255">
        <f>L59*M59</f>
        <v>0</v>
      </c>
      <c r="O59" s="255">
        <v>21</v>
      </c>
    </row>
    <row r="60" spans="6:15" s="248" customFormat="1" ht="24" outlineLevel="2" x14ac:dyDescent="0.2">
      <c r="F60" s="249">
        <v>17</v>
      </c>
      <c r="G60" s="250" t="s">
        <v>170</v>
      </c>
      <c r="H60" s="251" t="s">
        <v>171</v>
      </c>
      <c r="I60" s="252" t="s">
        <v>28</v>
      </c>
      <c r="J60" s="253">
        <v>1500</v>
      </c>
      <c r="K60" s="254"/>
      <c r="L60" s="253">
        <f>J60*(1+K60/100)</f>
        <v>1500</v>
      </c>
      <c r="M60" s="318"/>
      <c r="N60" s="255">
        <f>L60*M60</f>
        <v>0</v>
      </c>
      <c r="O60" s="255">
        <v>21</v>
      </c>
    </row>
    <row r="61" spans="6:15" s="248" customFormat="1" ht="12" outlineLevel="2" x14ac:dyDescent="0.2">
      <c r="F61" s="249">
        <v>18</v>
      </c>
      <c r="G61" s="250" t="s">
        <v>140</v>
      </c>
      <c r="H61" s="251" t="s">
        <v>141</v>
      </c>
      <c r="I61" s="252" t="s">
        <v>28</v>
      </c>
      <c r="J61" s="253">
        <v>350</v>
      </c>
      <c r="K61" s="254"/>
      <c r="L61" s="253">
        <f>J61*(1+K61/100)</f>
        <v>350</v>
      </c>
      <c r="M61" s="318"/>
      <c r="N61" s="255">
        <f>L61*M61</f>
        <v>0</v>
      </c>
      <c r="O61" s="255">
        <v>21</v>
      </c>
    </row>
    <row r="62" spans="6:15" s="248" customFormat="1" ht="12" outlineLevel="2" x14ac:dyDescent="0.2">
      <c r="F62" s="249">
        <v>19</v>
      </c>
      <c r="G62" s="250" t="s">
        <v>142</v>
      </c>
      <c r="H62" s="251" t="s">
        <v>143</v>
      </c>
      <c r="I62" s="252" t="s">
        <v>103</v>
      </c>
      <c r="J62" s="253">
        <v>180</v>
      </c>
      <c r="K62" s="254"/>
      <c r="L62" s="253">
        <f>J62*(1+K62/100)</f>
        <v>180</v>
      </c>
      <c r="M62" s="318"/>
      <c r="N62" s="255">
        <f>L62*M62</f>
        <v>0</v>
      </c>
      <c r="O62" s="255">
        <v>21</v>
      </c>
    </row>
    <row r="63" spans="6:15" s="256" customFormat="1" ht="11.25" outlineLevel="3" x14ac:dyDescent="0.25">
      <c r="F63" s="257"/>
      <c r="G63" s="258"/>
      <c r="H63" s="259" t="s">
        <v>144</v>
      </c>
      <c r="I63" s="258"/>
      <c r="J63" s="260">
        <v>180</v>
      </c>
      <c r="K63" s="261"/>
      <c r="L63" s="262"/>
      <c r="M63" s="261"/>
      <c r="N63" s="263"/>
      <c r="O63" s="264" t="s">
        <v>19</v>
      </c>
    </row>
    <row r="64" spans="6:15" s="248" customFormat="1" ht="12" outlineLevel="2" x14ac:dyDescent="0.2">
      <c r="F64" s="249">
        <v>20</v>
      </c>
      <c r="G64" s="250" t="s">
        <v>137</v>
      </c>
      <c r="H64" s="251" t="s">
        <v>138</v>
      </c>
      <c r="I64" s="252" t="s">
        <v>103</v>
      </c>
      <c r="J64" s="253">
        <v>502</v>
      </c>
      <c r="K64" s="254"/>
      <c r="L64" s="253">
        <f>J64*(1+K64/100)</f>
        <v>502</v>
      </c>
      <c r="M64" s="318"/>
      <c r="N64" s="255">
        <f>L64*M64</f>
        <v>0</v>
      </c>
      <c r="O64" s="255">
        <v>21</v>
      </c>
    </row>
    <row r="65" spans="6:15" s="256" customFormat="1" ht="11.25" outlineLevel="3" x14ac:dyDescent="0.25">
      <c r="F65" s="257"/>
      <c r="G65" s="258"/>
      <c r="H65" s="259" t="s">
        <v>139</v>
      </c>
      <c r="I65" s="258"/>
      <c r="J65" s="260">
        <v>502</v>
      </c>
      <c r="K65" s="261"/>
      <c r="L65" s="262"/>
      <c r="M65" s="261"/>
      <c r="N65" s="263"/>
      <c r="O65" s="264" t="s">
        <v>19</v>
      </c>
    </row>
    <row r="66" spans="6:15" s="248" customFormat="1" ht="24" outlineLevel="2" x14ac:dyDescent="0.2">
      <c r="F66" s="249">
        <v>21</v>
      </c>
      <c r="G66" s="250" t="s">
        <v>135</v>
      </c>
      <c r="H66" s="251" t="s">
        <v>136</v>
      </c>
      <c r="I66" s="252" t="s">
        <v>103</v>
      </c>
      <c r="J66" s="253">
        <v>502</v>
      </c>
      <c r="K66" s="254"/>
      <c r="L66" s="253">
        <f>J66*(1+K66/100)</f>
        <v>502</v>
      </c>
      <c r="M66" s="318"/>
      <c r="N66" s="255">
        <f>L66*M66</f>
        <v>0</v>
      </c>
      <c r="O66" s="255">
        <v>21</v>
      </c>
    </row>
    <row r="67" spans="6:15" s="248" customFormat="1" ht="24" outlineLevel="2" x14ac:dyDescent="0.2">
      <c r="F67" s="249">
        <v>22</v>
      </c>
      <c r="G67" s="250" t="s">
        <v>145</v>
      </c>
      <c r="H67" s="251" t="s">
        <v>146</v>
      </c>
      <c r="I67" s="252" t="s">
        <v>40</v>
      </c>
      <c r="J67" s="253">
        <v>903.6</v>
      </c>
      <c r="K67" s="254"/>
      <c r="L67" s="253">
        <f>J67*(1+K67/100)</f>
        <v>903.6</v>
      </c>
      <c r="M67" s="318"/>
      <c r="N67" s="255">
        <f>L67*M67</f>
        <v>0</v>
      </c>
      <c r="O67" s="255">
        <v>21</v>
      </c>
    </row>
    <row r="68" spans="6:15" s="256" customFormat="1" ht="11.25" outlineLevel="3" x14ac:dyDescent="0.25">
      <c r="F68" s="257"/>
      <c r="G68" s="258"/>
      <c r="H68" s="259" t="s">
        <v>147</v>
      </c>
      <c r="I68" s="258"/>
      <c r="J68" s="260">
        <v>903.6</v>
      </c>
      <c r="K68" s="261"/>
      <c r="L68" s="262"/>
      <c r="M68" s="261"/>
      <c r="N68" s="263"/>
      <c r="O68" s="264" t="s">
        <v>19</v>
      </c>
    </row>
    <row r="69" spans="6:15" s="248" customFormat="1" ht="12" outlineLevel="2" x14ac:dyDescent="0.2">
      <c r="F69" s="249">
        <v>23</v>
      </c>
      <c r="G69" s="250" t="s">
        <v>119</v>
      </c>
      <c r="H69" s="251" t="s">
        <v>120</v>
      </c>
      <c r="I69" s="252" t="s">
        <v>103</v>
      </c>
      <c r="J69" s="253">
        <v>42.72</v>
      </c>
      <c r="K69" s="254"/>
      <c r="L69" s="253">
        <f>J69*(1+K69/100)</f>
        <v>42.72</v>
      </c>
      <c r="M69" s="318"/>
      <c r="N69" s="255">
        <f>L69*M69</f>
        <v>0</v>
      </c>
      <c r="O69" s="255">
        <v>21</v>
      </c>
    </row>
    <row r="70" spans="6:15" s="256" customFormat="1" ht="11.25" outlineLevel="3" x14ac:dyDescent="0.25">
      <c r="F70" s="257"/>
      <c r="G70" s="258"/>
      <c r="H70" s="259" t="s">
        <v>114</v>
      </c>
      <c r="I70" s="258"/>
      <c r="J70" s="260">
        <v>3.42</v>
      </c>
      <c r="K70" s="261"/>
      <c r="L70" s="262"/>
      <c r="M70" s="261"/>
      <c r="N70" s="263"/>
      <c r="O70" s="264" t="s">
        <v>19</v>
      </c>
    </row>
    <row r="71" spans="6:15" s="256" customFormat="1" ht="11.25" outlineLevel="3" x14ac:dyDescent="0.25">
      <c r="F71" s="257"/>
      <c r="G71" s="258"/>
      <c r="H71" s="259" t="s">
        <v>115</v>
      </c>
      <c r="I71" s="258"/>
      <c r="J71" s="260">
        <v>16.2</v>
      </c>
      <c r="K71" s="261"/>
      <c r="L71" s="262"/>
      <c r="M71" s="261"/>
      <c r="N71" s="263"/>
      <c r="O71" s="264" t="s">
        <v>19</v>
      </c>
    </row>
    <row r="72" spans="6:15" s="256" customFormat="1" ht="11.25" outlineLevel="3" x14ac:dyDescent="0.25">
      <c r="F72" s="257"/>
      <c r="G72" s="258"/>
      <c r="H72" s="259" t="s">
        <v>116</v>
      </c>
      <c r="I72" s="258"/>
      <c r="J72" s="260">
        <v>11</v>
      </c>
      <c r="K72" s="261"/>
      <c r="L72" s="262"/>
      <c r="M72" s="261"/>
      <c r="N72" s="263"/>
      <c r="O72" s="264" t="s">
        <v>19</v>
      </c>
    </row>
    <row r="73" spans="6:15" s="256" customFormat="1" ht="11.25" outlineLevel="3" x14ac:dyDescent="0.25">
      <c r="F73" s="257"/>
      <c r="G73" s="258"/>
      <c r="H73" s="259" t="s">
        <v>117</v>
      </c>
      <c r="I73" s="258"/>
      <c r="J73" s="260">
        <v>3.8500000000000005</v>
      </c>
      <c r="K73" s="261"/>
      <c r="L73" s="262"/>
      <c r="M73" s="261"/>
      <c r="N73" s="263"/>
      <c r="O73" s="264" t="s">
        <v>19</v>
      </c>
    </row>
    <row r="74" spans="6:15" s="256" customFormat="1" ht="11.25" outlineLevel="3" x14ac:dyDescent="0.25">
      <c r="F74" s="257"/>
      <c r="G74" s="258"/>
      <c r="H74" s="259" t="s">
        <v>118</v>
      </c>
      <c r="I74" s="258"/>
      <c r="J74" s="260">
        <v>8.25</v>
      </c>
      <c r="K74" s="261"/>
      <c r="L74" s="262"/>
      <c r="M74" s="261"/>
      <c r="N74" s="263"/>
      <c r="O74" s="264" t="s">
        <v>19</v>
      </c>
    </row>
    <row r="75" spans="6:15" s="248" customFormat="1" ht="12" outlineLevel="2" x14ac:dyDescent="0.2">
      <c r="F75" s="249">
        <v>24</v>
      </c>
      <c r="G75" s="250" t="s">
        <v>133</v>
      </c>
      <c r="H75" s="251" t="s">
        <v>134</v>
      </c>
      <c r="I75" s="252" t="s">
        <v>103</v>
      </c>
      <c r="J75" s="253">
        <v>30.376791600000001</v>
      </c>
      <c r="K75" s="254"/>
      <c r="L75" s="253">
        <f>J75*(1+K75/100)</f>
        <v>30.376791600000001</v>
      </c>
      <c r="M75" s="318"/>
      <c r="N75" s="255">
        <f>L75*M75</f>
        <v>0</v>
      </c>
      <c r="O75" s="255">
        <v>21</v>
      </c>
    </row>
    <row r="76" spans="6:15" s="256" customFormat="1" ht="11.25" outlineLevel="3" x14ac:dyDescent="0.25">
      <c r="F76" s="257"/>
      <c r="G76" s="258"/>
      <c r="H76" s="259" t="s">
        <v>128</v>
      </c>
      <c r="I76" s="258"/>
      <c r="J76" s="260">
        <v>1.944</v>
      </c>
      <c r="K76" s="261"/>
      <c r="L76" s="262"/>
      <c r="M76" s="261"/>
      <c r="N76" s="263"/>
      <c r="O76" s="264" t="s">
        <v>19</v>
      </c>
    </row>
    <row r="77" spans="6:15" s="256" customFormat="1" ht="11.25" outlineLevel="3" x14ac:dyDescent="0.25">
      <c r="F77" s="257"/>
      <c r="G77" s="258"/>
      <c r="H77" s="259" t="s">
        <v>129</v>
      </c>
      <c r="I77" s="258"/>
      <c r="J77" s="260">
        <v>6</v>
      </c>
      <c r="K77" s="261"/>
      <c r="L77" s="262"/>
      <c r="M77" s="261"/>
      <c r="N77" s="263"/>
      <c r="O77" s="264" t="s">
        <v>19</v>
      </c>
    </row>
    <row r="78" spans="6:15" s="256" customFormat="1" ht="11.25" outlineLevel="3" x14ac:dyDescent="0.25">
      <c r="F78" s="257"/>
      <c r="G78" s="258"/>
      <c r="H78" s="259" t="s">
        <v>130</v>
      </c>
      <c r="I78" s="258"/>
      <c r="J78" s="260">
        <v>2</v>
      </c>
      <c r="K78" s="261"/>
      <c r="L78" s="262"/>
      <c r="M78" s="261"/>
      <c r="N78" s="263"/>
      <c r="O78" s="264" t="s">
        <v>19</v>
      </c>
    </row>
    <row r="79" spans="6:15" s="256" customFormat="1" ht="11.25" outlineLevel="3" x14ac:dyDescent="0.25">
      <c r="F79" s="257"/>
      <c r="G79" s="258"/>
      <c r="H79" s="259" t="s">
        <v>131</v>
      </c>
      <c r="I79" s="258"/>
      <c r="J79" s="260">
        <v>9.4247915999999989</v>
      </c>
      <c r="K79" s="261"/>
      <c r="L79" s="262"/>
      <c r="M79" s="261"/>
      <c r="N79" s="263"/>
      <c r="O79" s="264" t="s">
        <v>19</v>
      </c>
    </row>
    <row r="80" spans="6:15" s="256" customFormat="1" ht="11.25" outlineLevel="3" x14ac:dyDescent="0.25">
      <c r="F80" s="257"/>
      <c r="G80" s="258"/>
      <c r="H80" s="259" t="s">
        <v>132</v>
      </c>
      <c r="I80" s="258"/>
      <c r="J80" s="260">
        <v>11.008000000000003</v>
      </c>
      <c r="K80" s="261"/>
      <c r="L80" s="262"/>
      <c r="M80" s="261"/>
      <c r="N80" s="263"/>
      <c r="O80" s="264" t="s">
        <v>19</v>
      </c>
    </row>
    <row r="81" spans="6:15" s="272" customFormat="1" ht="12.75" customHeight="1" outlineLevel="2" x14ac:dyDescent="0.25">
      <c r="F81" s="265"/>
      <c r="G81" s="266"/>
      <c r="H81" s="267"/>
      <c r="I81" s="266"/>
      <c r="J81" s="268"/>
      <c r="K81" s="269"/>
      <c r="L81" s="268"/>
      <c r="M81" s="269"/>
      <c r="N81" s="270"/>
      <c r="O81" s="271" t="s">
        <v>19</v>
      </c>
    </row>
    <row r="82" spans="6:15" s="241" customFormat="1" ht="16.5" customHeight="1" outlineLevel="1" x14ac:dyDescent="0.2">
      <c r="F82" s="242"/>
      <c r="G82" s="243"/>
      <c r="H82" s="243" t="s">
        <v>181</v>
      </c>
      <c r="I82" s="232"/>
      <c r="J82" s="244"/>
      <c r="K82" s="245"/>
      <c r="L82" s="244"/>
      <c r="M82" s="245"/>
      <c r="N82" s="246">
        <f>SUBTOTAL(9,N83:N101)</f>
        <v>0</v>
      </c>
      <c r="O82" s="247" t="s">
        <v>19</v>
      </c>
    </row>
    <row r="83" spans="6:15" s="248" customFormat="1" ht="12" outlineLevel="2" x14ac:dyDescent="0.2">
      <c r="F83" s="249">
        <v>1</v>
      </c>
      <c r="G83" s="250" t="s">
        <v>193</v>
      </c>
      <c r="H83" s="251" t="s">
        <v>194</v>
      </c>
      <c r="I83" s="252" t="s">
        <v>103</v>
      </c>
      <c r="J83" s="253">
        <v>2.16</v>
      </c>
      <c r="K83" s="254"/>
      <c r="L83" s="253">
        <f>J83*(1+K83/100)</f>
        <v>2.16</v>
      </c>
      <c r="M83" s="318"/>
      <c r="N83" s="255">
        <f>L83*M83</f>
        <v>0</v>
      </c>
      <c r="O83" s="255">
        <v>21</v>
      </c>
    </row>
    <row r="84" spans="6:15" s="256" customFormat="1" ht="11.25" outlineLevel="3" x14ac:dyDescent="0.25">
      <c r="F84" s="257"/>
      <c r="G84" s="258"/>
      <c r="H84" s="259" t="s">
        <v>195</v>
      </c>
      <c r="I84" s="258"/>
      <c r="J84" s="260">
        <v>2.16</v>
      </c>
      <c r="K84" s="261"/>
      <c r="L84" s="262"/>
      <c r="M84" s="261"/>
      <c r="N84" s="263"/>
      <c r="O84" s="264" t="s">
        <v>19</v>
      </c>
    </row>
    <row r="85" spans="6:15" s="248" customFormat="1" ht="12" outlineLevel="2" x14ac:dyDescent="0.2">
      <c r="F85" s="249">
        <v>2</v>
      </c>
      <c r="G85" s="250" t="s">
        <v>196</v>
      </c>
      <c r="H85" s="251" t="s">
        <v>197</v>
      </c>
      <c r="I85" s="252" t="s">
        <v>28</v>
      </c>
      <c r="J85" s="253">
        <v>3.5999999999999996</v>
      </c>
      <c r="K85" s="254"/>
      <c r="L85" s="253">
        <f>J85*(1+K85/100)</f>
        <v>3.5999999999999996</v>
      </c>
      <c r="M85" s="318"/>
      <c r="N85" s="255">
        <f>L85*M85</f>
        <v>0</v>
      </c>
      <c r="O85" s="255">
        <v>21</v>
      </c>
    </row>
    <row r="86" spans="6:15" s="256" customFormat="1" ht="11.25" outlineLevel="3" x14ac:dyDescent="0.25">
      <c r="F86" s="257"/>
      <c r="G86" s="258"/>
      <c r="H86" s="259" t="s">
        <v>198</v>
      </c>
      <c r="I86" s="258"/>
      <c r="J86" s="260">
        <v>3.5999999999999996</v>
      </c>
      <c r="K86" s="261"/>
      <c r="L86" s="262"/>
      <c r="M86" s="261"/>
      <c r="N86" s="263"/>
      <c r="O86" s="264" t="s">
        <v>19</v>
      </c>
    </row>
    <row r="87" spans="6:15" s="248" customFormat="1" ht="12" outlineLevel="2" x14ac:dyDescent="0.2">
      <c r="F87" s="249">
        <v>3</v>
      </c>
      <c r="G87" s="250" t="s">
        <v>199</v>
      </c>
      <c r="H87" s="251" t="s">
        <v>200</v>
      </c>
      <c r="I87" s="252" t="s">
        <v>28</v>
      </c>
      <c r="J87" s="253">
        <v>3.5999999999999996</v>
      </c>
      <c r="K87" s="254"/>
      <c r="L87" s="253">
        <f>J87*(1+K87/100)</f>
        <v>3.5999999999999996</v>
      </c>
      <c r="M87" s="318"/>
      <c r="N87" s="255">
        <f>L87*M87</f>
        <v>0</v>
      </c>
      <c r="O87" s="255">
        <v>21</v>
      </c>
    </row>
    <row r="88" spans="6:15" s="256" customFormat="1" ht="11.25" outlineLevel="3" x14ac:dyDescent="0.25">
      <c r="F88" s="257"/>
      <c r="G88" s="258"/>
      <c r="H88" s="259" t="s">
        <v>198</v>
      </c>
      <c r="I88" s="258"/>
      <c r="J88" s="260">
        <v>3.5999999999999996</v>
      </c>
      <c r="K88" s="261"/>
      <c r="L88" s="262"/>
      <c r="M88" s="261"/>
      <c r="N88" s="263"/>
      <c r="O88" s="264" t="s">
        <v>19</v>
      </c>
    </row>
    <row r="89" spans="6:15" s="248" customFormat="1" ht="12" outlineLevel="2" x14ac:dyDescent="0.2">
      <c r="F89" s="249">
        <v>4</v>
      </c>
      <c r="G89" s="250" t="s">
        <v>201</v>
      </c>
      <c r="H89" s="251" t="s">
        <v>202</v>
      </c>
      <c r="I89" s="252" t="s">
        <v>40</v>
      </c>
      <c r="J89" s="253">
        <v>0.10800000000000001</v>
      </c>
      <c r="K89" s="254"/>
      <c r="L89" s="253">
        <f>J89*(1+K89/100)</f>
        <v>0.10800000000000001</v>
      </c>
      <c r="M89" s="318"/>
      <c r="N89" s="255">
        <f>L89*M89</f>
        <v>0</v>
      </c>
      <c r="O89" s="255">
        <v>21</v>
      </c>
    </row>
    <row r="90" spans="6:15" s="256" customFormat="1" ht="11.25" outlineLevel="3" x14ac:dyDescent="0.25">
      <c r="F90" s="257"/>
      <c r="G90" s="258"/>
      <c r="H90" s="259" t="s">
        <v>191</v>
      </c>
      <c r="I90" s="258"/>
      <c r="J90" s="260">
        <v>0</v>
      </c>
      <c r="K90" s="261"/>
      <c r="L90" s="262"/>
      <c r="M90" s="261"/>
      <c r="N90" s="263"/>
      <c r="O90" s="264" t="s">
        <v>19</v>
      </c>
    </row>
    <row r="91" spans="6:15" s="256" customFormat="1" ht="11.25" outlineLevel="3" x14ac:dyDescent="0.25">
      <c r="F91" s="257"/>
      <c r="G91" s="258"/>
      <c r="H91" s="259" t="s">
        <v>203</v>
      </c>
      <c r="I91" s="258"/>
      <c r="J91" s="260">
        <v>0.10800000000000001</v>
      </c>
      <c r="K91" s="261"/>
      <c r="L91" s="262"/>
      <c r="M91" s="261"/>
      <c r="N91" s="263"/>
      <c r="O91" s="264" t="s">
        <v>19</v>
      </c>
    </row>
    <row r="92" spans="6:15" s="248" customFormat="1" ht="12" outlineLevel="2" x14ac:dyDescent="0.2">
      <c r="F92" s="249">
        <v>5</v>
      </c>
      <c r="G92" s="250" t="s">
        <v>182</v>
      </c>
      <c r="H92" s="251" t="s">
        <v>183</v>
      </c>
      <c r="I92" s="252" t="s">
        <v>103</v>
      </c>
      <c r="J92" s="253">
        <v>16.2</v>
      </c>
      <c r="K92" s="254"/>
      <c r="L92" s="253">
        <f>J92*(1+K92/100)</f>
        <v>16.2</v>
      </c>
      <c r="M92" s="318"/>
      <c r="N92" s="255">
        <f>L92*M92</f>
        <v>0</v>
      </c>
      <c r="O92" s="255">
        <v>21</v>
      </c>
    </row>
    <row r="93" spans="6:15" s="256" customFormat="1" ht="11.25" outlineLevel="3" x14ac:dyDescent="0.25">
      <c r="F93" s="257"/>
      <c r="G93" s="258"/>
      <c r="H93" s="259" t="s">
        <v>115</v>
      </c>
      <c r="I93" s="258"/>
      <c r="J93" s="260">
        <v>16.2</v>
      </c>
      <c r="K93" s="261"/>
      <c r="L93" s="262"/>
      <c r="M93" s="261"/>
      <c r="N93" s="263"/>
      <c r="O93" s="264" t="s">
        <v>19</v>
      </c>
    </row>
    <row r="94" spans="6:15" s="248" customFormat="1" ht="12" outlineLevel="2" x14ac:dyDescent="0.2">
      <c r="F94" s="249">
        <v>6</v>
      </c>
      <c r="G94" s="250" t="s">
        <v>184</v>
      </c>
      <c r="H94" s="251" t="s">
        <v>185</v>
      </c>
      <c r="I94" s="252" t="s">
        <v>28</v>
      </c>
      <c r="J94" s="253">
        <v>13.5</v>
      </c>
      <c r="K94" s="254"/>
      <c r="L94" s="253">
        <f>J94*(1+K94/100)</f>
        <v>13.5</v>
      </c>
      <c r="M94" s="318"/>
      <c r="N94" s="255">
        <f>L94*M94</f>
        <v>0</v>
      </c>
      <c r="O94" s="255">
        <v>21</v>
      </c>
    </row>
    <row r="95" spans="6:15" s="256" customFormat="1" ht="11.25" outlineLevel="3" x14ac:dyDescent="0.25">
      <c r="F95" s="257"/>
      <c r="G95" s="258"/>
      <c r="H95" s="259" t="s">
        <v>186</v>
      </c>
      <c r="I95" s="258"/>
      <c r="J95" s="260">
        <v>13.5</v>
      </c>
      <c r="K95" s="261"/>
      <c r="L95" s="262"/>
      <c r="M95" s="261"/>
      <c r="N95" s="263"/>
      <c r="O95" s="264" t="s">
        <v>19</v>
      </c>
    </row>
    <row r="96" spans="6:15" s="248" customFormat="1" ht="12" outlineLevel="2" x14ac:dyDescent="0.2">
      <c r="F96" s="249">
        <v>7</v>
      </c>
      <c r="G96" s="250" t="s">
        <v>187</v>
      </c>
      <c r="H96" s="251" t="s">
        <v>188</v>
      </c>
      <c r="I96" s="252" t="s">
        <v>28</v>
      </c>
      <c r="J96" s="253">
        <v>13.5</v>
      </c>
      <c r="K96" s="254"/>
      <c r="L96" s="253">
        <f>J96*(1+K96/100)</f>
        <v>13.5</v>
      </c>
      <c r="M96" s="318"/>
      <c r="N96" s="255">
        <f>L96*M96</f>
        <v>0</v>
      </c>
      <c r="O96" s="255">
        <v>21</v>
      </c>
    </row>
    <row r="97" spans="6:15" s="256" customFormat="1" ht="11.25" outlineLevel="3" x14ac:dyDescent="0.25">
      <c r="F97" s="257"/>
      <c r="G97" s="258"/>
      <c r="H97" s="259" t="s">
        <v>186</v>
      </c>
      <c r="I97" s="258"/>
      <c r="J97" s="260">
        <v>13.5</v>
      </c>
      <c r="K97" s="261"/>
      <c r="L97" s="262"/>
      <c r="M97" s="261"/>
      <c r="N97" s="263"/>
      <c r="O97" s="264" t="s">
        <v>19</v>
      </c>
    </row>
    <row r="98" spans="6:15" s="248" customFormat="1" ht="12" outlineLevel="2" x14ac:dyDescent="0.2">
      <c r="F98" s="249">
        <v>8</v>
      </c>
      <c r="G98" s="250" t="s">
        <v>189</v>
      </c>
      <c r="H98" s="251" t="s">
        <v>190</v>
      </c>
      <c r="I98" s="252" t="s">
        <v>40</v>
      </c>
      <c r="J98" s="253">
        <v>0.81</v>
      </c>
      <c r="K98" s="254"/>
      <c r="L98" s="253">
        <f>J98*(1+K98/100)</f>
        <v>0.81</v>
      </c>
      <c r="M98" s="318"/>
      <c r="N98" s="255">
        <f>L98*M98</f>
        <v>0</v>
      </c>
      <c r="O98" s="255">
        <v>21</v>
      </c>
    </row>
    <row r="99" spans="6:15" s="256" customFormat="1" ht="11.25" outlineLevel="3" x14ac:dyDescent="0.25">
      <c r="F99" s="257"/>
      <c r="G99" s="258"/>
      <c r="H99" s="259" t="s">
        <v>191</v>
      </c>
      <c r="I99" s="258"/>
      <c r="J99" s="260">
        <v>0</v>
      </c>
      <c r="K99" s="261"/>
      <c r="L99" s="262"/>
      <c r="M99" s="261"/>
      <c r="N99" s="263"/>
      <c r="O99" s="264" t="s">
        <v>19</v>
      </c>
    </row>
    <row r="100" spans="6:15" s="256" customFormat="1" ht="11.25" outlineLevel="3" x14ac:dyDescent="0.25">
      <c r="F100" s="257"/>
      <c r="G100" s="258"/>
      <c r="H100" s="259" t="s">
        <v>192</v>
      </c>
      <c r="I100" s="258"/>
      <c r="J100" s="260">
        <v>0.81</v>
      </c>
      <c r="K100" s="261"/>
      <c r="L100" s="262"/>
      <c r="M100" s="261"/>
      <c r="N100" s="263"/>
      <c r="O100" s="264" t="s">
        <v>19</v>
      </c>
    </row>
    <row r="101" spans="6:15" s="272" customFormat="1" ht="12.75" customHeight="1" outlineLevel="2" x14ac:dyDescent="0.25">
      <c r="F101" s="265"/>
      <c r="G101" s="266"/>
      <c r="H101" s="267"/>
      <c r="I101" s="266"/>
      <c r="J101" s="268"/>
      <c r="K101" s="269"/>
      <c r="L101" s="268"/>
      <c r="M101" s="269"/>
      <c r="N101" s="270"/>
      <c r="O101" s="271" t="s">
        <v>19</v>
      </c>
    </row>
    <row r="102" spans="6:15" s="241" customFormat="1" ht="16.5" customHeight="1" outlineLevel="1" x14ac:dyDescent="0.2">
      <c r="F102" s="242"/>
      <c r="G102" s="243"/>
      <c r="H102" s="243" t="s">
        <v>204</v>
      </c>
      <c r="I102" s="232"/>
      <c r="J102" s="244"/>
      <c r="K102" s="245"/>
      <c r="L102" s="244"/>
      <c r="M102" s="245"/>
      <c r="N102" s="246">
        <f>SUBTOTAL(9,N103:N125)</f>
        <v>0</v>
      </c>
      <c r="O102" s="247" t="s">
        <v>19</v>
      </c>
    </row>
    <row r="103" spans="6:15" s="248" customFormat="1" ht="12" outlineLevel="2" x14ac:dyDescent="0.2">
      <c r="F103" s="249">
        <v>1</v>
      </c>
      <c r="G103" s="250" t="s">
        <v>230</v>
      </c>
      <c r="H103" s="251" t="s">
        <v>231</v>
      </c>
      <c r="I103" s="252" t="s">
        <v>8</v>
      </c>
      <c r="J103" s="253">
        <v>72</v>
      </c>
      <c r="K103" s="254"/>
      <c r="L103" s="253">
        <f>J103*(1+K103/100)</f>
        <v>72</v>
      </c>
      <c r="M103" s="318"/>
      <c r="N103" s="255">
        <f>L103*M103</f>
        <v>0</v>
      </c>
      <c r="O103" s="255">
        <v>21</v>
      </c>
    </row>
    <row r="104" spans="6:15" s="256" customFormat="1" ht="11.25" outlineLevel="3" x14ac:dyDescent="0.25">
      <c r="F104" s="257"/>
      <c r="G104" s="258"/>
      <c r="H104" s="259" t="s">
        <v>232</v>
      </c>
      <c r="I104" s="258"/>
      <c r="J104" s="260">
        <v>0</v>
      </c>
      <c r="K104" s="261"/>
      <c r="L104" s="262"/>
      <c r="M104" s="261"/>
      <c r="N104" s="263"/>
      <c r="O104" s="264" t="s">
        <v>19</v>
      </c>
    </row>
    <row r="105" spans="6:15" s="256" customFormat="1" ht="11.25" outlineLevel="3" x14ac:dyDescent="0.25">
      <c r="F105" s="257"/>
      <c r="G105" s="258"/>
      <c r="H105" s="259" t="s">
        <v>233</v>
      </c>
      <c r="I105" s="258"/>
      <c r="J105" s="260">
        <v>72</v>
      </c>
      <c r="K105" s="261"/>
      <c r="L105" s="262"/>
      <c r="M105" s="261"/>
      <c r="N105" s="263"/>
      <c r="O105" s="264" t="s">
        <v>19</v>
      </c>
    </row>
    <row r="106" spans="6:15" s="248" customFormat="1" ht="24" outlineLevel="2" x14ac:dyDescent="0.2">
      <c r="F106" s="249">
        <v>2</v>
      </c>
      <c r="G106" s="250" t="s">
        <v>217</v>
      </c>
      <c r="H106" s="251" t="s">
        <v>218</v>
      </c>
      <c r="I106" s="252" t="s">
        <v>8</v>
      </c>
      <c r="J106" s="253">
        <v>75</v>
      </c>
      <c r="K106" s="254"/>
      <c r="L106" s="253">
        <f>J106*(1+K106/100)</f>
        <v>75</v>
      </c>
      <c r="M106" s="318"/>
      <c r="N106" s="255">
        <f>L106*M106</f>
        <v>0</v>
      </c>
      <c r="O106" s="255">
        <v>21</v>
      </c>
    </row>
    <row r="107" spans="6:15" s="248" customFormat="1" ht="24" outlineLevel="2" x14ac:dyDescent="0.2">
      <c r="F107" s="249">
        <v>3</v>
      </c>
      <c r="G107" s="250" t="s">
        <v>205</v>
      </c>
      <c r="H107" s="251" t="s">
        <v>206</v>
      </c>
      <c r="I107" s="252" t="s">
        <v>103</v>
      </c>
      <c r="J107" s="253">
        <v>12.15</v>
      </c>
      <c r="K107" s="254"/>
      <c r="L107" s="253">
        <f>J107*(1+K107/100)</f>
        <v>12.15</v>
      </c>
      <c r="M107" s="318"/>
      <c r="N107" s="255">
        <f>L107*M107</f>
        <v>0</v>
      </c>
      <c r="O107" s="255">
        <v>21</v>
      </c>
    </row>
    <row r="108" spans="6:15" s="256" customFormat="1" ht="11.25" outlineLevel="3" x14ac:dyDescent="0.25">
      <c r="F108" s="257"/>
      <c r="G108" s="258"/>
      <c r="H108" s="259" t="s">
        <v>207</v>
      </c>
      <c r="I108" s="258"/>
      <c r="J108" s="260">
        <v>12.15</v>
      </c>
      <c r="K108" s="261"/>
      <c r="L108" s="262"/>
      <c r="M108" s="261"/>
      <c r="N108" s="263"/>
      <c r="O108" s="264" t="s">
        <v>19</v>
      </c>
    </row>
    <row r="109" spans="6:15" s="248" customFormat="1" ht="12" outlineLevel="2" x14ac:dyDescent="0.2">
      <c r="F109" s="249">
        <v>4</v>
      </c>
      <c r="G109" s="250" t="s">
        <v>208</v>
      </c>
      <c r="H109" s="251" t="s">
        <v>209</v>
      </c>
      <c r="I109" s="252" t="s">
        <v>28</v>
      </c>
      <c r="J109" s="253">
        <v>110.69999999999999</v>
      </c>
      <c r="K109" s="254"/>
      <c r="L109" s="253">
        <f>J109*(1+K109/100)</f>
        <v>110.69999999999999</v>
      </c>
      <c r="M109" s="318"/>
      <c r="N109" s="255">
        <f>L109*M109</f>
        <v>0</v>
      </c>
      <c r="O109" s="255">
        <v>21</v>
      </c>
    </row>
    <row r="110" spans="6:15" s="256" customFormat="1" ht="11.25" outlineLevel="3" x14ac:dyDescent="0.25">
      <c r="F110" s="257"/>
      <c r="G110" s="258"/>
      <c r="H110" s="259" t="s">
        <v>210</v>
      </c>
      <c r="I110" s="258"/>
      <c r="J110" s="260">
        <v>110.69999999999999</v>
      </c>
      <c r="K110" s="261"/>
      <c r="L110" s="262"/>
      <c r="M110" s="261"/>
      <c r="N110" s="263"/>
      <c r="O110" s="264" t="s">
        <v>19</v>
      </c>
    </row>
    <row r="111" spans="6:15" s="248" customFormat="1" ht="12" outlineLevel="2" x14ac:dyDescent="0.2">
      <c r="F111" s="249">
        <v>5</v>
      </c>
      <c r="G111" s="250" t="s">
        <v>211</v>
      </c>
      <c r="H111" s="251" t="s">
        <v>212</v>
      </c>
      <c r="I111" s="252" t="s">
        <v>28</v>
      </c>
      <c r="J111" s="253">
        <v>110.69999999999999</v>
      </c>
      <c r="K111" s="254"/>
      <c r="L111" s="253">
        <f>J111*(1+K111/100)</f>
        <v>110.69999999999999</v>
      </c>
      <c r="M111" s="318"/>
      <c r="N111" s="255">
        <f>L111*M111</f>
        <v>0</v>
      </c>
      <c r="O111" s="255">
        <v>21</v>
      </c>
    </row>
    <row r="112" spans="6:15" s="256" customFormat="1" ht="11.25" outlineLevel="3" x14ac:dyDescent="0.25">
      <c r="F112" s="257"/>
      <c r="G112" s="258"/>
      <c r="H112" s="259" t="s">
        <v>210</v>
      </c>
      <c r="I112" s="258"/>
      <c r="J112" s="260">
        <v>110.69999999999999</v>
      </c>
      <c r="K112" s="261"/>
      <c r="L112" s="262"/>
      <c r="M112" s="261"/>
      <c r="N112" s="263"/>
      <c r="O112" s="264" t="s">
        <v>19</v>
      </c>
    </row>
    <row r="113" spans="6:15" s="248" customFormat="1" ht="12" outlineLevel="2" x14ac:dyDescent="0.2">
      <c r="F113" s="249">
        <v>6</v>
      </c>
      <c r="G113" s="250" t="s">
        <v>213</v>
      </c>
      <c r="H113" s="251" t="s">
        <v>214</v>
      </c>
      <c r="I113" s="252" t="s">
        <v>40</v>
      </c>
      <c r="J113" s="253">
        <v>0.62985600000000008</v>
      </c>
      <c r="K113" s="254"/>
      <c r="L113" s="253">
        <f>J113*(1+K113/100)</f>
        <v>0.62985600000000008</v>
      </c>
      <c r="M113" s="318"/>
      <c r="N113" s="255">
        <f>L113*M113</f>
        <v>0</v>
      </c>
      <c r="O113" s="255">
        <v>21</v>
      </c>
    </row>
    <row r="114" spans="6:15" s="256" customFormat="1" ht="11.25" outlineLevel="3" x14ac:dyDescent="0.25">
      <c r="F114" s="257"/>
      <c r="G114" s="258"/>
      <c r="H114" s="259" t="s">
        <v>215</v>
      </c>
      <c r="I114" s="258"/>
      <c r="J114" s="260">
        <v>0</v>
      </c>
      <c r="K114" s="261"/>
      <c r="L114" s="262"/>
      <c r="M114" s="261"/>
      <c r="N114" s="263"/>
      <c r="O114" s="264" t="s">
        <v>19</v>
      </c>
    </row>
    <row r="115" spans="6:15" s="256" customFormat="1" ht="11.25" outlineLevel="3" x14ac:dyDescent="0.25">
      <c r="F115" s="257"/>
      <c r="G115" s="258"/>
      <c r="H115" s="259" t="s">
        <v>216</v>
      </c>
      <c r="I115" s="258"/>
      <c r="J115" s="260">
        <v>0.62985600000000008</v>
      </c>
      <c r="K115" s="261"/>
      <c r="L115" s="262"/>
      <c r="M115" s="261"/>
      <c r="N115" s="263"/>
      <c r="O115" s="264" t="s">
        <v>19</v>
      </c>
    </row>
    <row r="116" spans="6:15" s="248" customFormat="1" ht="24" outlineLevel="2" x14ac:dyDescent="0.2">
      <c r="F116" s="249">
        <v>7</v>
      </c>
      <c r="G116" s="250" t="s">
        <v>226</v>
      </c>
      <c r="H116" s="251" t="s">
        <v>227</v>
      </c>
      <c r="I116" s="252" t="s">
        <v>29</v>
      </c>
      <c r="J116" s="253">
        <v>85</v>
      </c>
      <c r="K116" s="254"/>
      <c r="L116" s="253">
        <f>J116*(1+K116/100)</f>
        <v>85</v>
      </c>
      <c r="M116" s="318"/>
      <c r="N116" s="255">
        <f>L116*M116</f>
        <v>0</v>
      </c>
      <c r="O116" s="255">
        <v>21</v>
      </c>
    </row>
    <row r="117" spans="6:15" s="248" customFormat="1" ht="36" outlineLevel="2" x14ac:dyDescent="0.2">
      <c r="F117" s="249">
        <v>8</v>
      </c>
      <c r="G117" s="250" t="s">
        <v>234</v>
      </c>
      <c r="H117" s="251" t="s">
        <v>235</v>
      </c>
      <c r="I117" s="252" t="s">
        <v>29</v>
      </c>
      <c r="J117" s="253">
        <v>89</v>
      </c>
      <c r="K117" s="254"/>
      <c r="L117" s="253">
        <f>J117*(1+K117/100)</f>
        <v>89</v>
      </c>
      <c r="M117" s="318"/>
      <c r="N117" s="255">
        <f>L117*M117</f>
        <v>0</v>
      </c>
      <c r="O117" s="255">
        <v>21</v>
      </c>
    </row>
    <row r="118" spans="6:15" s="248" customFormat="1" ht="24" outlineLevel="2" x14ac:dyDescent="0.2">
      <c r="F118" s="249">
        <v>9</v>
      </c>
      <c r="G118" s="250" t="s">
        <v>219</v>
      </c>
      <c r="H118" s="251" t="s">
        <v>220</v>
      </c>
      <c r="I118" s="252" t="s">
        <v>29</v>
      </c>
      <c r="J118" s="253">
        <v>86</v>
      </c>
      <c r="K118" s="254"/>
      <c r="L118" s="253">
        <f>J118*(1+K118/100)</f>
        <v>86</v>
      </c>
      <c r="M118" s="318"/>
      <c r="N118" s="255">
        <f>L118*M118</f>
        <v>0</v>
      </c>
      <c r="O118" s="255">
        <v>21</v>
      </c>
    </row>
    <row r="119" spans="6:15" s="256" customFormat="1" ht="11.25" outlineLevel="3" x14ac:dyDescent="0.25">
      <c r="F119" s="257"/>
      <c r="G119" s="258"/>
      <c r="H119" s="259" t="s">
        <v>221</v>
      </c>
      <c r="I119" s="258"/>
      <c r="J119" s="260">
        <v>86</v>
      </c>
      <c r="K119" s="261"/>
      <c r="L119" s="262"/>
      <c r="M119" s="261"/>
      <c r="N119" s="263"/>
      <c r="O119" s="264" t="s">
        <v>19</v>
      </c>
    </row>
    <row r="120" spans="6:15" s="248" customFormat="1" ht="24" outlineLevel="2" x14ac:dyDescent="0.2">
      <c r="F120" s="249">
        <v>10</v>
      </c>
      <c r="G120" s="250" t="s">
        <v>224</v>
      </c>
      <c r="H120" s="251" t="s">
        <v>225</v>
      </c>
      <c r="I120" s="252" t="s">
        <v>10</v>
      </c>
      <c r="J120" s="253">
        <v>90</v>
      </c>
      <c r="K120" s="254"/>
      <c r="L120" s="253">
        <f>J120*(1+K120/100)</f>
        <v>90</v>
      </c>
      <c r="M120" s="318"/>
      <c r="N120" s="255">
        <f>L120*M120</f>
        <v>0</v>
      </c>
      <c r="O120" s="255">
        <v>21</v>
      </c>
    </row>
    <row r="121" spans="6:15" s="248" customFormat="1" ht="24" outlineLevel="2" x14ac:dyDescent="0.2">
      <c r="F121" s="249">
        <v>11</v>
      </c>
      <c r="G121" s="250" t="s">
        <v>228</v>
      </c>
      <c r="H121" s="251" t="s">
        <v>229</v>
      </c>
      <c r="I121" s="252" t="s">
        <v>10</v>
      </c>
      <c r="J121" s="253">
        <v>35</v>
      </c>
      <c r="K121" s="254"/>
      <c r="L121" s="253">
        <f>J121*(1+K121/100)</f>
        <v>35</v>
      </c>
      <c r="M121" s="318"/>
      <c r="N121" s="255">
        <f>L121*M121</f>
        <v>0</v>
      </c>
      <c r="O121" s="255">
        <v>21</v>
      </c>
    </row>
    <row r="122" spans="6:15" s="248" customFormat="1" ht="36" outlineLevel="2" x14ac:dyDescent="0.2">
      <c r="F122" s="249">
        <v>12</v>
      </c>
      <c r="G122" s="250" t="s">
        <v>236</v>
      </c>
      <c r="H122" s="251" t="s">
        <v>237</v>
      </c>
      <c r="I122" s="252" t="s">
        <v>8</v>
      </c>
      <c r="J122" s="253">
        <v>190</v>
      </c>
      <c r="K122" s="254"/>
      <c r="L122" s="253">
        <f>J122*(1+K122/100)</f>
        <v>190</v>
      </c>
      <c r="M122" s="318"/>
      <c r="N122" s="255">
        <f>L122*M122</f>
        <v>0</v>
      </c>
      <c r="O122" s="255">
        <v>21</v>
      </c>
    </row>
    <row r="123" spans="6:15" s="256" customFormat="1" ht="11.25" outlineLevel="3" x14ac:dyDescent="0.25">
      <c r="F123" s="257"/>
      <c r="G123" s="258"/>
      <c r="H123" s="259" t="s">
        <v>238</v>
      </c>
      <c r="I123" s="258"/>
      <c r="J123" s="260">
        <v>190</v>
      </c>
      <c r="K123" s="261"/>
      <c r="L123" s="262"/>
      <c r="M123" s="261"/>
      <c r="N123" s="263"/>
      <c r="O123" s="264" t="s">
        <v>19</v>
      </c>
    </row>
    <row r="124" spans="6:15" s="248" customFormat="1" ht="24" outlineLevel="2" x14ac:dyDescent="0.2">
      <c r="F124" s="249">
        <v>13</v>
      </c>
      <c r="G124" s="250" t="s">
        <v>222</v>
      </c>
      <c r="H124" s="251" t="s">
        <v>223</v>
      </c>
      <c r="I124" s="252" t="s">
        <v>10</v>
      </c>
      <c r="J124" s="253">
        <v>89</v>
      </c>
      <c r="K124" s="254"/>
      <c r="L124" s="253">
        <f>J124*(1+K124/100)</f>
        <v>89</v>
      </c>
      <c r="M124" s="318"/>
      <c r="N124" s="255">
        <f>L124*M124</f>
        <v>0</v>
      </c>
      <c r="O124" s="255">
        <v>21</v>
      </c>
    </row>
    <row r="125" spans="6:15" s="272" customFormat="1" ht="12.75" customHeight="1" outlineLevel="2" x14ac:dyDescent="0.25">
      <c r="F125" s="265"/>
      <c r="G125" s="266"/>
      <c r="H125" s="267"/>
      <c r="I125" s="266"/>
      <c r="J125" s="268"/>
      <c r="K125" s="269"/>
      <c r="L125" s="268"/>
      <c r="M125" s="269"/>
      <c r="N125" s="270"/>
      <c r="O125" s="271" t="s">
        <v>19</v>
      </c>
    </row>
    <row r="126" spans="6:15" s="241" customFormat="1" ht="16.5" customHeight="1" outlineLevel="1" x14ac:dyDescent="0.2">
      <c r="F126" s="242"/>
      <c r="G126" s="243"/>
      <c r="H126" s="243" t="s">
        <v>239</v>
      </c>
      <c r="I126" s="232"/>
      <c r="J126" s="244"/>
      <c r="K126" s="245"/>
      <c r="L126" s="244"/>
      <c r="M126" s="245"/>
      <c r="N126" s="246">
        <f>SUBTOTAL(9,N127:N165)</f>
        <v>0</v>
      </c>
      <c r="O126" s="247" t="s">
        <v>19</v>
      </c>
    </row>
    <row r="127" spans="6:15" s="248" customFormat="1" ht="12" outlineLevel="2" x14ac:dyDescent="0.2">
      <c r="F127" s="249">
        <v>1</v>
      </c>
      <c r="G127" s="250" t="s">
        <v>267</v>
      </c>
      <c r="H127" s="251" t="s">
        <v>268</v>
      </c>
      <c r="I127" s="252" t="s">
        <v>28</v>
      </c>
      <c r="J127" s="253">
        <v>800.4</v>
      </c>
      <c r="K127" s="254"/>
      <c r="L127" s="253">
        <f>J127*(1+K127/100)</f>
        <v>800.4</v>
      </c>
      <c r="M127" s="318"/>
      <c r="N127" s="255">
        <f>L127*M127</f>
        <v>0</v>
      </c>
      <c r="O127" s="255">
        <v>21</v>
      </c>
    </row>
    <row r="128" spans="6:15" s="256" customFormat="1" ht="11.25" outlineLevel="3" x14ac:dyDescent="0.25">
      <c r="F128" s="257"/>
      <c r="G128" s="258"/>
      <c r="H128" s="259" t="s">
        <v>257</v>
      </c>
      <c r="I128" s="258"/>
      <c r="J128" s="260">
        <v>744.05</v>
      </c>
      <c r="K128" s="261"/>
      <c r="L128" s="262"/>
      <c r="M128" s="261"/>
      <c r="N128" s="263"/>
      <c r="O128" s="264" t="s">
        <v>19</v>
      </c>
    </row>
    <row r="129" spans="6:15" s="256" customFormat="1" ht="11.25" outlineLevel="3" x14ac:dyDescent="0.25">
      <c r="F129" s="257"/>
      <c r="G129" s="258"/>
      <c r="H129" s="259" t="s">
        <v>258</v>
      </c>
      <c r="I129" s="258"/>
      <c r="J129" s="260">
        <v>56.349999999999994</v>
      </c>
      <c r="K129" s="261"/>
      <c r="L129" s="262"/>
      <c r="M129" s="261"/>
      <c r="N129" s="263"/>
      <c r="O129" s="264" t="s">
        <v>19</v>
      </c>
    </row>
    <row r="130" spans="6:15" s="248" customFormat="1" ht="12" outlineLevel="2" x14ac:dyDescent="0.2">
      <c r="F130" s="249">
        <v>2</v>
      </c>
      <c r="G130" s="250" t="s">
        <v>255</v>
      </c>
      <c r="H130" s="251" t="s">
        <v>256</v>
      </c>
      <c r="I130" s="252" t="s">
        <v>28</v>
      </c>
      <c r="J130" s="253">
        <v>800.4</v>
      </c>
      <c r="K130" s="254"/>
      <c r="L130" s="253">
        <f>J130*(1+K130/100)</f>
        <v>800.4</v>
      </c>
      <c r="M130" s="318"/>
      <c r="N130" s="255">
        <f>L130*M130</f>
        <v>0</v>
      </c>
      <c r="O130" s="255">
        <v>21</v>
      </c>
    </row>
    <row r="131" spans="6:15" s="256" customFormat="1" ht="11.25" outlineLevel="3" x14ac:dyDescent="0.25">
      <c r="F131" s="257"/>
      <c r="G131" s="258"/>
      <c r="H131" s="259" t="s">
        <v>257</v>
      </c>
      <c r="I131" s="258"/>
      <c r="J131" s="260">
        <v>744.05</v>
      </c>
      <c r="K131" s="261"/>
      <c r="L131" s="262"/>
      <c r="M131" s="261"/>
      <c r="N131" s="263"/>
      <c r="O131" s="264" t="s">
        <v>19</v>
      </c>
    </row>
    <row r="132" spans="6:15" s="256" customFormat="1" ht="11.25" outlineLevel="3" x14ac:dyDescent="0.25">
      <c r="F132" s="257"/>
      <c r="G132" s="258"/>
      <c r="H132" s="259" t="s">
        <v>258</v>
      </c>
      <c r="I132" s="258"/>
      <c r="J132" s="260">
        <v>56.349999999999994</v>
      </c>
      <c r="K132" s="261"/>
      <c r="L132" s="262"/>
      <c r="M132" s="261"/>
      <c r="N132" s="263"/>
      <c r="O132" s="264" t="s">
        <v>19</v>
      </c>
    </row>
    <row r="133" spans="6:15" s="248" customFormat="1" ht="24" outlineLevel="2" collapsed="1" x14ac:dyDescent="0.2">
      <c r="F133" s="249">
        <v>3</v>
      </c>
      <c r="G133" s="250" t="s">
        <v>271</v>
      </c>
      <c r="H133" s="251" t="s">
        <v>272</v>
      </c>
      <c r="I133" s="252" t="s">
        <v>28</v>
      </c>
      <c r="J133" s="253">
        <v>696</v>
      </c>
      <c r="K133" s="254"/>
      <c r="L133" s="253">
        <f>J133*(1+K133/100)</f>
        <v>696</v>
      </c>
      <c r="M133" s="318"/>
      <c r="N133" s="255">
        <f>L133*M133</f>
        <v>0</v>
      </c>
      <c r="O133" s="255">
        <v>21</v>
      </c>
    </row>
    <row r="134" spans="6:15" s="256" customFormat="1" ht="11.25" hidden="1" outlineLevel="3" x14ac:dyDescent="0.25">
      <c r="F134" s="257"/>
      <c r="G134" s="258"/>
      <c r="H134" s="259" t="s">
        <v>265</v>
      </c>
      <c r="I134" s="258"/>
      <c r="J134" s="260">
        <v>647</v>
      </c>
      <c r="K134" s="261"/>
      <c r="L134" s="262"/>
      <c r="M134" s="261"/>
      <c r="N134" s="263"/>
      <c r="O134" s="264" t="s">
        <v>19</v>
      </c>
    </row>
    <row r="135" spans="6:15" s="256" customFormat="1" ht="11.25" hidden="1" outlineLevel="3" x14ac:dyDescent="0.25">
      <c r="F135" s="257"/>
      <c r="G135" s="258"/>
      <c r="H135" s="259" t="s">
        <v>266</v>
      </c>
      <c r="I135" s="258"/>
      <c r="J135" s="260">
        <v>49</v>
      </c>
      <c r="K135" s="261"/>
      <c r="L135" s="262"/>
      <c r="M135" s="261"/>
      <c r="N135" s="263"/>
      <c r="O135" s="264" t="s">
        <v>19</v>
      </c>
    </row>
    <row r="136" spans="6:15" s="248" customFormat="1" ht="12" outlineLevel="2" x14ac:dyDescent="0.2">
      <c r="F136" s="249">
        <v>4</v>
      </c>
      <c r="G136" s="250" t="s">
        <v>269</v>
      </c>
      <c r="H136" s="251" t="s">
        <v>270</v>
      </c>
      <c r="I136" s="252" t="s">
        <v>28</v>
      </c>
      <c r="J136" s="253">
        <v>696</v>
      </c>
      <c r="K136" s="254"/>
      <c r="L136" s="253">
        <f>J136*(1+K136/100)</f>
        <v>696</v>
      </c>
      <c r="M136" s="318"/>
      <c r="N136" s="255">
        <f>L136*M136</f>
        <v>0</v>
      </c>
      <c r="O136" s="255">
        <v>21</v>
      </c>
    </row>
    <row r="137" spans="6:15" s="256" customFormat="1" ht="11.25" outlineLevel="3" x14ac:dyDescent="0.25">
      <c r="F137" s="257"/>
      <c r="G137" s="258"/>
      <c r="H137" s="259" t="s">
        <v>265</v>
      </c>
      <c r="I137" s="258"/>
      <c r="J137" s="260">
        <v>647</v>
      </c>
      <c r="K137" s="261"/>
      <c r="L137" s="262"/>
      <c r="M137" s="261"/>
      <c r="N137" s="263"/>
      <c r="O137" s="264" t="s">
        <v>19</v>
      </c>
    </row>
    <row r="138" spans="6:15" s="256" customFormat="1" ht="11.25" outlineLevel="3" x14ac:dyDescent="0.25">
      <c r="F138" s="257"/>
      <c r="G138" s="258"/>
      <c r="H138" s="259" t="s">
        <v>266</v>
      </c>
      <c r="I138" s="258"/>
      <c r="J138" s="260">
        <v>49</v>
      </c>
      <c r="K138" s="261"/>
      <c r="L138" s="262"/>
      <c r="M138" s="261"/>
      <c r="N138" s="263"/>
      <c r="O138" s="264" t="s">
        <v>19</v>
      </c>
    </row>
    <row r="139" spans="6:15" s="248" customFormat="1" ht="24" outlineLevel="2" x14ac:dyDescent="0.2">
      <c r="F139" s="249">
        <v>5</v>
      </c>
      <c r="G139" s="250" t="s">
        <v>263</v>
      </c>
      <c r="H139" s="251" t="s">
        <v>264</v>
      </c>
      <c r="I139" s="252" t="s">
        <v>28</v>
      </c>
      <c r="J139" s="253">
        <v>696</v>
      </c>
      <c r="K139" s="254"/>
      <c r="L139" s="253">
        <f>J139*(1+K139/100)</f>
        <v>696</v>
      </c>
      <c r="M139" s="318"/>
      <c r="N139" s="255">
        <f>L139*M139</f>
        <v>0</v>
      </c>
      <c r="O139" s="255">
        <v>21</v>
      </c>
    </row>
    <row r="140" spans="6:15" s="256" customFormat="1" ht="11.25" outlineLevel="3" x14ac:dyDescent="0.25">
      <c r="F140" s="257"/>
      <c r="G140" s="258"/>
      <c r="H140" s="259" t="s">
        <v>265</v>
      </c>
      <c r="I140" s="258"/>
      <c r="J140" s="260">
        <v>647</v>
      </c>
      <c r="K140" s="261"/>
      <c r="L140" s="262"/>
      <c r="M140" s="261"/>
      <c r="N140" s="263"/>
      <c r="O140" s="264" t="s">
        <v>19</v>
      </c>
    </row>
    <row r="141" spans="6:15" s="256" customFormat="1" ht="11.25" outlineLevel="3" x14ac:dyDescent="0.25">
      <c r="F141" s="257"/>
      <c r="G141" s="258"/>
      <c r="H141" s="259" t="s">
        <v>266</v>
      </c>
      <c r="I141" s="258"/>
      <c r="J141" s="260">
        <v>49</v>
      </c>
      <c r="K141" s="261"/>
      <c r="L141" s="262"/>
      <c r="M141" s="261"/>
      <c r="N141" s="263"/>
      <c r="O141" s="264" t="s">
        <v>19</v>
      </c>
    </row>
    <row r="142" spans="6:15" s="248" customFormat="1" ht="24" outlineLevel="2" x14ac:dyDescent="0.2">
      <c r="F142" s="249">
        <v>6</v>
      </c>
      <c r="G142" s="250" t="s">
        <v>240</v>
      </c>
      <c r="H142" s="251" t="s">
        <v>241</v>
      </c>
      <c r="I142" s="252" t="s">
        <v>103</v>
      </c>
      <c r="J142" s="253">
        <v>3.42</v>
      </c>
      <c r="K142" s="254"/>
      <c r="L142" s="253">
        <f>J142*(1+K142/100)</f>
        <v>3.42</v>
      </c>
      <c r="M142" s="318"/>
      <c r="N142" s="255">
        <f>L142*M142</f>
        <v>0</v>
      </c>
      <c r="O142" s="255">
        <v>21</v>
      </c>
    </row>
    <row r="143" spans="6:15" s="256" customFormat="1" ht="11.25" outlineLevel="3" x14ac:dyDescent="0.25">
      <c r="F143" s="257"/>
      <c r="G143" s="258"/>
      <c r="H143" s="259" t="s">
        <v>114</v>
      </c>
      <c r="I143" s="258"/>
      <c r="J143" s="260">
        <v>3.42</v>
      </c>
      <c r="K143" s="261"/>
      <c r="L143" s="262"/>
      <c r="M143" s="261"/>
      <c r="N143" s="263"/>
      <c r="O143" s="264" t="s">
        <v>19</v>
      </c>
    </row>
    <row r="144" spans="6:15" s="248" customFormat="1" ht="12" outlineLevel="2" x14ac:dyDescent="0.2">
      <c r="F144" s="249">
        <v>7</v>
      </c>
      <c r="G144" s="250" t="s">
        <v>242</v>
      </c>
      <c r="H144" s="251" t="s">
        <v>983</v>
      </c>
      <c r="I144" s="252" t="s">
        <v>103</v>
      </c>
      <c r="J144" s="253">
        <v>7.5451999999999995</v>
      </c>
      <c r="K144" s="254"/>
      <c r="L144" s="253">
        <f>J144*(1+K144/100)</f>
        <v>7.5451999999999995</v>
      </c>
      <c r="M144" s="318"/>
      <c r="N144" s="255">
        <f>L144*M144</f>
        <v>0</v>
      </c>
      <c r="O144" s="255">
        <v>21</v>
      </c>
    </row>
    <row r="145" spans="6:15" s="256" customFormat="1" ht="11.25" outlineLevel="3" x14ac:dyDescent="0.25">
      <c r="F145" s="257"/>
      <c r="G145" s="258"/>
      <c r="H145" s="259" t="s">
        <v>243</v>
      </c>
      <c r="I145" s="258"/>
      <c r="J145" s="260">
        <v>1.3299999999999998</v>
      </c>
      <c r="K145" s="261"/>
      <c r="L145" s="262"/>
      <c r="M145" s="261"/>
      <c r="N145" s="263"/>
      <c r="O145" s="264" t="s">
        <v>19</v>
      </c>
    </row>
    <row r="146" spans="6:15" s="256" customFormat="1" ht="33.75" outlineLevel="3" x14ac:dyDescent="0.25">
      <c r="F146" s="257"/>
      <c r="G146" s="258"/>
      <c r="H146" s="259" t="s">
        <v>244</v>
      </c>
      <c r="I146" s="258"/>
      <c r="J146" s="260">
        <v>5.2151999999999994</v>
      </c>
      <c r="K146" s="261"/>
      <c r="L146" s="262"/>
      <c r="M146" s="261"/>
      <c r="N146" s="263"/>
      <c r="O146" s="264" t="s">
        <v>19</v>
      </c>
    </row>
    <row r="147" spans="6:15" s="256" customFormat="1" ht="11.25" outlineLevel="3" x14ac:dyDescent="0.25">
      <c r="F147" s="257"/>
      <c r="G147" s="258"/>
      <c r="H147" s="259" t="s">
        <v>245</v>
      </c>
      <c r="I147" s="258"/>
      <c r="J147" s="260">
        <v>1</v>
      </c>
      <c r="K147" s="261"/>
      <c r="L147" s="262"/>
      <c r="M147" s="261"/>
      <c r="N147" s="263"/>
      <c r="O147" s="264" t="s">
        <v>19</v>
      </c>
    </row>
    <row r="148" spans="6:15" s="248" customFormat="1" ht="12" outlineLevel="2" x14ac:dyDescent="0.2">
      <c r="F148" s="249">
        <v>8</v>
      </c>
      <c r="G148" s="250" t="s">
        <v>252</v>
      </c>
      <c r="H148" s="251" t="s">
        <v>253</v>
      </c>
      <c r="I148" s="252" t="s">
        <v>28</v>
      </c>
      <c r="J148" s="253">
        <v>1250</v>
      </c>
      <c r="K148" s="254"/>
      <c r="L148" s="253">
        <f>J148*(1+K148/100)</f>
        <v>1250</v>
      </c>
      <c r="M148" s="318"/>
      <c r="N148" s="255">
        <f>L148*M148</f>
        <v>0</v>
      </c>
      <c r="O148" s="255">
        <v>21</v>
      </c>
    </row>
    <row r="149" spans="6:15" s="256" customFormat="1" ht="11.25" outlineLevel="3" x14ac:dyDescent="0.25">
      <c r="F149" s="257"/>
      <c r="G149" s="258"/>
      <c r="H149" s="259" t="s">
        <v>254</v>
      </c>
      <c r="I149" s="258"/>
      <c r="J149" s="260">
        <v>1250</v>
      </c>
      <c r="K149" s="261"/>
      <c r="L149" s="262"/>
      <c r="M149" s="261"/>
      <c r="N149" s="263"/>
      <c r="O149" s="264" t="s">
        <v>19</v>
      </c>
    </row>
    <row r="150" spans="6:15" s="248" customFormat="1" ht="12" outlineLevel="2" x14ac:dyDescent="0.2">
      <c r="F150" s="249">
        <v>9</v>
      </c>
      <c r="G150" s="250" t="s">
        <v>259</v>
      </c>
      <c r="H150" s="251" t="s">
        <v>260</v>
      </c>
      <c r="I150" s="252" t="s">
        <v>28</v>
      </c>
      <c r="J150" s="253">
        <v>1250</v>
      </c>
      <c r="K150" s="254"/>
      <c r="L150" s="253">
        <f>J150*(1+K150/100)</f>
        <v>1250</v>
      </c>
      <c r="M150" s="318"/>
      <c r="N150" s="255">
        <f>L150*M150</f>
        <v>0</v>
      </c>
      <c r="O150" s="255">
        <v>21</v>
      </c>
    </row>
    <row r="151" spans="6:15" s="256" customFormat="1" ht="11.25" outlineLevel="3" x14ac:dyDescent="0.25">
      <c r="F151" s="257"/>
      <c r="G151" s="258"/>
      <c r="H151" s="259" t="s">
        <v>254</v>
      </c>
      <c r="I151" s="258"/>
      <c r="J151" s="260">
        <v>1250</v>
      </c>
      <c r="K151" s="261"/>
      <c r="L151" s="262"/>
      <c r="M151" s="261"/>
      <c r="N151" s="263"/>
      <c r="O151" s="264" t="s">
        <v>19</v>
      </c>
    </row>
    <row r="152" spans="6:15" s="248" customFormat="1" ht="12" outlineLevel="2" x14ac:dyDescent="0.2">
      <c r="F152" s="249">
        <v>10</v>
      </c>
      <c r="G152" s="250" t="s">
        <v>279</v>
      </c>
      <c r="H152" s="251" t="s">
        <v>280</v>
      </c>
      <c r="I152" s="252" t="s">
        <v>28</v>
      </c>
      <c r="J152" s="253">
        <v>380</v>
      </c>
      <c r="K152" s="254"/>
      <c r="L152" s="253">
        <f>J152*(1+K152/100)</f>
        <v>380</v>
      </c>
      <c r="M152" s="318"/>
      <c r="N152" s="255">
        <f>L152*M152</f>
        <v>0</v>
      </c>
      <c r="O152" s="255">
        <v>21</v>
      </c>
    </row>
    <row r="153" spans="6:15" s="256" customFormat="1" ht="11.25" outlineLevel="3" x14ac:dyDescent="0.25">
      <c r="F153" s="257"/>
      <c r="G153" s="258"/>
      <c r="H153" s="259" t="s">
        <v>281</v>
      </c>
      <c r="I153" s="258"/>
      <c r="J153" s="260">
        <v>380</v>
      </c>
      <c r="K153" s="261"/>
      <c r="L153" s="262"/>
      <c r="M153" s="261"/>
      <c r="N153" s="263"/>
      <c r="O153" s="264" t="s">
        <v>19</v>
      </c>
    </row>
    <row r="154" spans="6:15" s="248" customFormat="1" ht="12" outlineLevel="2" x14ac:dyDescent="0.2">
      <c r="F154" s="249">
        <v>11</v>
      </c>
      <c r="G154" s="250" t="s">
        <v>249</v>
      </c>
      <c r="H154" s="251" t="s">
        <v>250</v>
      </c>
      <c r="I154" s="252" t="s">
        <v>28</v>
      </c>
      <c r="J154" s="253">
        <v>668</v>
      </c>
      <c r="K154" s="254"/>
      <c r="L154" s="253">
        <f>J154*(1+K154/100)</f>
        <v>668</v>
      </c>
      <c r="M154" s="318"/>
      <c r="N154" s="255">
        <f>L154*M154</f>
        <v>0</v>
      </c>
      <c r="O154" s="255">
        <v>21</v>
      </c>
    </row>
    <row r="155" spans="6:15" s="256" customFormat="1" ht="11.25" outlineLevel="3" x14ac:dyDescent="0.25">
      <c r="F155" s="257"/>
      <c r="G155" s="258"/>
      <c r="H155" s="259" t="s">
        <v>166</v>
      </c>
      <c r="I155" s="258"/>
      <c r="J155" s="260">
        <v>418.00000000000006</v>
      </c>
      <c r="K155" s="261"/>
      <c r="L155" s="262"/>
      <c r="M155" s="261"/>
      <c r="N155" s="263"/>
      <c r="O155" s="264" t="s">
        <v>19</v>
      </c>
    </row>
    <row r="156" spans="6:15" s="256" customFormat="1" ht="11.25" outlineLevel="3" x14ac:dyDescent="0.25">
      <c r="F156" s="257"/>
      <c r="G156" s="258"/>
      <c r="H156" s="259" t="s">
        <v>251</v>
      </c>
      <c r="I156" s="258"/>
      <c r="J156" s="260">
        <v>250</v>
      </c>
      <c r="K156" s="261"/>
      <c r="L156" s="262"/>
      <c r="M156" s="261"/>
      <c r="N156" s="263"/>
      <c r="O156" s="264" t="s">
        <v>19</v>
      </c>
    </row>
    <row r="157" spans="6:15" s="248" customFormat="1" ht="12" outlineLevel="2" x14ac:dyDescent="0.2">
      <c r="F157" s="249">
        <v>12</v>
      </c>
      <c r="G157" s="250" t="s">
        <v>246</v>
      </c>
      <c r="H157" s="251" t="s">
        <v>247</v>
      </c>
      <c r="I157" s="252" t="s">
        <v>28</v>
      </c>
      <c r="J157" s="253">
        <v>242.00000000000003</v>
      </c>
      <c r="K157" s="254"/>
      <c r="L157" s="253">
        <f>J157*(1+K157/100)</f>
        <v>242.00000000000003</v>
      </c>
      <c r="M157" s="318"/>
      <c r="N157" s="255">
        <f>L157*M157</f>
        <v>0</v>
      </c>
      <c r="O157" s="255">
        <v>21</v>
      </c>
    </row>
    <row r="158" spans="6:15" s="256" customFormat="1" ht="11.25" outlineLevel="3" x14ac:dyDescent="0.25">
      <c r="F158" s="257"/>
      <c r="G158" s="258"/>
      <c r="H158" s="259" t="s">
        <v>248</v>
      </c>
      <c r="I158" s="258"/>
      <c r="J158" s="260">
        <v>242.00000000000003</v>
      </c>
      <c r="K158" s="261"/>
      <c r="L158" s="262"/>
      <c r="M158" s="261"/>
      <c r="N158" s="263"/>
      <c r="O158" s="264" t="s">
        <v>19</v>
      </c>
    </row>
    <row r="159" spans="6:15" s="248" customFormat="1" ht="12" outlineLevel="2" x14ac:dyDescent="0.2">
      <c r="F159" s="249">
        <v>13</v>
      </c>
      <c r="G159" s="250" t="s">
        <v>261</v>
      </c>
      <c r="H159" s="251" t="s">
        <v>262</v>
      </c>
      <c r="I159" s="252" t="s">
        <v>28</v>
      </c>
      <c r="J159" s="253">
        <v>242.00000000000003</v>
      </c>
      <c r="K159" s="254"/>
      <c r="L159" s="253">
        <f>J159*(1+K159/100)</f>
        <v>242.00000000000003</v>
      </c>
      <c r="M159" s="318"/>
      <c r="N159" s="255">
        <f>L159*M159</f>
        <v>0</v>
      </c>
      <c r="O159" s="255">
        <v>21</v>
      </c>
    </row>
    <row r="160" spans="6:15" s="256" customFormat="1" ht="11.25" outlineLevel="3" x14ac:dyDescent="0.25">
      <c r="F160" s="257"/>
      <c r="G160" s="258"/>
      <c r="H160" s="259" t="s">
        <v>248</v>
      </c>
      <c r="I160" s="258"/>
      <c r="J160" s="260">
        <v>242.00000000000003</v>
      </c>
      <c r="K160" s="261"/>
      <c r="L160" s="262"/>
      <c r="M160" s="261"/>
      <c r="N160" s="263"/>
      <c r="O160" s="264" t="s">
        <v>19</v>
      </c>
    </row>
    <row r="161" spans="6:15" s="248" customFormat="1" ht="24" outlineLevel="2" x14ac:dyDescent="0.2">
      <c r="F161" s="249">
        <v>14</v>
      </c>
      <c r="G161" s="250" t="s">
        <v>276</v>
      </c>
      <c r="H161" s="251" t="s">
        <v>277</v>
      </c>
      <c r="I161" s="252" t="s">
        <v>28</v>
      </c>
      <c r="J161" s="253">
        <v>203</v>
      </c>
      <c r="K161" s="254"/>
      <c r="L161" s="253">
        <f>J161*(1+K161/100)</f>
        <v>203</v>
      </c>
      <c r="M161" s="318"/>
      <c r="N161" s="255">
        <f>L161*M161</f>
        <v>0</v>
      </c>
      <c r="O161" s="255">
        <v>21</v>
      </c>
    </row>
    <row r="162" spans="6:15" s="256" customFormat="1" ht="11.25" outlineLevel="3" x14ac:dyDescent="0.25">
      <c r="F162" s="257"/>
      <c r="G162" s="258"/>
      <c r="H162" s="259" t="s">
        <v>278</v>
      </c>
      <c r="I162" s="258"/>
      <c r="J162" s="260">
        <v>203</v>
      </c>
      <c r="K162" s="261"/>
      <c r="L162" s="262"/>
      <c r="M162" s="261"/>
      <c r="N162" s="263"/>
      <c r="O162" s="264" t="s">
        <v>19</v>
      </c>
    </row>
    <row r="163" spans="6:15" s="248" customFormat="1" ht="12" outlineLevel="2" x14ac:dyDescent="0.2">
      <c r="F163" s="249">
        <v>15</v>
      </c>
      <c r="G163" s="250" t="s">
        <v>273</v>
      </c>
      <c r="H163" s="251" t="s">
        <v>274</v>
      </c>
      <c r="I163" s="252" t="s">
        <v>28</v>
      </c>
      <c r="J163" s="253">
        <v>213.15</v>
      </c>
      <c r="K163" s="254"/>
      <c r="L163" s="253">
        <f>J163*(1+K163/100)</f>
        <v>213.15</v>
      </c>
      <c r="M163" s="318"/>
      <c r="N163" s="255">
        <f>L163*M163</f>
        <v>0</v>
      </c>
      <c r="O163" s="255">
        <v>21</v>
      </c>
    </row>
    <row r="164" spans="6:15" s="256" customFormat="1" ht="11.25" outlineLevel="3" x14ac:dyDescent="0.25">
      <c r="F164" s="257"/>
      <c r="G164" s="258"/>
      <c r="H164" s="259" t="s">
        <v>275</v>
      </c>
      <c r="I164" s="258"/>
      <c r="J164" s="260">
        <v>213.15</v>
      </c>
      <c r="K164" s="261"/>
      <c r="L164" s="262"/>
      <c r="M164" s="261"/>
      <c r="N164" s="263"/>
      <c r="O164" s="264" t="s">
        <v>19</v>
      </c>
    </row>
    <row r="165" spans="6:15" s="272" customFormat="1" ht="12.75" customHeight="1" outlineLevel="2" x14ac:dyDescent="0.25">
      <c r="F165" s="265"/>
      <c r="G165" s="266"/>
      <c r="H165" s="267"/>
      <c r="I165" s="266"/>
      <c r="J165" s="268"/>
      <c r="K165" s="269"/>
      <c r="L165" s="268"/>
      <c r="M165" s="269"/>
      <c r="N165" s="270"/>
      <c r="O165" s="271" t="s">
        <v>19</v>
      </c>
    </row>
    <row r="166" spans="6:15" s="241" customFormat="1" ht="16.5" customHeight="1" outlineLevel="1" x14ac:dyDescent="0.2">
      <c r="F166" s="242"/>
      <c r="G166" s="243"/>
      <c r="H166" s="243" t="s">
        <v>20</v>
      </c>
      <c r="I166" s="232"/>
      <c r="J166" s="244"/>
      <c r="K166" s="245"/>
      <c r="L166" s="244"/>
      <c r="M166" s="245"/>
      <c r="N166" s="246">
        <f>SUBTOTAL(9,N167:N178)</f>
        <v>0</v>
      </c>
      <c r="O166" s="247" t="s">
        <v>19</v>
      </c>
    </row>
    <row r="167" spans="6:15" s="248" customFormat="1" ht="12" outlineLevel="2" x14ac:dyDescent="0.2">
      <c r="F167" s="249">
        <v>1</v>
      </c>
      <c r="G167" s="250" t="s">
        <v>293</v>
      </c>
      <c r="H167" s="251" t="s">
        <v>294</v>
      </c>
      <c r="I167" s="252" t="s">
        <v>40</v>
      </c>
      <c r="J167" s="253">
        <v>22.5</v>
      </c>
      <c r="K167" s="254"/>
      <c r="L167" s="253">
        <f>J167*(1+K167/100)</f>
        <v>22.5</v>
      </c>
      <c r="M167" s="318"/>
      <c r="N167" s="255">
        <f>L167*M167</f>
        <v>0</v>
      </c>
      <c r="O167" s="255">
        <v>21</v>
      </c>
    </row>
    <row r="168" spans="6:15" s="256" customFormat="1" ht="11.25" outlineLevel="3" x14ac:dyDescent="0.25">
      <c r="F168" s="257"/>
      <c r="G168" s="258"/>
      <c r="H168" s="259" t="s">
        <v>295</v>
      </c>
      <c r="I168" s="258"/>
      <c r="J168" s="260">
        <v>0</v>
      </c>
      <c r="K168" s="261"/>
      <c r="L168" s="262"/>
      <c r="M168" s="261"/>
      <c r="N168" s="263"/>
      <c r="O168" s="264" t="s">
        <v>19</v>
      </c>
    </row>
    <row r="169" spans="6:15" s="256" customFormat="1" ht="11.25" outlineLevel="3" x14ac:dyDescent="0.25">
      <c r="F169" s="257"/>
      <c r="G169" s="258"/>
      <c r="H169" s="259" t="s">
        <v>296</v>
      </c>
      <c r="I169" s="258"/>
      <c r="J169" s="260">
        <v>22.5</v>
      </c>
      <c r="K169" s="261"/>
      <c r="L169" s="262"/>
      <c r="M169" s="261"/>
      <c r="N169" s="263"/>
      <c r="O169" s="264" t="s">
        <v>19</v>
      </c>
    </row>
    <row r="170" spans="6:15" s="248" customFormat="1" ht="24" outlineLevel="2" x14ac:dyDescent="0.2">
      <c r="F170" s="249">
        <v>2</v>
      </c>
      <c r="G170" s="250" t="s">
        <v>286</v>
      </c>
      <c r="H170" s="251" t="s">
        <v>287</v>
      </c>
      <c r="I170" s="252" t="s">
        <v>103</v>
      </c>
      <c r="J170" s="253">
        <v>225</v>
      </c>
      <c r="K170" s="254"/>
      <c r="L170" s="253">
        <f>J170*(1+K170/100)</f>
        <v>225</v>
      </c>
      <c r="M170" s="318"/>
      <c r="N170" s="255">
        <f>L170*M170</f>
        <v>0</v>
      </c>
      <c r="O170" s="255">
        <v>21</v>
      </c>
    </row>
    <row r="171" spans="6:15" s="256" customFormat="1" ht="11.25" outlineLevel="3" x14ac:dyDescent="0.25">
      <c r="F171" s="257"/>
      <c r="G171" s="258"/>
      <c r="H171" s="259" t="s">
        <v>288</v>
      </c>
      <c r="I171" s="258"/>
      <c r="J171" s="260">
        <v>225</v>
      </c>
      <c r="K171" s="261"/>
      <c r="L171" s="262"/>
      <c r="M171" s="261"/>
      <c r="N171" s="263"/>
      <c r="O171" s="264" t="s">
        <v>19</v>
      </c>
    </row>
    <row r="172" spans="6:15" s="248" customFormat="1" ht="12" outlineLevel="2" x14ac:dyDescent="0.2">
      <c r="F172" s="249">
        <v>3</v>
      </c>
      <c r="G172" s="250" t="s">
        <v>291</v>
      </c>
      <c r="H172" s="251" t="s">
        <v>292</v>
      </c>
      <c r="I172" s="252" t="s">
        <v>103</v>
      </c>
      <c r="J172" s="253">
        <v>100</v>
      </c>
      <c r="K172" s="254"/>
      <c r="L172" s="253">
        <f>J172*(1+K172/100)</f>
        <v>100</v>
      </c>
      <c r="M172" s="318"/>
      <c r="N172" s="255">
        <f>L172*M172</f>
        <v>0</v>
      </c>
      <c r="O172" s="255">
        <v>21</v>
      </c>
    </row>
    <row r="173" spans="6:15" s="248" customFormat="1" ht="24" outlineLevel="2" x14ac:dyDescent="0.2">
      <c r="F173" s="249">
        <v>4</v>
      </c>
      <c r="G173" s="250" t="s">
        <v>289</v>
      </c>
      <c r="H173" s="251" t="s">
        <v>290</v>
      </c>
      <c r="I173" s="252" t="s">
        <v>103</v>
      </c>
      <c r="J173" s="253">
        <v>120</v>
      </c>
      <c r="K173" s="254"/>
      <c r="L173" s="253">
        <f>J173*(1+K173/100)</f>
        <v>120</v>
      </c>
      <c r="M173" s="318"/>
      <c r="N173" s="255">
        <f>L173*M173</f>
        <v>0</v>
      </c>
      <c r="O173" s="255">
        <v>21</v>
      </c>
    </row>
    <row r="174" spans="6:15" s="248" customFormat="1" ht="12" outlineLevel="2" x14ac:dyDescent="0.2">
      <c r="F174" s="249">
        <v>5</v>
      </c>
      <c r="G174" s="250" t="s">
        <v>297</v>
      </c>
      <c r="H174" s="251" t="s">
        <v>298</v>
      </c>
      <c r="I174" s="252" t="s">
        <v>28</v>
      </c>
      <c r="J174" s="253">
        <v>1250</v>
      </c>
      <c r="K174" s="254"/>
      <c r="L174" s="253">
        <f>J174*(1+K174/100)</f>
        <v>1250</v>
      </c>
      <c r="M174" s="318"/>
      <c r="N174" s="255">
        <f>L174*M174</f>
        <v>0</v>
      </c>
      <c r="O174" s="255">
        <v>21</v>
      </c>
    </row>
    <row r="175" spans="6:15" s="248" customFormat="1" ht="12" outlineLevel="2" x14ac:dyDescent="0.2">
      <c r="F175" s="249">
        <v>6</v>
      </c>
      <c r="G175" s="250" t="s">
        <v>282</v>
      </c>
      <c r="H175" s="251" t="s">
        <v>283</v>
      </c>
      <c r="I175" s="252" t="s">
        <v>28</v>
      </c>
      <c r="J175" s="253">
        <v>27</v>
      </c>
      <c r="K175" s="254"/>
      <c r="L175" s="253">
        <f>J175*(1+K175/100)</f>
        <v>27</v>
      </c>
      <c r="M175" s="318"/>
      <c r="N175" s="255">
        <f>L175*M175</f>
        <v>0</v>
      </c>
      <c r="O175" s="255">
        <v>21</v>
      </c>
    </row>
    <row r="176" spans="6:15" s="256" customFormat="1" ht="11.25" outlineLevel="3" x14ac:dyDescent="0.25">
      <c r="F176" s="257"/>
      <c r="G176" s="258"/>
      <c r="H176" s="259" t="s">
        <v>284</v>
      </c>
      <c r="I176" s="258"/>
      <c r="J176" s="260">
        <v>18</v>
      </c>
      <c r="K176" s="261"/>
      <c r="L176" s="262"/>
      <c r="M176" s="261"/>
      <c r="N176" s="263"/>
      <c r="O176" s="264" t="s">
        <v>19</v>
      </c>
    </row>
    <row r="177" spans="6:15" s="256" customFormat="1" ht="11.25" outlineLevel="3" x14ac:dyDescent="0.25">
      <c r="F177" s="257"/>
      <c r="G177" s="258"/>
      <c r="H177" s="259" t="s">
        <v>285</v>
      </c>
      <c r="I177" s="258"/>
      <c r="J177" s="260">
        <v>9</v>
      </c>
      <c r="K177" s="261"/>
      <c r="L177" s="262"/>
      <c r="M177" s="261"/>
      <c r="N177" s="263"/>
      <c r="O177" s="264" t="s">
        <v>19</v>
      </c>
    </row>
    <row r="178" spans="6:15" s="272" customFormat="1" ht="12.75" customHeight="1" outlineLevel="2" x14ac:dyDescent="0.25">
      <c r="F178" s="265"/>
      <c r="G178" s="266"/>
      <c r="H178" s="267"/>
      <c r="I178" s="266"/>
      <c r="J178" s="268"/>
      <c r="K178" s="269"/>
      <c r="L178" s="268"/>
      <c r="M178" s="269"/>
      <c r="N178" s="270"/>
      <c r="O178" s="271" t="s">
        <v>19</v>
      </c>
    </row>
    <row r="179" spans="6:15" s="241" customFormat="1" ht="16.5" customHeight="1" outlineLevel="1" x14ac:dyDescent="0.2">
      <c r="F179" s="242"/>
      <c r="G179" s="243"/>
      <c r="H179" s="243" t="s">
        <v>299</v>
      </c>
      <c r="I179" s="232"/>
      <c r="J179" s="244"/>
      <c r="K179" s="245"/>
      <c r="L179" s="244"/>
      <c r="M179" s="245"/>
      <c r="N179" s="246">
        <f>SUBTOTAL(9,N180:N190)</f>
        <v>0</v>
      </c>
      <c r="O179" s="247" t="s">
        <v>19</v>
      </c>
    </row>
    <row r="180" spans="6:15" s="248" customFormat="1" ht="12" outlineLevel="2" x14ac:dyDescent="0.2">
      <c r="F180" s="249">
        <v>1</v>
      </c>
      <c r="G180" s="250" t="s">
        <v>302</v>
      </c>
      <c r="H180" s="251" t="s">
        <v>303</v>
      </c>
      <c r="I180" s="252" t="s">
        <v>103</v>
      </c>
      <c r="J180" s="253">
        <v>3.15</v>
      </c>
      <c r="K180" s="254"/>
      <c r="L180" s="253">
        <f>J180*(1+K180/100)</f>
        <v>3.15</v>
      </c>
      <c r="M180" s="318"/>
      <c r="N180" s="255">
        <f>L180*M180</f>
        <v>0</v>
      </c>
      <c r="O180" s="255">
        <v>21</v>
      </c>
    </row>
    <row r="181" spans="6:15" s="256" customFormat="1" ht="11.25" outlineLevel="3" x14ac:dyDescent="0.25">
      <c r="F181" s="257"/>
      <c r="G181" s="258"/>
      <c r="H181" s="259" t="s">
        <v>304</v>
      </c>
      <c r="I181" s="258"/>
      <c r="J181" s="260">
        <v>1.5</v>
      </c>
      <c r="K181" s="261"/>
      <c r="L181" s="262"/>
      <c r="M181" s="261"/>
      <c r="N181" s="263"/>
      <c r="O181" s="264" t="s">
        <v>19</v>
      </c>
    </row>
    <row r="182" spans="6:15" s="256" customFormat="1" ht="11.25" outlineLevel="3" x14ac:dyDescent="0.25">
      <c r="F182" s="257"/>
      <c r="G182" s="258"/>
      <c r="H182" s="259" t="s">
        <v>305</v>
      </c>
      <c r="I182" s="258"/>
      <c r="J182" s="260">
        <v>0.52500000000000002</v>
      </c>
      <c r="K182" s="261"/>
      <c r="L182" s="262"/>
      <c r="M182" s="261"/>
      <c r="N182" s="263"/>
      <c r="O182" s="264" t="s">
        <v>19</v>
      </c>
    </row>
    <row r="183" spans="6:15" s="256" customFormat="1" ht="11.25" outlineLevel="3" x14ac:dyDescent="0.25">
      <c r="F183" s="257"/>
      <c r="G183" s="258"/>
      <c r="H183" s="259" t="s">
        <v>306</v>
      </c>
      <c r="I183" s="258"/>
      <c r="J183" s="260">
        <v>1.125</v>
      </c>
      <c r="K183" s="261"/>
      <c r="L183" s="262"/>
      <c r="M183" s="261"/>
      <c r="N183" s="263"/>
      <c r="O183" s="264" t="s">
        <v>19</v>
      </c>
    </row>
    <row r="184" spans="6:15" s="248" customFormat="1" ht="24" outlineLevel="2" x14ac:dyDescent="0.2">
      <c r="F184" s="249">
        <v>2</v>
      </c>
      <c r="G184" s="250" t="s">
        <v>307</v>
      </c>
      <c r="H184" s="251" t="s">
        <v>308</v>
      </c>
      <c r="I184" s="252" t="s">
        <v>29</v>
      </c>
      <c r="J184" s="253">
        <v>2</v>
      </c>
      <c r="K184" s="254"/>
      <c r="L184" s="253">
        <f>J184*(1+K184/100)</f>
        <v>2</v>
      </c>
      <c r="M184" s="318"/>
      <c r="N184" s="255">
        <f>L184*M184</f>
        <v>0</v>
      </c>
      <c r="O184" s="255">
        <v>21</v>
      </c>
    </row>
    <row r="185" spans="6:15" s="248" customFormat="1" ht="12" outlineLevel="2" x14ac:dyDescent="0.2">
      <c r="F185" s="249">
        <v>3</v>
      </c>
      <c r="G185" s="250" t="s">
        <v>309</v>
      </c>
      <c r="H185" s="251" t="s">
        <v>310</v>
      </c>
      <c r="I185" s="252" t="s">
        <v>8</v>
      </c>
      <c r="J185" s="253">
        <v>25</v>
      </c>
      <c r="K185" s="254"/>
      <c r="L185" s="253">
        <f>J185*(1+K185/100)</f>
        <v>25</v>
      </c>
      <c r="M185" s="318"/>
      <c r="N185" s="255">
        <f>L185*M185</f>
        <v>0</v>
      </c>
      <c r="O185" s="255">
        <v>21</v>
      </c>
    </row>
    <row r="186" spans="6:15" s="256" customFormat="1" ht="11.25" outlineLevel="3" x14ac:dyDescent="0.25">
      <c r="F186" s="257"/>
      <c r="G186" s="258"/>
      <c r="H186" s="259" t="s">
        <v>311</v>
      </c>
      <c r="I186" s="258"/>
      <c r="J186" s="260">
        <v>17</v>
      </c>
      <c r="K186" s="261"/>
      <c r="L186" s="262"/>
      <c r="M186" s="261"/>
      <c r="N186" s="263"/>
      <c r="O186" s="264" t="s">
        <v>19</v>
      </c>
    </row>
    <row r="187" spans="6:15" s="256" customFormat="1" ht="11.25" outlineLevel="3" x14ac:dyDescent="0.25">
      <c r="F187" s="257"/>
      <c r="G187" s="258"/>
      <c r="H187" s="259" t="s">
        <v>312</v>
      </c>
      <c r="I187" s="258"/>
      <c r="J187" s="260">
        <v>8</v>
      </c>
      <c r="K187" s="261"/>
      <c r="L187" s="262"/>
      <c r="M187" s="261"/>
      <c r="N187" s="263"/>
      <c r="O187" s="264" t="s">
        <v>19</v>
      </c>
    </row>
    <row r="188" spans="6:15" s="248" customFormat="1" ht="24" outlineLevel="2" x14ac:dyDescent="0.2">
      <c r="F188" s="249">
        <v>4</v>
      </c>
      <c r="G188" s="250" t="s">
        <v>313</v>
      </c>
      <c r="H188" s="251" t="s">
        <v>314</v>
      </c>
      <c r="I188" s="252" t="s">
        <v>29</v>
      </c>
      <c r="J188" s="253">
        <v>2</v>
      </c>
      <c r="K188" s="254"/>
      <c r="L188" s="253">
        <f>J188*(1+K188/100)</f>
        <v>2</v>
      </c>
      <c r="M188" s="318"/>
      <c r="N188" s="255">
        <f>L188*M188</f>
        <v>0</v>
      </c>
      <c r="O188" s="255">
        <v>21</v>
      </c>
    </row>
    <row r="189" spans="6:15" s="248" customFormat="1" ht="12" outlineLevel="2" x14ac:dyDescent="0.2">
      <c r="F189" s="249">
        <v>5</v>
      </c>
      <c r="G189" s="250" t="s">
        <v>300</v>
      </c>
      <c r="H189" s="251" t="s">
        <v>301</v>
      </c>
      <c r="I189" s="252" t="s">
        <v>29</v>
      </c>
      <c r="J189" s="253">
        <v>2</v>
      </c>
      <c r="K189" s="254"/>
      <c r="L189" s="253">
        <f>J189*(1+K189/100)</f>
        <v>2</v>
      </c>
      <c r="M189" s="318"/>
      <c r="N189" s="255">
        <f>L189*M189</f>
        <v>0</v>
      </c>
      <c r="O189" s="255">
        <v>21</v>
      </c>
    </row>
    <row r="190" spans="6:15" s="272" customFormat="1" ht="12.75" customHeight="1" outlineLevel="2" x14ac:dyDescent="0.25">
      <c r="F190" s="265"/>
      <c r="G190" s="266"/>
      <c r="H190" s="267"/>
      <c r="I190" s="266"/>
      <c r="J190" s="268"/>
      <c r="K190" s="269"/>
      <c r="L190" s="268"/>
      <c r="M190" s="269"/>
      <c r="N190" s="270"/>
      <c r="O190" s="271" t="s">
        <v>19</v>
      </c>
    </row>
    <row r="191" spans="6:15" s="241" customFormat="1" ht="16.5" customHeight="1" outlineLevel="1" x14ac:dyDescent="0.2">
      <c r="F191" s="242"/>
      <c r="G191" s="243"/>
      <c r="H191" s="243" t="s">
        <v>32</v>
      </c>
      <c r="I191" s="232"/>
      <c r="J191" s="244"/>
      <c r="K191" s="245"/>
      <c r="L191" s="244"/>
      <c r="M191" s="245"/>
      <c r="N191" s="246">
        <f>SUBTOTAL(9,N192:N209)</f>
        <v>0</v>
      </c>
      <c r="O191" s="247" t="s">
        <v>19</v>
      </c>
    </row>
    <row r="192" spans="6:15" s="248" customFormat="1" ht="12" outlineLevel="2" x14ac:dyDescent="0.2">
      <c r="F192" s="249">
        <v>1</v>
      </c>
      <c r="G192" s="250" t="s">
        <v>334</v>
      </c>
      <c r="H192" s="251" t="s">
        <v>335</v>
      </c>
      <c r="I192" s="252" t="s">
        <v>8</v>
      </c>
      <c r="J192" s="253">
        <v>72</v>
      </c>
      <c r="K192" s="254"/>
      <c r="L192" s="253">
        <f>J192*(1+K192/100)</f>
        <v>72</v>
      </c>
      <c r="M192" s="318"/>
      <c r="N192" s="255">
        <f>L192*M192</f>
        <v>0</v>
      </c>
      <c r="O192" s="255">
        <v>21</v>
      </c>
    </row>
    <row r="193" spans="6:15" s="256" customFormat="1" ht="11.25" outlineLevel="3" x14ac:dyDescent="0.25">
      <c r="F193" s="257"/>
      <c r="G193" s="258"/>
      <c r="H193" s="259" t="s">
        <v>233</v>
      </c>
      <c r="I193" s="258"/>
      <c r="J193" s="260">
        <v>72</v>
      </c>
      <c r="K193" s="261"/>
      <c r="L193" s="262"/>
      <c r="M193" s="261"/>
      <c r="N193" s="263"/>
      <c r="O193" s="264" t="s">
        <v>19</v>
      </c>
    </row>
    <row r="194" spans="6:15" s="248" customFormat="1" ht="12" outlineLevel="2" x14ac:dyDescent="0.2">
      <c r="F194" s="249">
        <v>2</v>
      </c>
      <c r="G194" s="250" t="s">
        <v>331</v>
      </c>
      <c r="H194" s="251" t="s">
        <v>332</v>
      </c>
      <c r="I194" s="252" t="s">
        <v>29</v>
      </c>
      <c r="J194" s="253">
        <v>82</v>
      </c>
      <c r="K194" s="254"/>
      <c r="L194" s="253">
        <f>J194*(1+K194/100)</f>
        <v>82</v>
      </c>
      <c r="M194" s="318"/>
      <c r="N194" s="255">
        <f>L194*M194</f>
        <v>0</v>
      </c>
      <c r="O194" s="255">
        <v>21</v>
      </c>
    </row>
    <row r="195" spans="6:15" s="256" customFormat="1" ht="11.25" outlineLevel="3" x14ac:dyDescent="0.25">
      <c r="F195" s="257"/>
      <c r="G195" s="258"/>
      <c r="H195" s="259" t="s">
        <v>333</v>
      </c>
      <c r="I195" s="258"/>
      <c r="J195" s="260">
        <v>82</v>
      </c>
      <c r="K195" s="261"/>
      <c r="L195" s="262"/>
      <c r="M195" s="261"/>
      <c r="N195" s="263"/>
      <c r="O195" s="264" t="s">
        <v>19</v>
      </c>
    </row>
    <row r="196" spans="6:15" s="248" customFormat="1" ht="12" outlineLevel="2" x14ac:dyDescent="0.2">
      <c r="F196" s="249">
        <v>3</v>
      </c>
      <c r="G196" s="250" t="s">
        <v>336</v>
      </c>
      <c r="H196" s="251" t="s">
        <v>337</v>
      </c>
      <c r="I196" s="252" t="s">
        <v>8</v>
      </c>
      <c r="J196" s="253">
        <v>156</v>
      </c>
      <c r="K196" s="254"/>
      <c r="L196" s="253">
        <f>J196*(1+K196/100)</f>
        <v>156</v>
      </c>
      <c r="M196" s="318"/>
      <c r="N196" s="255">
        <f>L196*M196</f>
        <v>0</v>
      </c>
      <c r="O196" s="255">
        <v>21</v>
      </c>
    </row>
    <row r="197" spans="6:15" s="256" customFormat="1" ht="11.25" outlineLevel="3" x14ac:dyDescent="0.25">
      <c r="F197" s="257"/>
      <c r="G197" s="258"/>
      <c r="H197" s="259" t="s">
        <v>338</v>
      </c>
      <c r="I197" s="258"/>
      <c r="J197" s="260">
        <v>156</v>
      </c>
      <c r="K197" s="261"/>
      <c r="L197" s="262"/>
      <c r="M197" s="261"/>
      <c r="N197" s="263"/>
      <c r="O197" s="264" t="s">
        <v>19</v>
      </c>
    </row>
    <row r="198" spans="6:15" s="248" customFormat="1" ht="12" outlineLevel="2" x14ac:dyDescent="0.2">
      <c r="F198" s="249">
        <v>4</v>
      </c>
      <c r="G198" s="250" t="s">
        <v>327</v>
      </c>
      <c r="H198" s="251" t="s">
        <v>328</v>
      </c>
      <c r="I198" s="252" t="s">
        <v>103</v>
      </c>
      <c r="J198" s="253">
        <v>48.360000000000007</v>
      </c>
      <c r="K198" s="254"/>
      <c r="L198" s="253">
        <f>J198*(1+K198/100)</f>
        <v>48.360000000000007</v>
      </c>
      <c r="M198" s="318"/>
      <c r="N198" s="255">
        <f>L198*M198</f>
        <v>0</v>
      </c>
      <c r="O198" s="255">
        <v>21</v>
      </c>
    </row>
    <row r="199" spans="6:15" s="256" customFormat="1" ht="11.25" outlineLevel="3" x14ac:dyDescent="0.25">
      <c r="F199" s="257"/>
      <c r="G199" s="258"/>
      <c r="H199" s="259" t="s">
        <v>329</v>
      </c>
      <c r="I199" s="258"/>
      <c r="J199" s="260">
        <v>6.2400000000000011</v>
      </c>
      <c r="K199" s="261"/>
      <c r="L199" s="262"/>
      <c r="M199" s="261"/>
      <c r="N199" s="263"/>
      <c r="O199" s="264" t="s">
        <v>19</v>
      </c>
    </row>
    <row r="200" spans="6:15" s="256" customFormat="1" ht="11.25" outlineLevel="3" x14ac:dyDescent="0.25">
      <c r="F200" s="257"/>
      <c r="G200" s="258"/>
      <c r="H200" s="259" t="s">
        <v>330</v>
      </c>
      <c r="I200" s="258"/>
      <c r="J200" s="260">
        <v>42.12</v>
      </c>
      <c r="K200" s="261"/>
      <c r="L200" s="262"/>
      <c r="M200" s="261"/>
      <c r="N200" s="263"/>
      <c r="O200" s="264" t="s">
        <v>19</v>
      </c>
    </row>
    <row r="201" spans="6:15" s="248" customFormat="1" ht="24" outlineLevel="2" x14ac:dyDescent="0.2">
      <c r="F201" s="249">
        <v>5</v>
      </c>
      <c r="G201" s="250" t="s">
        <v>324</v>
      </c>
      <c r="H201" s="251" t="s">
        <v>325</v>
      </c>
      <c r="I201" s="252" t="s">
        <v>103</v>
      </c>
      <c r="J201" s="253">
        <v>4.5</v>
      </c>
      <c r="K201" s="254"/>
      <c r="L201" s="253">
        <f>J201*(1+K201/100)</f>
        <v>4.5</v>
      </c>
      <c r="M201" s="318"/>
      <c r="N201" s="255">
        <f>L201*M201</f>
        <v>0</v>
      </c>
      <c r="O201" s="255">
        <v>21</v>
      </c>
    </row>
    <row r="202" spans="6:15" s="256" customFormat="1" ht="11.25" outlineLevel="3" x14ac:dyDescent="0.25">
      <c r="F202" s="257"/>
      <c r="G202" s="258"/>
      <c r="H202" s="259" t="s">
        <v>326</v>
      </c>
      <c r="I202" s="258"/>
      <c r="J202" s="260">
        <v>4.5</v>
      </c>
      <c r="K202" s="261"/>
      <c r="L202" s="262"/>
      <c r="M202" s="261"/>
      <c r="N202" s="263"/>
      <c r="O202" s="264" t="s">
        <v>19</v>
      </c>
    </row>
    <row r="203" spans="6:15" s="248" customFormat="1" ht="24" outlineLevel="2" x14ac:dyDescent="0.2">
      <c r="F203" s="249">
        <v>6</v>
      </c>
      <c r="G203" s="250" t="s">
        <v>318</v>
      </c>
      <c r="H203" s="251" t="s">
        <v>319</v>
      </c>
      <c r="I203" s="252" t="s">
        <v>8</v>
      </c>
      <c r="J203" s="253">
        <v>75</v>
      </c>
      <c r="K203" s="254"/>
      <c r="L203" s="253">
        <f>J203*(1+K203/100)</f>
        <v>75</v>
      </c>
      <c r="M203" s="318"/>
      <c r="N203" s="255">
        <f>L203*M203</f>
        <v>0</v>
      </c>
      <c r="O203" s="255">
        <v>21</v>
      </c>
    </row>
    <row r="204" spans="6:15" s="256" customFormat="1" ht="11.25" outlineLevel="3" x14ac:dyDescent="0.25">
      <c r="F204" s="257"/>
      <c r="G204" s="258"/>
      <c r="H204" s="259" t="s">
        <v>320</v>
      </c>
      <c r="I204" s="258"/>
      <c r="J204" s="260">
        <v>75</v>
      </c>
      <c r="K204" s="261"/>
      <c r="L204" s="262"/>
      <c r="M204" s="261"/>
      <c r="N204" s="263"/>
      <c r="O204" s="264" t="s">
        <v>19</v>
      </c>
    </row>
    <row r="205" spans="6:15" s="248" customFormat="1" ht="12" outlineLevel="2" x14ac:dyDescent="0.2">
      <c r="F205" s="249">
        <v>7</v>
      </c>
      <c r="G205" s="250" t="s">
        <v>315</v>
      </c>
      <c r="H205" s="251" t="s">
        <v>316</v>
      </c>
      <c r="I205" s="252" t="s">
        <v>8</v>
      </c>
      <c r="J205" s="253">
        <v>78.75</v>
      </c>
      <c r="K205" s="254"/>
      <c r="L205" s="253">
        <f>J205*(1+K205/100)</f>
        <v>78.75</v>
      </c>
      <c r="M205" s="318"/>
      <c r="N205" s="255">
        <f>L205*M205</f>
        <v>0</v>
      </c>
      <c r="O205" s="255">
        <v>21</v>
      </c>
    </row>
    <row r="206" spans="6:15" s="256" customFormat="1" ht="11.25" outlineLevel="3" x14ac:dyDescent="0.25">
      <c r="F206" s="257"/>
      <c r="G206" s="258"/>
      <c r="H206" s="259" t="s">
        <v>317</v>
      </c>
      <c r="I206" s="258"/>
      <c r="J206" s="260">
        <v>78.75</v>
      </c>
      <c r="K206" s="261"/>
      <c r="L206" s="262"/>
      <c r="M206" s="261"/>
      <c r="N206" s="263"/>
      <c r="O206" s="264" t="s">
        <v>19</v>
      </c>
    </row>
    <row r="207" spans="6:15" s="248" customFormat="1" ht="24" outlineLevel="2" x14ac:dyDescent="0.2">
      <c r="F207" s="249">
        <v>8</v>
      </c>
      <c r="G207" s="250" t="s">
        <v>321</v>
      </c>
      <c r="H207" s="251" t="s">
        <v>322</v>
      </c>
      <c r="I207" s="252" t="s">
        <v>8</v>
      </c>
      <c r="J207" s="253">
        <v>30</v>
      </c>
      <c r="K207" s="254"/>
      <c r="L207" s="253">
        <f>J207*(1+K207/100)</f>
        <v>30</v>
      </c>
      <c r="M207" s="318"/>
      <c r="N207" s="255">
        <f>L207*M207</f>
        <v>0</v>
      </c>
      <c r="O207" s="255">
        <v>21</v>
      </c>
    </row>
    <row r="208" spans="6:15" s="256" customFormat="1" ht="11.25" outlineLevel="3" x14ac:dyDescent="0.25">
      <c r="F208" s="257"/>
      <c r="G208" s="258"/>
      <c r="H208" s="259" t="s">
        <v>323</v>
      </c>
      <c r="I208" s="258"/>
      <c r="J208" s="260">
        <v>30</v>
      </c>
      <c r="K208" s="261"/>
      <c r="L208" s="262"/>
      <c r="M208" s="261"/>
      <c r="N208" s="263"/>
      <c r="O208" s="264" t="s">
        <v>19</v>
      </c>
    </row>
    <row r="209" spans="6:15" s="272" customFormat="1" ht="12.75" customHeight="1" outlineLevel="2" x14ac:dyDescent="0.25">
      <c r="F209" s="265"/>
      <c r="G209" s="266"/>
      <c r="H209" s="267"/>
      <c r="I209" s="266"/>
      <c r="J209" s="268"/>
      <c r="K209" s="269"/>
      <c r="L209" s="268"/>
      <c r="M209" s="269"/>
      <c r="N209" s="270"/>
      <c r="O209" s="271" t="s">
        <v>19</v>
      </c>
    </row>
    <row r="210" spans="6:15" s="241" customFormat="1" ht="16.5" customHeight="1" outlineLevel="1" x14ac:dyDescent="0.2">
      <c r="F210" s="242"/>
      <c r="G210" s="243"/>
      <c r="H210" s="243" t="s">
        <v>339</v>
      </c>
      <c r="I210" s="232"/>
      <c r="J210" s="244"/>
      <c r="K210" s="245"/>
      <c r="L210" s="244"/>
      <c r="M210" s="245"/>
      <c r="N210" s="246">
        <f>SUBTOTAL(9,N211:N215)</f>
        <v>0</v>
      </c>
      <c r="O210" s="247" t="s">
        <v>19</v>
      </c>
    </row>
    <row r="211" spans="6:15" s="248" customFormat="1" ht="24" outlineLevel="2" x14ac:dyDescent="0.2">
      <c r="F211" s="249">
        <v>1</v>
      </c>
      <c r="G211" s="250" t="s">
        <v>340</v>
      </c>
      <c r="H211" s="251" t="s">
        <v>914</v>
      </c>
      <c r="I211" s="252" t="s">
        <v>10</v>
      </c>
      <c r="J211" s="253">
        <v>5</v>
      </c>
      <c r="K211" s="254"/>
      <c r="L211" s="253">
        <f>J211*(1+K211/100)</f>
        <v>5</v>
      </c>
      <c r="M211" s="318"/>
      <c r="N211" s="255">
        <f>L211*M211</f>
        <v>0</v>
      </c>
      <c r="O211" s="255">
        <v>21</v>
      </c>
    </row>
    <row r="212" spans="6:15" s="248" customFormat="1" ht="24" outlineLevel="2" x14ac:dyDescent="0.2">
      <c r="F212" s="249">
        <v>2</v>
      </c>
      <c r="G212" s="250" t="s">
        <v>341</v>
      </c>
      <c r="H212" s="251" t="s">
        <v>915</v>
      </c>
      <c r="I212" s="252" t="s">
        <v>10</v>
      </c>
      <c r="J212" s="253">
        <v>4</v>
      </c>
      <c r="K212" s="254"/>
      <c r="L212" s="253">
        <f>J212*(1+K212/100)</f>
        <v>4</v>
      </c>
      <c r="M212" s="318"/>
      <c r="N212" s="255">
        <f>L212*M212</f>
        <v>0</v>
      </c>
      <c r="O212" s="255">
        <v>21</v>
      </c>
    </row>
    <row r="213" spans="6:15" s="248" customFormat="1" ht="24" outlineLevel="2" x14ac:dyDescent="0.2">
      <c r="F213" s="249">
        <v>3</v>
      </c>
      <c r="G213" s="250" t="s">
        <v>342</v>
      </c>
      <c r="H213" s="251" t="s">
        <v>916</v>
      </c>
      <c r="I213" s="252" t="s">
        <v>10</v>
      </c>
      <c r="J213" s="253">
        <v>9</v>
      </c>
      <c r="K213" s="254"/>
      <c r="L213" s="253">
        <f>J213*(1+K213/100)</f>
        <v>9</v>
      </c>
      <c r="M213" s="318"/>
      <c r="N213" s="255">
        <f>L213*M213</f>
        <v>0</v>
      </c>
      <c r="O213" s="255">
        <v>21</v>
      </c>
    </row>
    <row r="214" spans="6:15" s="248" customFormat="1" ht="24" outlineLevel="2" x14ac:dyDescent="0.2">
      <c r="F214" s="249">
        <v>4</v>
      </c>
      <c r="G214" s="250" t="s">
        <v>343</v>
      </c>
      <c r="H214" s="251" t="s">
        <v>917</v>
      </c>
      <c r="I214" s="252" t="s">
        <v>10</v>
      </c>
      <c r="J214" s="253">
        <v>2</v>
      </c>
      <c r="K214" s="254"/>
      <c r="L214" s="253">
        <f>J214*(1+K214/100)</f>
        <v>2</v>
      </c>
      <c r="M214" s="318"/>
      <c r="N214" s="255">
        <f>L214*M214</f>
        <v>0</v>
      </c>
      <c r="O214" s="255">
        <v>21</v>
      </c>
    </row>
    <row r="215" spans="6:15" s="272" customFormat="1" ht="12.75" customHeight="1" outlineLevel="2" x14ac:dyDescent="0.25">
      <c r="F215" s="265"/>
      <c r="G215" s="266"/>
      <c r="H215" s="267"/>
      <c r="I215" s="266"/>
      <c r="J215" s="268"/>
      <c r="K215" s="269"/>
      <c r="L215" s="268"/>
      <c r="M215" s="269"/>
      <c r="N215" s="270"/>
      <c r="O215" s="271" t="s">
        <v>19</v>
      </c>
    </row>
    <row r="216" spans="6:15" s="241" customFormat="1" ht="16.5" customHeight="1" outlineLevel="1" x14ac:dyDescent="0.2">
      <c r="F216" s="242"/>
      <c r="G216" s="243"/>
      <c r="H216" s="243" t="s">
        <v>37</v>
      </c>
      <c r="I216" s="232"/>
      <c r="J216" s="244"/>
      <c r="K216" s="245"/>
      <c r="L216" s="244"/>
      <c r="M216" s="245"/>
      <c r="N216" s="246">
        <f>SUBTOTAL(9,N217:N221)</f>
        <v>0</v>
      </c>
      <c r="O216" s="247" t="s">
        <v>19</v>
      </c>
    </row>
    <row r="217" spans="6:15" s="248" customFormat="1" ht="24" outlineLevel="2" x14ac:dyDescent="0.2">
      <c r="F217" s="249">
        <v>1</v>
      </c>
      <c r="G217" s="250" t="s">
        <v>347</v>
      </c>
      <c r="H217" s="251" t="s">
        <v>348</v>
      </c>
      <c r="I217" s="252" t="s">
        <v>40</v>
      </c>
      <c r="J217" s="253">
        <v>3035.27</v>
      </c>
      <c r="K217" s="254"/>
      <c r="L217" s="253">
        <f>J217*(1+K217/100)</f>
        <v>3035.27</v>
      </c>
      <c r="M217" s="318"/>
      <c r="N217" s="255">
        <f>L217*M217</f>
        <v>0</v>
      </c>
      <c r="O217" s="255">
        <v>21</v>
      </c>
    </row>
    <row r="218" spans="6:15" s="248" customFormat="1" ht="12" outlineLevel="2" x14ac:dyDescent="0.2">
      <c r="F218" s="249">
        <v>2</v>
      </c>
      <c r="G218" s="250" t="s">
        <v>38</v>
      </c>
      <c r="H218" s="251" t="s">
        <v>39</v>
      </c>
      <c r="I218" s="252" t="s">
        <v>40</v>
      </c>
      <c r="J218" s="253">
        <v>1027.61806</v>
      </c>
      <c r="K218" s="254"/>
      <c r="L218" s="253">
        <f>J218*(1+K218/100)</f>
        <v>1027.61806</v>
      </c>
      <c r="M218" s="318"/>
      <c r="N218" s="255">
        <f>L218*M218</f>
        <v>0</v>
      </c>
      <c r="O218" s="255">
        <v>21</v>
      </c>
    </row>
    <row r="219" spans="6:15" s="248" customFormat="1" ht="12" outlineLevel="2" x14ac:dyDescent="0.2">
      <c r="F219" s="249">
        <v>3</v>
      </c>
      <c r="G219" s="250" t="s">
        <v>43</v>
      </c>
      <c r="H219" s="251" t="s">
        <v>346</v>
      </c>
      <c r="I219" s="252" t="s">
        <v>40</v>
      </c>
      <c r="J219" s="253">
        <v>1027.61806</v>
      </c>
      <c r="K219" s="254"/>
      <c r="L219" s="253">
        <f>J219*(1+K219/100)</f>
        <v>1027.61806</v>
      </c>
      <c r="M219" s="318"/>
      <c r="N219" s="255">
        <f>L219*M219</f>
        <v>0</v>
      </c>
      <c r="O219" s="255">
        <v>21</v>
      </c>
    </row>
    <row r="220" spans="6:15" s="248" customFormat="1" ht="24" outlineLevel="2" x14ac:dyDescent="0.2">
      <c r="F220" s="249">
        <v>4</v>
      </c>
      <c r="G220" s="250" t="s">
        <v>344</v>
      </c>
      <c r="H220" s="251" t="s">
        <v>345</v>
      </c>
      <c r="I220" s="252" t="s">
        <v>40</v>
      </c>
      <c r="J220" s="253">
        <v>1027.6179999999999</v>
      </c>
      <c r="K220" s="254"/>
      <c r="L220" s="253">
        <f>J220*(1+K220/100)</f>
        <v>1027.6179999999999</v>
      </c>
      <c r="M220" s="318"/>
      <c r="N220" s="255">
        <f>L220*M220</f>
        <v>0</v>
      </c>
      <c r="O220" s="255">
        <v>21</v>
      </c>
    </row>
    <row r="221" spans="6:15" s="272" customFormat="1" ht="12.75" customHeight="1" outlineLevel="2" x14ac:dyDescent="0.25">
      <c r="F221" s="265"/>
      <c r="G221" s="266"/>
      <c r="H221" s="267"/>
      <c r="I221" s="266"/>
      <c r="J221" s="268"/>
      <c r="K221" s="269"/>
      <c r="L221" s="268"/>
      <c r="M221" s="269"/>
      <c r="N221" s="270"/>
      <c r="O221" s="271" t="s">
        <v>19</v>
      </c>
    </row>
    <row r="222" spans="6:15" s="241" customFormat="1" ht="16.5" customHeight="1" outlineLevel="1" x14ac:dyDescent="0.2">
      <c r="F222" s="242"/>
      <c r="G222" s="243"/>
      <c r="H222" s="243" t="s">
        <v>349</v>
      </c>
      <c r="I222" s="232"/>
      <c r="J222" s="244"/>
      <c r="K222" s="245"/>
      <c r="L222" s="244"/>
      <c r="M222" s="245"/>
      <c r="N222" s="246">
        <f>SUBTOTAL(9,N223:N225)</f>
        <v>0</v>
      </c>
      <c r="O222" s="247" t="s">
        <v>19</v>
      </c>
    </row>
    <row r="223" spans="6:15" s="248" customFormat="1" ht="12" outlineLevel="2" x14ac:dyDescent="0.2">
      <c r="F223" s="249">
        <v>1</v>
      </c>
      <c r="G223" s="250" t="s">
        <v>350</v>
      </c>
      <c r="H223" s="251" t="s">
        <v>351</v>
      </c>
      <c r="I223" s="252" t="s">
        <v>8</v>
      </c>
      <c r="J223" s="253">
        <v>23</v>
      </c>
      <c r="K223" s="254"/>
      <c r="L223" s="253">
        <f>J223*(1+K223/100)</f>
        <v>23</v>
      </c>
      <c r="M223" s="318"/>
      <c r="N223" s="255">
        <f>L223*M223</f>
        <v>0</v>
      </c>
      <c r="O223" s="255">
        <v>21</v>
      </c>
    </row>
    <row r="224" spans="6:15" s="248" customFormat="1" ht="12" outlineLevel="2" x14ac:dyDescent="0.2">
      <c r="F224" s="249">
        <v>2</v>
      </c>
      <c r="G224" s="250" t="s">
        <v>352</v>
      </c>
      <c r="H224" s="251" t="s">
        <v>353</v>
      </c>
      <c r="I224" s="252" t="s">
        <v>10</v>
      </c>
      <c r="J224" s="253">
        <v>1</v>
      </c>
      <c r="K224" s="254"/>
      <c r="L224" s="253">
        <f>J224*(1+K224/100)</f>
        <v>1</v>
      </c>
      <c r="M224" s="318"/>
      <c r="N224" s="255">
        <f>L224*M224</f>
        <v>0</v>
      </c>
      <c r="O224" s="255">
        <v>21</v>
      </c>
    </row>
    <row r="225" spans="6:15" s="272" customFormat="1" ht="12.75" customHeight="1" outlineLevel="2" x14ac:dyDescent="0.25">
      <c r="F225" s="265"/>
      <c r="G225" s="266"/>
      <c r="H225" s="267"/>
      <c r="I225" s="266"/>
      <c r="J225" s="268"/>
      <c r="K225" s="269"/>
      <c r="L225" s="268"/>
      <c r="M225" s="269"/>
      <c r="N225" s="270"/>
      <c r="O225" s="271" t="s">
        <v>19</v>
      </c>
    </row>
    <row r="226" spans="6:15" s="241" customFormat="1" ht="16.5" customHeight="1" outlineLevel="1" x14ac:dyDescent="0.2">
      <c r="F226" s="242"/>
      <c r="G226" s="243"/>
      <c r="H226" s="243" t="s">
        <v>56</v>
      </c>
      <c r="I226" s="232"/>
      <c r="J226" s="244"/>
      <c r="K226" s="245"/>
      <c r="L226" s="244"/>
      <c r="M226" s="245"/>
      <c r="N226" s="246">
        <f>SUBTOTAL(9,N227:N239)</f>
        <v>0</v>
      </c>
      <c r="O226" s="247" t="s">
        <v>19</v>
      </c>
    </row>
    <row r="227" spans="6:15" s="248" customFormat="1" ht="24" outlineLevel="2" x14ac:dyDescent="0.2">
      <c r="F227" s="249">
        <v>1</v>
      </c>
      <c r="G227" s="250" t="s">
        <v>354</v>
      </c>
      <c r="H227" s="251" t="s">
        <v>355</v>
      </c>
      <c r="I227" s="252" t="s">
        <v>356</v>
      </c>
      <c r="J227" s="253">
        <v>3552.0000000000005</v>
      </c>
      <c r="K227" s="254"/>
      <c r="L227" s="253">
        <f>J227*(1+K227/100)</f>
        <v>3552.0000000000005</v>
      </c>
      <c r="M227" s="318"/>
      <c r="N227" s="255">
        <f>L227*M227</f>
        <v>0</v>
      </c>
      <c r="O227" s="255">
        <v>21</v>
      </c>
    </row>
    <row r="228" spans="6:15" s="256" customFormat="1" ht="11.25" outlineLevel="3" x14ac:dyDescent="0.25">
      <c r="F228" s="257"/>
      <c r="G228" s="258"/>
      <c r="H228" s="259" t="s">
        <v>357</v>
      </c>
      <c r="I228" s="258"/>
      <c r="J228" s="260">
        <v>0</v>
      </c>
      <c r="K228" s="261"/>
      <c r="L228" s="262"/>
      <c r="M228" s="261"/>
      <c r="N228" s="263"/>
      <c r="O228" s="264" t="s">
        <v>19</v>
      </c>
    </row>
    <row r="229" spans="6:15" s="256" customFormat="1" ht="11.25" outlineLevel="3" x14ac:dyDescent="0.25">
      <c r="F229" s="257"/>
      <c r="G229" s="258"/>
      <c r="H229" s="259" t="s">
        <v>358</v>
      </c>
      <c r="I229" s="258"/>
      <c r="J229" s="260">
        <v>3552.0000000000005</v>
      </c>
      <c r="K229" s="261"/>
      <c r="L229" s="262"/>
      <c r="M229" s="261"/>
      <c r="N229" s="263"/>
      <c r="O229" s="264" t="s">
        <v>19</v>
      </c>
    </row>
    <row r="230" spans="6:15" s="248" customFormat="1" ht="12" outlineLevel="2" x14ac:dyDescent="0.2">
      <c r="F230" s="249">
        <v>2</v>
      </c>
      <c r="G230" s="250" t="s">
        <v>359</v>
      </c>
      <c r="H230" s="251" t="s">
        <v>360</v>
      </c>
      <c r="I230" s="252" t="s">
        <v>10</v>
      </c>
      <c r="J230" s="253">
        <v>1</v>
      </c>
      <c r="K230" s="254"/>
      <c r="L230" s="253">
        <f t="shared" ref="L230:L238" si="0">J230*(1+K230/100)</f>
        <v>1</v>
      </c>
      <c r="M230" s="318"/>
      <c r="N230" s="255">
        <f t="shared" ref="N230:N238" si="1">L230*M230</f>
        <v>0</v>
      </c>
      <c r="O230" s="255">
        <v>21</v>
      </c>
    </row>
    <row r="231" spans="6:15" s="248" customFormat="1" ht="12" outlineLevel="2" x14ac:dyDescent="0.2">
      <c r="F231" s="249">
        <v>3</v>
      </c>
      <c r="G231" s="250" t="s">
        <v>361</v>
      </c>
      <c r="H231" s="251" t="s">
        <v>362</v>
      </c>
      <c r="I231" s="252" t="s">
        <v>10</v>
      </c>
      <c r="J231" s="253">
        <v>1</v>
      </c>
      <c r="K231" s="254"/>
      <c r="L231" s="253">
        <f t="shared" si="0"/>
        <v>1</v>
      </c>
      <c r="M231" s="318"/>
      <c r="N231" s="255">
        <f t="shared" si="1"/>
        <v>0</v>
      </c>
      <c r="O231" s="255">
        <v>21</v>
      </c>
    </row>
    <row r="232" spans="6:15" s="248" customFormat="1" ht="12" outlineLevel="2" x14ac:dyDescent="0.2">
      <c r="F232" s="249">
        <v>4</v>
      </c>
      <c r="G232" s="250" t="s">
        <v>363</v>
      </c>
      <c r="H232" s="251" t="s">
        <v>364</v>
      </c>
      <c r="I232" s="252" t="s">
        <v>10</v>
      </c>
      <c r="J232" s="253">
        <v>1</v>
      </c>
      <c r="K232" s="254"/>
      <c r="L232" s="253">
        <f t="shared" si="0"/>
        <v>1</v>
      </c>
      <c r="M232" s="318"/>
      <c r="N232" s="255">
        <f t="shared" si="1"/>
        <v>0</v>
      </c>
      <c r="O232" s="255">
        <v>21</v>
      </c>
    </row>
    <row r="233" spans="6:15" s="248" customFormat="1" ht="12" outlineLevel="2" x14ac:dyDescent="0.2">
      <c r="F233" s="249">
        <v>5</v>
      </c>
      <c r="G233" s="250" t="s">
        <v>365</v>
      </c>
      <c r="H233" s="251" t="s">
        <v>366</v>
      </c>
      <c r="I233" s="252" t="s">
        <v>10</v>
      </c>
      <c r="J233" s="253">
        <v>1</v>
      </c>
      <c r="K233" s="254"/>
      <c r="L233" s="253">
        <f t="shared" si="0"/>
        <v>1</v>
      </c>
      <c r="M233" s="318"/>
      <c r="N233" s="255">
        <f t="shared" si="1"/>
        <v>0</v>
      </c>
      <c r="O233" s="255">
        <v>21</v>
      </c>
    </row>
    <row r="234" spans="6:15" s="248" customFormat="1" ht="12" outlineLevel="2" x14ac:dyDescent="0.2">
      <c r="F234" s="249">
        <v>6</v>
      </c>
      <c r="G234" s="250" t="s">
        <v>367</v>
      </c>
      <c r="H234" s="251" t="s">
        <v>368</v>
      </c>
      <c r="I234" s="252" t="s">
        <v>10</v>
      </c>
      <c r="J234" s="253">
        <v>4</v>
      </c>
      <c r="K234" s="254"/>
      <c r="L234" s="253">
        <f t="shared" si="0"/>
        <v>4</v>
      </c>
      <c r="M234" s="318"/>
      <c r="N234" s="255">
        <f t="shared" si="1"/>
        <v>0</v>
      </c>
      <c r="O234" s="255">
        <v>21</v>
      </c>
    </row>
    <row r="235" spans="6:15" s="248" customFormat="1" ht="12" outlineLevel="2" x14ac:dyDescent="0.2">
      <c r="F235" s="249">
        <v>7</v>
      </c>
      <c r="G235" s="250" t="s">
        <v>369</v>
      </c>
      <c r="H235" s="251" t="s">
        <v>370</v>
      </c>
      <c r="I235" s="252" t="s">
        <v>10</v>
      </c>
      <c r="J235" s="253">
        <v>6</v>
      </c>
      <c r="K235" s="254"/>
      <c r="L235" s="253">
        <f t="shared" si="0"/>
        <v>6</v>
      </c>
      <c r="M235" s="318"/>
      <c r="N235" s="255">
        <f t="shared" si="1"/>
        <v>0</v>
      </c>
      <c r="O235" s="255">
        <v>21</v>
      </c>
    </row>
    <row r="236" spans="6:15" s="248" customFormat="1" ht="12" outlineLevel="2" x14ac:dyDescent="0.2">
      <c r="F236" s="249">
        <v>8</v>
      </c>
      <c r="G236" s="250" t="s">
        <v>371</v>
      </c>
      <c r="H236" s="251" t="s">
        <v>372</v>
      </c>
      <c r="I236" s="252" t="s">
        <v>10</v>
      </c>
      <c r="J236" s="253">
        <v>5</v>
      </c>
      <c r="K236" s="254"/>
      <c r="L236" s="253">
        <f t="shared" si="0"/>
        <v>5</v>
      </c>
      <c r="M236" s="318"/>
      <c r="N236" s="255">
        <f t="shared" si="1"/>
        <v>0</v>
      </c>
      <c r="O236" s="255">
        <v>21</v>
      </c>
    </row>
    <row r="237" spans="6:15" s="248" customFormat="1" ht="24" outlineLevel="2" x14ac:dyDescent="0.2">
      <c r="F237" s="249">
        <v>9</v>
      </c>
      <c r="G237" s="250" t="s">
        <v>60</v>
      </c>
      <c r="H237" s="251" t="s">
        <v>61</v>
      </c>
      <c r="I237" s="252" t="s">
        <v>9</v>
      </c>
      <c r="J237" s="253">
        <v>1.35</v>
      </c>
      <c r="K237" s="254"/>
      <c r="L237" s="253">
        <f t="shared" si="0"/>
        <v>1.35</v>
      </c>
      <c r="M237" s="318"/>
      <c r="N237" s="255">
        <f t="shared" si="1"/>
        <v>0</v>
      </c>
      <c r="O237" s="255">
        <v>21</v>
      </c>
    </row>
    <row r="238" spans="6:15" s="248" customFormat="1" ht="24" outlineLevel="2" x14ac:dyDescent="0.2">
      <c r="F238" s="249">
        <v>10</v>
      </c>
      <c r="G238" s="250" t="s">
        <v>373</v>
      </c>
      <c r="H238" s="251" t="s">
        <v>984</v>
      </c>
      <c r="I238" s="252" t="s">
        <v>10</v>
      </c>
      <c r="J238" s="253">
        <v>1</v>
      </c>
      <c r="K238" s="254"/>
      <c r="L238" s="253">
        <f t="shared" si="0"/>
        <v>1</v>
      </c>
      <c r="M238" s="318"/>
      <c r="N238" s="255">
        <f t="shared" si="1"/>
        <v>0</v>
      </c>
      <c r="O238" s="255">
        <v>21</v>
      </c>
    </row>
    <row r="239" spans="6:15" s="272" customFormat="1" ht="12.75" customHeight="1" outlineLevel="2" x14ac:dyDescent="0.25">
      <c r="F239" s="265"/>
      <c r="G239" s="266"/>
      <c r="H239" s="267"/>
      <c r="I239" s="266"/>
      <c r="J239" s="268"/>
      <c r="K239" s="269"/>
      <c r="L239" s="268"/>
      <c r="M239" s="269"/>
      <c r="N239" s="270"/>
      <c r="O239" s="271" t="s">
        <v>19</v>
      </c>
    </row>
    <row r="240" spans="6:15" s="272" customFormat="1" ht="12.75" customHeight="1" outlineLevel="1" x14ac:dyDescent="0.25">
      <c r="F240" s="265"/>
      <c r="G240" s="266"/>
      <c r="H240" s="267"/>
      <c r="I240" s="266"/>
      <c r="J240" s="268"/>
      <c r="K240" s="269"/>
      <c r="L240" s="268"/>
      <c r="M240" s="269"/>
      <c r="N240" s="270"/>
      <c r="O240" s="271" t="s">
        <v>19</v>
      </c>
    </row>
    <row r="241" spans="6:15" s="233" customFormat="1" ht="18.75" customHeight="1" x14ac:dyDescent="0.2">
      <c r="F241" s="234"/>
      <c r="G241" s="235"/>
      <c r="H241" s="235" t="s">
        <v>734</v>
      </c>
      <c r="I241" s="236"/>
      <c r="J241" s="237"/>
      <c r="K241" s="238"/>
      <c r="L241" s="237"/>
      <c r="M241" s="238"/>
      <c r="N241" s="239">
        <f>SUBTOTAL(9,N242:N250)</f>
        <v>0</v>
      </c>
      <c r="O241" s="240" t="s">
        <v>19</v>
      </c>
    </row>
    <row r="242" spans="6:15" s="241" customFormat="1" ht="16.5" customHeight="1" outlineLevel="1" x14ac:dyDescent="0.2">
      <c r="F242" s="242"/>
      <c r="G242" s="243"/>
      <c r="H242" s="243" t="s">
        <v>78</v>
      </c>
      <c r="I242" s="232"/>
      <c r="J242" s="244"/>
      <c r="K242" s="245"/>
      <c r="L242" s="244"/>
      <c r="M242" s="245"/>
      <c r="N242" s="246">
        <f>SUBTOTAL(9,N243:N249)</f>
        <v>0</v>
      </c>
      <c r="O242" s="247" t="s">
        <v>19</v>
      </c>
    </row>
    <row r="243" spans="6:15" s="248" customFormat="1" ht="12" outlineLevel="2" x14ac:dyDescent="0.2">
      <c r="F243" s="249">
        <v>1</v>
      </c>
      <c r="G243" s="250" t="s">
        <v>735</v>
      </c>
      <c r="H243" s="251" t="s">
        <v>79</v>
      </c>
      <c r="I243" s="252" t="s">
        <v>10</v>
      </c>
      <c r="J243" s="253">
        <v>1</v>
      </c>
      <c r="K243" s="254"/>
      <c r="L243" s="253">
        <f t="shared" ref="L243:L248" si="2">J243*(1+K243/100)</f>
        <v>1</v>
      </c>
      <c r="M243" s="318"/>
      <c r="N243" s="255">
        <f t="shared" ref="N243:N248" si="3">L243*M243</f>
        <v>0</v>
      </c>
      <c r="O243" s="255">
        <v>21</v>
      </c>
    </row>
    <row r="244" spans="6:15" s="248" customFormat="1" ht="12" outlineLevel="2" x14ac:dyDescent="0.2">
      <c r="F244" s="249">
        <v>2</v>
      </c>
      <c r="G244" s="250" t="s">
        <v>736</v>
      </c>
      <c r="H244" s="251" t="s">
        <v>737</v>
      </c>
      <c r="I244" s="252" t="s">
        <v>10</v>
      </c>
      <c r="J244" s="253">
        <v>1</v>
      </c>
      <c r="K244" s="254"/>
      <c r="L244" s="253">
        <f t="shared" si="2"/>
        <v>1</v>
      </c>
      <c r="M244" s="318"/>
      <c r="N244" s="255">
        <f t="shared" si="3"/>
        <v>0</v>
      </c>
      <c r="O244" s="255">
        <v>21</v>
      </c>
    </row>
    <row r="245" spans="6:15" s="248" customFormat="1" ht="12" outlineLevel="2" x14ac:dyDescent="0.2">
      <c r="F245" s="249">
        <v>3</v>
      </c>
      <c r="G245" s="250" t="s">
        <v>738</v>
      </c>
      <c r="H245" s="251" t="s">
        <v>739</v>
      </c>
      <c r="I245" s="252" t="s">
        <v>10</v>
      </c>
      <c r="J245" s="253">
        <v>1</v>
      </c>
      <c r="K245" s="254"/>
      <c r="L245" s="253">
        <f t="shared" si="2"/>
        <v>1</v>
      </c>
      <c r="M245" s="318"/>
      <c r="N245" s="255">
        <f t="shared" si="3"/>
        <v>0</v>
      </c>
      <c r="O245" s="255">
        <v>21</v>
      </c>
    </row>
    <row r="246" spans="6:15" s="248" customFormat="1" ht="12" outlineLevel="2" x14ac:dyDescent="0.2">
      <c r="F246" s="249">
        <v>4</v>
      </c>
      <c r="G246" s="250" t="s">
        <v>740</v>
      </c>
      <c r="H246" s="251" t="s">
        <v>741</v>
      </c>
      <c r="I246" s="252" t="s">
        <v>742</v>
      </c>
      <c r="J246" s="253">
        <v>1</v>
      </c>
      <c r="K246" s="254"/>
      <c r="L246" s="253">
        <f t="shared" si="2"/>
        <v>1</v>
      </c>
      <c r="M246" s="318"/>
      <c r="N246" s="255">
        <f t="shared" si="3"/>
        <v>0</v>
      </c>
      <c r="O246" s="255">
        <v>21</v>
      </c>
    </row>
    <row r="247" spans="6:15" s="248" customFormat="1" ht="12" outlineLevel="2" x14ac:dyDescent="0.2">
      <c r="F247" s="249">
        <v>5</v>
      </c>
      <c r="G247" s="250" t="s">
        <v>80</v>
      </c>
      <c r="H247" s="251" t="s">
        <v>81</v>
      </c>
      <c r="I247" s="252" t="s">
        <v>10</v>
      </c>
      <c r="J247" s="253">
        <v>1</v>
      </c>
      <c r="K247" s="254"/>
      <c r="L247" s="253">
        <f t="shared" si="2"/>
        <v>1</v>
      </c>
      <c r="M247" s="318"/>
      <c r="N247" s="255">
        <f t="shared" si="3"/>
        <v>0</v>
      </c>
      <c r="O247" s="255">
        <v>21</v>
      </c>
    </row>
    <row r="248" spans="6:15" s="248" customFormat="1" ht="24" outlineLevel="2" x14ac:dyDescent="0.2">
      <c r="F248" s="249">
        <v>6</v>
      </c>
      <c r="G248" s="250" t="s">
        <v>82</v>
      </c>
      <c r="H248" s="251" t="s">
        <v>83</v>
      </c>
      <c r="I248" s="252" t="s">
        <v>10</v>
      </c>
      <c r="J248" s="253">
        <v>1</v>
      </c>
      <c r="K248" s="254"/>
      <c r="L248" s="253">
        <f t="shared" si="2"/>
        <v>1</v>
      </c>
      <c r="M248" s="318"/>
      <c r="N248" s="255">
        <f t="shared" si="3"/>
        <v>0</v>
      </c>
      <c r="O248" s="255">
        <v>21</v>
      </c>
    </row>
    <row r="249" spans="6:15" s="272" customFormat="1" ht="12.75" customHeight="1" outlineLevel="2" x14ac:dyDescent="0.25">
      <c r="F249" s="265"/>
      <c r="G249" s="266"/>
      <c r="H249" s="267"/>
      <c r="I249" s="266"/>
      <c r="J249" s="268"/>
      <c r="K249" s="269"/>
      <c r="L249" s="268"/>
      <c r="M249" s="269"/>
      <c r="N249" s="270"/>
      <c r="O249" s="271" t="s">
        <v>19</v>
      </c>
    </row>
    <row r="250" spans="6:15" s="272" customFormat="1" ht="12.75" customHeight="1" outlineLevel="1" x14ac:dyDescent="0.25">
      <c r="F250" s="265"/>
      <c r="G250" s="266"/>
      <c r="H250" s="267"/>
      <c r="I250" s="266"/>
      <c r="J250" s="268"/>
      <c r="K250" s="269"/>
      <c r="L250" s="268"/>
      <c r="M250" s="269"/>
      <c r="N250" s="270"/>
      <c r="O250" s="271" t="s">
        <v>19</v>
      </c>
    </row>
    <row r="251" spans="6:15" s="272" customFormat="1" ht="12.75" customHeight="1" x14ac:dyDescent="0.25">
      <c r="F251" s="265"/>
      <c r="G251" s="266"/>
      <c r="H251" s="267"/>
      <c r="I251" s="266"/>
      <c r="J251" s="268"/>
      <c r="K251" s="269"/>
      <c r="L251" s="268"/>
      <c r="M251" s="269"/>
      <c r="N251" s="270"/>
      <c r="O251" s="271" t="s">
        <v>19</v>
      </c>
    </row>
  </sheetData>
  <sheetProtection password="C411" sheet="1"/>
  <protectedRanges>
    <protectedRange sqref="M7:M248" name="Oblast1"/>
  </protectedRanges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FD1450"/>
  <sheetViews>
    <sheetView windowProtection="1" topLeftCell="A76" zoomScaleNormal="100" workbookViewId="0">
      <selection activeCell="A78" sqref="A78:XFD78"/>
    </sheetView>
  </sheetViews>
  <sheetFormatPr defaultRowHeight="15" x14ac:dyDescent="0.25"/>
  <cols>
    <col min="1" max="1" width="14.140625" style="29" customWidth="1"/>
    <col min="2" max="2" width="50.140625" style="28" customWidth="1"/>
    <col min="3" max="3" width="6.85546875" style="29" customWidth="1"/>
    <col min="4" max="4" width="17.85546875" style="29" bestFit="1" customWidth="1"/>
    <col min="5" max="5" width="9.85546875" style="29" customWidth="1"/>
    <col min="6" max="6" width="18.85546875" style="29" customWidth="1"/>
    <col min="7" max="7" width="14.140625" style="29" customWidth="1"/>
    <col min="8" max="8" width="12" style="28" customWidth="1"/>
    <col min="9" max="16384" width="9.140625" style="28"/>
  </cols>
  <sheetData>
    <row r="1" spans="1:7" s="112" customFormat="1" ht="33.75" hidden="1" x14ac:dyDescent="0.5">
      <c r="A1" s="111"/>
      <c r="C1" s="111"/>
      <c r="D1" s="111"/>
      <c r="E1" s="111"/>
      <c r="F1" s="111"/>
      <c r="G1" s="111"/>
    </row>
    <row r="2" spans="1:7" s="112" customFormat="1" ht="33.75" hidden="1" x14ac:dyDescent="0.5">
      <c r="A2" s="111"/>
      <c r="C2" s="111"/>
      <c r="D2" s="111"/>
      <c r="E2" s="111"/>
      <c r="F2" s="111"/>
      <c r="G2" s="111"/>
    </row>
    <row r="3" spans="1:7" s="112" customFormat="1" ht="33.75" hidden="1" x14ac:dyDescent="0.5">
      <c r="A3" s="111"/>
      <c r="C3" s="111"/>
      <c r="D3" s="111"/>
      <c r="E3" s="355"/>
      <c r="F3" s="355"/>
      <c r="G3" s="355"/>
    </row>
    <row r="4" spans="1:7" s="34" customFormat="1" ht="15.75" hidden="1" x14ac:dyDescent="0.25">
      <c r="A4" s="76"/>
      <c r="C4" s="76"/>
      <c r="D4" s="76"/>
      <c r="E4" s="76"/>
      <c r="F4" s="76"/>
      <c r="G4" s="76"/>
    </row>
    <row r="5" spans="1:7" s="114" customFormat="1" ht="31.5" hidden="1" x14ac:dyDescent="0.5">
      <c r="A5" s="113"/>
      <c r="C5" s="113"/>
      <c r="E5" s="356"/>
      <c r="F5" s="356"/>
      <c r="G5" s="356"/>
    </row>
    <row r="6" spans="1:7" s="114" customFormat="1" ht="31.5" hidden="1" x14ac:dyDescent="0.5">
      <c r="A6" s="113"/>
      <c r="C6" s="113"/>
      <c r="E6" s="356"/>
      <c r="F6" s="356"/>
      <c r="G6" s="356"/>
    </row>
    <row r="7" spans="1:7" s="116" customFormat="1" ht="26.25" hidden="1" x14ac:dyDescent="0.4">
      <c r="A7" s="115"/>
      <c r="C7" s="115"/>
      <c r="D7" s="115"/>
      <c r="E7" s="115"/>
      <c r="F7" s="115"/>
      <c r="G7" s="115"/>
    </row>
    <row r="8" spans="1:7" s="34" customFormat="1" ht="15.75" hidden="1" x14ac:dyDescent="0.25">
      <c r="A8" s="76"/>
      <c r="C8" s="76"/>
      <c r="D8" s="76"/>
      <c r="E8" s="76"/>
      <c r="F8" s="76"/>
      <c r="G8" s="76"/>
    </row>
    <row r="9" spans="1:7" s="34" customFormat="1" ht="15.75" hidden="1" x14ac:dyDescent="0.25">
      <c r="A9" s="76"/>
      <c r="C9" s="76"/>
      <c r="D9" s="76"/>
      <c r="E9" s="76"/>
      <c r="F9" s="76"/>
      <c r="G9" s="76"/>
    </row>
    <row r="10" spans="1:7" s="114" customFormat="1" ht="31.5" hidden="1" x14ac:dyDescent="0.5">
      <c r="A10" s="113"/>
      <c r="C10" s="113"/>
      <c r="D10" s="113"/>
      <c r="E10" s="113"/>
      <c r="F10" s="113"/>
      <c r="G10" s="113"/>
    </row>
    <row r="11" spans="1:7" s="118" customFormat="1" ht="23.25" hidden="1" x14ac:dyDescent="0.35">
      <c r="A11" s="117"/>
      <c r="C11" s="117"/>
      <c r="D11" s="117"/>
      <c r="E11" s="117"/>
      <c r="F11" s="117"/>
      <c r="G11" s="117"/>
    </row>
    <row r="12" spans="1:7" s="116" customFormat="1" ht="26.25" hidden="1" x14ac:dyDescent="0.4">
      <c r="A12" s="115"/>
      <c r="C12" s="115"/>
      <c r="D12" s="119"/>
      <c r="E12" s="120"/>
      <c r="F12" s="120"/>
      <c r="G12" s="115"/>
    </row>
    <row r="13" spans="1:7" s="34" customFormat="1" ht="15.75" hidden="1" x14ac:dyDescent="0.25">
      <c r="A13" s="76"/>
      <c r="C13" s="76"/>
      <c r="D13" s="76"/>
      <c r="E13" s="76"/>
      <c r="F13" s="76"/>
      <c r="G13" s="76"/>
    </row>
    <row r="14" spans="1:7" s="118" customFormat="1" ht="23.25" hidden="1" x14ac:dyDescent="0.35">
      <c r="A14" s="121"/>
      <c r="C14" s="117"/>
      <c r="D14" s="122"/>
      <c r="E14" s="123"/>
      <c r="F14" s="123"/>
      <c r="G14" s="117"/>
    </row>
    <row r="15" spans="1:7" s="118" customFormat="1" ht="23.25" hidden="1" x14ac:dyDescent="0.35">
      <c r="A15" s="117"/>
      <c r="C15" s="117"/>
      <c r="D15" s="122"/>
      <c r="E15" s="124"/>
      <c r="F15" s="124"/>
      <c r="G15" s="117"/>
    </row>
    <row r="16" spans="1:7" s="97" customFormat="1" ht="15.75" hidden="1" x14ac:dyDescent="0.25">
      <c r="A16" s="98"/>
      <c r="C16" s="98"/>
      <c r="D16" s="98"/>
      <c r="E16" s="98"/>
      <c r="F16" s="98"/>
      <c r="G16" s="98"/>
    </row>
    <row r="17" spans="2:2" hidden="1" x14ac:dyDescent="0.25"/>
    <row r="18" spans="2:2" hidden="1" x14ac:dyDescent="0.25"/>
    <row r="19" spans="2:2" hidden="1" x14ac:dyDescent="0.25"/>
    <row r="20" spans="2:2" hidden="1" x14ac:dyDescent="0.25"/>
    <row r="21" spans="2:2" ht="12" hidden="1" customHeight="1" thickBot="1" x14ac:dyDescent="0.3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>
      <c r="B32" s="99"/>
    </row>
    <row r="33" spans="1:7" hidden="1" x14ac:dyDescent="0.25">
      <c r="B33" s="99"/>
    </row>
    <row r="34" spans="1:7" hidden="1" x14ac:dyDescent="0.25">
      <c r="B34" s="99"/>
    </row>
    <row r="35" spans="1:7" hidden="1" x14ac:dyDescent="0.25">
      <c r="B35" s="99"/>
    </row>
    <row r="36" spans="1:7" hidden="1" x14ac:dyDescent="0.25">
      <c r="B36" s="99"/>
    </row>
    <row r="37" spans="1:7" hidden="1" x14ac:dyDescent="0.25">
      <c r="B37" s="99"/>
    </row>
    <row r="38" spans="1:7" ht="15.75" hidden="1" x14ac:dyDescent="0.25">
      <c r="B38" s="99"/>
      <c r="G38" s="98"/>
    </row>
    <row r="39" spans="1:7" hidden="1" x14ac:dyDescent="0.25"/>
    <row r="40" spans="1:7" hidden="1" x14ac:dyDescent="0.25"/>
    <row r="41" spans="1:7" s="97" customFormat="1" ht="15.75" hidden="1" x14ac:dyDescent="0.25">
      <c r="A41" s="98"/>
      <c r="C41" s="98"/>
      <c r="D41" s="98"/>
      <c r="E41" s="98"/>
      <c r="F41" s="98"/>
      <c r="G41" s="98"/>
    </row>
    <row r="42" spans="1:7" hidden="1" x14ac:dyDescent="0.25"/>
    <row r="43" spans="1:7" ht="12" hidden="1" customHeight="1" x14ac:dyDescent="0.25"/>
    <row r="44" spans="1:7" hidden="1" x14ac:dyDescent="0.25"/>
    <row r="45" spans="1:7" hidden="1" x14ac:dyDescent="0.25"/>
    <row r="46" spans="1:7" ht="15.75" hidden="1" x14ac:dyDescent="0.25">
      <c r="B46" s="99"/>
      <c r="G46" s="98"/>
    </row>
    <row r="47" spans="1:7" hidden="1" x14ac:dyDescent="0.25"/>
    <row r="48" spans="1:7" hidden="1" x14ac:dyDescent="0.25"/>
    <row r="49" spans="1:7" hidden="1" x14ac:dyDescent="0.25"/>
    <row r="50" spans="1:7" hidden="1" x14ac:dyDescent="0.25"/>
    <row r="51" spans="1:7" s="126" customFormat="1" ht="28.5" hidden="1" x14ac:dyDescent="0.45">
      <c r="A51" s="125"/>
      <c r="C51" s="125"/>
      <c r="D51" s="125"/>
      <c r="E51" s="125"/>
      <c r="F51" s="125"/>
      <c r="G51" s="125"/>
    </row>
    <row r="52" spans="1:7" s="114" customFormat="1" ht="31.5" hidden="1" x14ac:dyDescent="0.5">
      <c r="A52" s="113"/>
      <c r="C52" s="113"/>
      <c r="D52" s="113"/>
      <c r="E52" s="113"/>
      <c r="F52" s="113"/>
      <c r="G52" s="113"/>
    </row>
    <row r="53" spans="1:7" s="114" customFormat="1" ht="31.5" hidden="1" x14ac:dyDescent="0.5">
      <c r="A53" s="113"/>
      <c r="C53" s="113"/>
      <c r="D53" s="113"/>
      <c r="E53" s="113"/>
      <c r="F53" s="113"/>
      <c r="G53" s="113"/>
    </row>
    <row r="54" spans="1:7" s="114" customFormat="1" ht="18" hidden="1" customHeight="1" x14ac:dyDescent="0.5">
      <c r="A54" s="113"/>
      <c r="B54" s="34"/>
      <c r="C54" s="76"/>
      <c r="D54" s="354"/>
      <c r="E54" s="354"/>
      <c r="F54" s="76"/>
      <c r="G54" s="113"/>
    </row>
    <row r="55" spans="1:7" s="114" customFormat="1" ht="18" hidden="1" customHeight="1" x14ac:dyDescent="0.5">
      <c r="A55" s="113"/>
      <c r="B55" s="34"/>
      <c r="C55" s="76"/>
      <c r="D55" s="354"/>
      <c r="E55" s="354"/>
      <c r="F55" s="76"/>
      <c r="G55" s="113"/>
    </row>
    <row r="56" spans="1:7" s="114" customFormat="1" ht="18" hidden="1" customHeight="1" x14ac:dyDescent="0.5">
      <c r="A56" s="113"/>
      <c r="B56" s="34"/>
      <c r="C56" s="76"/>
      <c r="D56" s="354"/>
      <c r="E56" s="354"/>
      <c r="F56" s="76"/>
      <c r="G56" s="113"/>
    </row>
    <row r="57" spans="1:7" s="114" customFormat="1" ht="18" hidden="1" customHeight="1" x14ac:dyDescent="0.5">
      <c r="A57" s="113"/>
      <c r="B57" s="34"/>
      <c r="C57" s="76"/>
      <c r="D57" s="354"/>
      <c r="E57" s="354"/>
      <c r="F57" s="76"/>
      <c r="G57" s="113"/>
    </row>
    <row r="58" spans="1:7" s="114" customFormat="1" ht="31.5" hidden="1" x14ac:dyDescent="0.5">
      <c r="A58" s="113"/>
      <c r="B58" s="127"/>
      <c r="C58" s="76"/>
      <c r="D58" s="354"/>
      <c r="E58" s="354"/>
      <c r="F58" s="76"/>
      <c r="G58" s="113"/>
    </row>
    <row r="59" spans="1:7" s="114" customFormat="1" ht="31.5" hidden="1" x14ac:dyDescent="0.5">
      <c r="A59" s="113"/>
      <c r="B59" s="127"/>
      <c r="C59" s="76"/>
      <c r="D59" s="354"/>
      <c r="E59" s="354"/>
      <c r="F59" s="76"/>
      <c r="G59" s="113"/>
    </row>
    <row r="60" spans="1:7" s="114" customFormat="1" ht="18" hidden="1" customHeight="1" x14ac:dyDescent="0.5">
      <c r="A60" s="113"/>
      <c r="B60" s="34"/>
      <c r="C60" s="76"/>
      <c r="D60" s="354"/>
      <c r="E60" s="354"/>
      <c r="F60" s="76"/>
      <c r="G60" s="113"/>
    </row>
    <row r="61" spans="1:7" s="114" customFormat="1" ht="18" hidden="1" customHeight="1" x14ac:dyDescent="0.5">
      <c r="A61" s="113"/>
      <c r="B61" s="34"/>
      <c r="C61" s="76"/>
      <c r="D61" s="354"/>
      <c r="E61" s="354"/>
      <c r="F61" s="76"/>
      <c r="G61" s="113"/>
    </row>
    <row r="62" spans="1:7" s="114" customFormat="1" ht="31.5" hidden="1" x14ac:dyDescent="0.5">
      <c r="A62" s="113"/>
      <c r="C62" s="113"/>
      <c r="D62" s="113"/>
      <c r="E62" s="113"/>
      <c r="F62" s="113"/>
      <c r="G62" s="113"/>
    </row>
    <row r="63" spans="1:7" s="126" customFormat="1" ht="28.5" hidden="1" x14ac:dyDescent="0.45">
      <c r="A63" s="125"/>
      <c r="C63" s="125"/>
      <c r="D63" s="125"/>
      <c r="E63" s="125"/>
      <c r="F63" s="125"/>
      <c r="G63" s="125"/>
    </row>
    <row r="64" spans="1:7" s="118" customFormat="1" ht="23.25" hidden="1" x14ac:dyDescent="0.35">
      <c r="A64" s="117"/>
      <c r="C64" s="117"/>
      <c r="D64" s="122"/>
      <c r="E64" s="123"/>
      <c r="F64" s="123"/>
      <c r="G64" s="122"/>
    </row>
    <row r="65" spans="1:7" s="116" customFormat="1" ht="26.25" hidden="1" x14ac:dyDescent="0.4">
      <c r="A65" s="115"/>
      <c r="C65" s="115"/>
      <c r="D65" s="119"/>
      <c r="E65" s="120"/>
      <c r="F65" s="120"/>
      <c r="G65" s="119"/>
    </row>
    <row r="66" spans="1:7" s="34" customFormat="1" ht="15.75" hidden="1" x14ac:dyDescent="0.25">
      <c r="A66" s="76"/>
      <c r="C66" s="76"/>
      <c r="D66" s="48"/>
      <c r="E66" s="128"/>
      <c r="F66" s="128"/>
      <c r="G66" s="48"/>
    </row>
    <row r="67" spans="1:7" hidden="1" x14ac:dyDescent="0.25">
      <c r="D67" s="129"/>
      <c r="E67" s="130"/>
      <c r="F67" s="130"/>
      <c r="G67" s="129"/>
    </row>
    <row r="68" spans="1:7" s="116" customFormat="1" ht="26.25" hidden="1" x14ac:dyDescent="0.4">
      <c r="A68" s="115"/>
      <c r="C68" s="115"/>
      <c r="D68" s="119"/>
      <c r="E68" s="120"/>
      <c r="F68" s="120"/>
      <c r="G68" s="119"/>
    </row>
    <row r="69" spans="1:7" s="34" customFormat="1" ht="15.75" hidden="1" x14ac:dyDescent="0.25">
      <c r="A69" s="76"/>
      <c r="C69" s="76"/>
      <c r="D69" s="48"/>
      <c r="E69" s="76"/>
      <c r="F69" s="76"/>
      <c r="G69" s="48"/>
    </row>
    <row r="70" spans="1:7" s="131" customFormat="1" ht="21" x14ac:dyDescent="0.35">
      <c r="B70" s="102" t="s">
        <v>793</v>
      </c>
      <c r="F70" s="132"/>
    </row>
    <row r="71" spans="1:7" s="120" customFormat="1" ht="16.5" customHeight="1" x14ac:dyDescent="0.4">
      <c r="A71" s="103"/>
      <c r="F71" s="132"/>
    </row>
    <row r="72" spans="1:7" s="128" customFormat="1" ht="15.75" x14ac:dyDescent="0.25">
      <c r="A72" s="133"/>
      <c r="B72" s="134" t="s">
        <v>794</v>
      </c>
      <c r="C72" s="135"/>
      <c r="D72" s="189">
        <f>+F95</f>
        <v>0</v>
      </c>
      <c r="E72" s="97" t="s">
        <v>742</v>
      </c>
    </row>
    <row r="73" spans="1:7" s="128" customFormat="1" ht="15.75" x14ac:dyDescent="0.25">
      <c r="A73" s="133"/>
      <c r="B73" s="134" t="s">
        <v>795</v>
      </c>
      <c r="C73" s="135"/>
      <c r="D73" s="189">
        <f>+F116</f>
        <v>0</v>
      </c>
      <c r="E73" s="97" t="s">
        <v>742</v>
      </c>
    </row>
    <row r="74" spans="1:7" s="128" customFormat="1" ht="15.75" x14ac:dyDescent="0.25">
      <c r="A74" s="133"/>
      <c r="B74" s="134" t="s">
        <v>796</v>
      </c>
      <c r="C74" s="135"/>
      <c r="D74" s="189">
        <f>+F144</f>
        <v>0</v>
      </c>
      <c r="E74" s="97" t="s">
        <v>742</v>
      </c>
    </row>
    <row r="75" spans="1:7" s="128" customFormat="1" ht="16.5" thickBot="1" x14ac:dyDescent="0.3">
      <c r="A75" s="133"/>
      <c r="B75" s="134" t="s">
        <v>797</v>
      </c>
      <c r="C75" s="135"/>
      <c r="D75" s="190">
        <f>+F158</f>
        <v>0</v>
      </c>
      <c r="E75" s="97" t="s">
        <v>742</v>
      </c>
    </row>
    <row r="76" spans="1:7" s="34" customFormat="1" ht="21.75" thickBot="1" x14ac:dyDescent="0.4">
      <c r="A76" s="76"/>
      <c r="D76" s="191">
        <f>SUM(D72:D75)</f>
        <v>0</v>
      </c>
      <c r="E76" s="97" t="s">
        <v>742</v>
      </c>
      <c r="G76" s="48"/>
    </row>
    <row r="77" spans="1:7" s="131" customFormat="1" ht="21" x14ac:dyDescent="0.35">
      <c r="A77" s="121"/>
      <c r="B77" s="104" t="s">
        <v>794</v>
      </c>
      <c r="C77" s="25" t="s">
        <v>790</v>
      </c>
      <c r="D77" s="105" t="s">
        <v>791</v>
      </c>
      <c r="E77" s="105" t="s">
        <v>792</v>
      </c>
      <c r="F77" s="105" t="s">
        <v>744</v>
      </c>
      <c r="G77" s="42"/>
    </row>
    <row r="78" spans="1:7" s="131" customFormat="1" ht="24" customHeight="1" x14ac:dyDescent="0.35">
      <c r="A78" s="136" t="s">
        <v>1027</v>
      </c>
      <c r="B78" s="107" t="s">
        <v>1028</v>
      </c>
      <c r="C78" s="108" t="s">
        <v>28</v>
      </c>
      <c r="D78" s="137">
        <v>333</v>
      </c>
      <c r="E78" s="317"/>
      <c r="F78" s="138">
        <f t="shared" ref="F78:F80" si="0">+D78*E78</f>
        <v>0</v>
      </c>
      <c r="G78" s="42"/>
    </row>
    <row r="79" spans="1:7" s="131" customFormat="1" ht="24" customHeight="1" x14ac:dyDescent="0.35">
      <c r="A79" s="136" t="s">
        <v>1029</v>
      </c>
      <c r="B79" s="107" t="s">
        <v>1030</v>
      </c>
      <c r="C79" s="108" t="s">
        <v>10</v>
      </c>
      <c r="D79" s="137">
        <v>1</v>
      </c>
      <c r="E79" s="317"/>
      <c r="F79" s="138">
        <f t="shared" si="0"/>
        <v>0</v>
      </c>
      <c r="G79" s="42"/>
    </row>
    <row r="80" spans="1:7" s="131" customFormat="1" ht="24" customHeight="1" x14ac:dyDescent="0.35">
      <c r="A80" s="136" t="s">
        <v>1031</v>
      </c>
      <c r="B80" s="107" t="s">
        <v>1032</v>
      </c>
      <c r="C80" s="108" t="s">
        <v>10</v>
      </c>
      <c r="D80" s="137">
        <v>1</v>
      </c>
      <c r="E80" s="317"/>
      <c r="F80" s="138">
        <f t="shared" si="0"/>
        <v>0</v>
      </c>
      <c r="G80" s="42"/>
    </row>
    <row r="81" spans="1:16384" s="139" customFormat="1" ht="24" x14ac:dyDescent="0.25">
      <c r="A81" s="136" t="s">
        <v>798</v>
      </c>
      <c r="B81" s="107" t="s">
        <v>799</v>
      </c>
      <c r="C81" s="108" t="s">
        <v>10</v>
      </c>
      <c r="D81" s="137">
        <v>1</v>
      </c>
      <c r="E81" s="317"/>
      <c r="F81" s="138">
        <f>+D81*E81</f>
        <v>0</v>
      </c>
    </row>
    <row r="82" spans="1:16384" s="139" customFormat="1" ht="24" x14ac:dyDescent="0.25">
      <c r="A82" s="136" t="s">
        <v>800</v>
      </c>
      <c r="B82" s="107" t="s">
        <v>801</v>
      </c>
      <c r="C82" s="108" t="s">
        <v>10</v>
      </c>
      <c r="D82" s="137">
        <v>1</v>
      </c>
      <c r="E82" s="317"/>
      <c r="F82" s="138">
        <f t="shared" ref="F82:F94" si="1">+D82*E82</f>
        <v>0</v>
      </c>
    </row>
    <row r="83" spans="1:16384" s="92" customFormat="1" ht="24" x14ac:dyDescent="0.2">
      <c r="A83" s="136" t="s">
        <v>802</v>
      </c>
      <c r="B83" s="107" t="s">
        <v>803</v>
      </c>
      <c r="C83" s="108" t="s">
        <v>10</v>
      </c>
      <c r="D83" s="137">
        <v>1</v>
      </c>
      <c r="E83" s="317"/>
      <c r="F83" s="138">
        <f t="shared" si="1"/>
        <v>0</v>
      </c>
    </row>
    <row r="84" spans="1:16384" s="139" customFormat="1" ht="24" x14ac:dyDescent="0.25">
      <c r="A84" s="136" t="s">
        <v>804</v>
      </c>
      <c r="B84" s="107" t="s">
        <v>805</v>
      </c>
      <c r="C84" s="108" t="s">
        <v>10</v>
      </c>
      <c r="D84" s="137">
        <v>1</v>
      </c>
      <c r="E84" s="317"/>
      <c r="F84" s="138">
        <f t="shared" si="1"/>
        <v>0</v>
      </c>
    </row>
    <row r="85" spans="1:16384" s="141" customFormat="1" ht="24" x14ac:dyDescent="0.25">
      <c r="A85" s="136" t="s">
        <v>806</v>
      </c>
      <c r="B85" s="107" t="s">
        <v>807</v>
      </c>
      <c r="C85" s="108" t="s">
        <v>10</v>
      </c>
      <c r="D85" s="137">
        <v>4</v>
      </c>
      <c r="E85" s="317"/>
      <c r="F85" s="138">
        <f t="shared" si="1"/>
        <v>0</v>
      </c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  <c r="IV85" s="140"/>
      <c r="IW85" s="140"/>
      <c r="IX85" s="140"/>
      <c r="IY85" s="140"/>
      <c r="IZ85" s="140"/>
      <c r="JA85" s="140"/>
      <c r="JB85" s="140"/>
      <c r="JC85" s="140"/>
      <c r="JD85" s="140"/>
      <c r="JE85" s="140"/>
      <c r="JF85" s="140"/>
      <c r="JG85" s="140"/>
      <c r="JH85" s="140"/>
      <c r="JI85" s="140"/>
      <c r="JJ85" s="140"/>
      <c r="JK85" s="140"/>
      <c r="JL85" s="140"/>
      <c r="JM85" s="140"/>
      <c r="JN85" s="140"/>
      <c r="JO85" s="140"/>
      <c r="JP85" s="140"/>
      <c r="JQ85" s="140"/>
      <c r="JR85" s="140"/>
      <c r="JS85" s="140"/>
      <c r="JT85" s="140"/>
      <c r="JU85" s="140"/>
      <c r="JV85" s="140"/>
      <c r="JW85" s="140"/>
      <c r="JX85" s="140"/>
      <c r="JY85" s="140"/>
      <c r="JZ85" s="140"/>
      <c r="KA85" s="140"/>
      <c r="KB85" s="140"/>
      <c r="KC85" s="140"/>
      <c r="KD85" s="140"/>
      <c r="KE85" s="140"/>
      <c r="KF85" s="140"/>
      <c r="KG85" s="140"/>
      <c r="KH85" s="140"/>
      <c r="KI85" s="140"/>
      <c r="KJ85" s="140"/>
      <c r="KK85" s="140"/>
      <c r="KL85" s="140"/>
      <c r="KM85" s="140"/>
      <c r="KN85" s="140"/>
      <c r="KO85" s="140"/>
      <c r="KP85" s="140"/>
      <c r="KQ85" s="140"/>
      <c r="KR85" s="140"/>
      <c r="KS85" s="140"/>
      <c r="KT85" s="140"/>
      <c r="KU85" s="140"/>
      <c r="KV85" s="140"/>
      <c r="KW85" s="140"/>
      <c r="KX85" s="140"/>
      <c r="KY85" s="140"/>
      <c r="KZ85" s="140"/>
      <c r="LA85" s="140"/>
      <c r="LB85" s="140"/>
      <c r="LC85" s="140"/>
      <c r="LD85" s="140"/>
      <c r="LE85" s="140"/>
      <c r="LF85" s="140"/>
      <c r="LG85" s="140"/>
      <c r="LH85" s="140"/>
      <c r="LI85" s="140"/>
      <c r="LJ85" s="140"/>
      <c r="LK85" s="140"/>
      <c r="LL85" s="140"/>
      <c r="LM85" s="140"/>
      <c r="LN85" s="140"/>
      <c r="LO85" s="140"/>
      <c r="LP85" s="140"/>
      <c r="LQ85" s="140"/>
      <c r="LR85" s="140"/>
      <c r="LS85" s="140"/>
      <c r="LT85" s="140"/>
      <c r="LU85" s="140"/>
      <c r="LV85" s="140"/>
      <c r="LW85" s="140"/>
      <c r="LX85" s="140"/>
      <c r="LY85" s="140"/>
      <c r="LZ85" s="140"/>
      <c r="MA85" s="140"/>
      <c r="MB85" s="140"/>
      <c r="MC85" s="140"/>
      <c r="MD85" s="140"/>
      <c r="ME85" s="140"/>
      <c r="MF85" s="140"/>
      <c r="MG85" s="140"/>
      <c r="MH85" s="140"/>
      <c r="MI85" s="140"/>
      <c r="MJ85" s="140"/>
      <c r="MK85" s="140"/>
      <c r="ML85" s="140"/>
      <c r="MM85" s="140"/>
      <c r="MN85" s="140"/>
      <c r="MO85" s="140"/>
      <c r="MP85" s="140"/>
      <c r="MQ85" s="140"/>
      <c r="MR85" s="140"/>
      <c r="MS85" s="140"/>
      <c r="MT85" s="140"/>
      <c r="MU85" s="140"/>
      <c r="MV85" s="140"/>
      <c r="MW85" s="140"/>
      <c r="MX85" s="140"/>
      <c r="MY85" s="140"/>
      <c r="MZ85" s="140"/>
      <c r="NA85" s="140"/>
      <c r="NB85" s="140"/>
      <c r="NC85" s="140"/>
      <c r="ND85" s="140"/>
      <c r="NE85" s="140"/>
      <c r="NF85" s="140"/>
      <c r="NG85" s="140"/>
      <c r="NH85" s="140"/>
      <c r="NI85" s="140"/>
      <c r="NJ85" s="140"/>
      <c r="NK85" s="140"/>
      <c r="NL85" s="140"/>
      <c r="NM85" s="140"/>
      <c r="NN85" s="140"/>
      <c r="NO85" s="140"/>
      <c r="NP85" s="140"/>
      <c r="NQ85" s="140"/>
      <c r="NR85" s="140"/>
      <c r="NS85" s="140"/>
      <c r="NT85" s="140"/>
      <c r="NU85" s="140"/>
      <c r="NV85" s="140"/>
      <c r="NW85" s="140"/>
      <c r="NX85" s="140"/>
      <c r="NY85" s="140"/>
      <c r="NZ85" s="140"/>
      <c r="OA85" s="140"/>
      <c r="OB85" s="140"/>
      <c r="OC85" s="140"/>
      <c r="OD85" s="140"/>
      <c r="OE85" s="140"/>
      <c r="OF85" s="140"/>
      <c r="OG85" s="140"/>
      <c r="OH85" s="140"/>
      <c r="OI85" s="140"/>
      <c r="OJ85" s="140"/>
      <c r="OK85" s="140"/>
      <c r="OL85" s="140"/>
      <c r="OM85" s="140"/>
      <c r="ON85" s="140"/>
      <c r="OO85" s="140"/>
      <c r="OP85" s="140"/>
      <c r="OQ85" s="140"/>
      <c r="OR85" s="140"/>
      <c r="OS85" s="140"/>
      <c r="OT85" s="140"/>
      <c r="OU85" s="140"/>
      <c r="OV85" s="140"/>
      <c r="OW85" s="140"/>
      <c r="OX85" s="140"/>
      <c r="OY85" s="140"/>
      <c r="OZ85" s="140"/>
      <c r="PA85" s="140"/>
      <c r="PB85" s="140"/>
      <c r="PC85" s="140"/>
      <c r="PD85" s="140"/>
      <c r="PE85" s="140"/>
      <c r="PF85" s="140"/>
      <c r="PG85" s="140"/>
      <c r="PH85" s="140"/>
      <c r="PI85" s="140"/>
      <c r="PJ85" s="140"/>
      <c r="PK85" s="140"/>
      <c r="PL85" s="140"/>
      <c r="PM85" s="140"/>
      <c r="PN85" s="140"/>
      <c r="PO85" s="140"/>
      <c r="PP85" s="140"/>
      <c r="PQ85" s="140"/>
      <c r="PR85" s="140"/>
      <c r="PS85" s="140"/>
      <c r="PT85" s="140"/>
      <c r="PU85" s="140"/>
      <c r="PV85" s="140"/>
      <c r="PW85" s="140"/>
      <c r="PX85" s="140"/>
      <c r="PY85" s="140"/>
      <c r="PZ85" s="140"/>
      <c r="QA85" s="140"/>
      <c r="QB85" s="140"/>
      <c r="QC85" s="140"/>
      <c r="QD85" s="140"/>
      <c r="QE85" s="140"/>
      <c r="QF85" s="140"/>
      <c r="QG85" s="140"/>
      <c r="QH85" s="140"/>
      <c r="QI85" s="140"/>
      <c r="QJ85" s="140"/>
      <c r="QK85" s="140"/>
      <c r="QL85" s="140"/>
      <c r="QM85" s="140"/>
      <c r="QN85" s="140"/>
      <c r="QO85" s="140"/>
      <c r="QP85" s="140"/>
      <c r="QQ85" s="140"/>
      <c r="QR85" s="140"/>
      <c r="QS85" s="140"/>
      <c r="QT85" s="140"/>
      <c r="QU85" s="140"/>
      <c r="QV85" s="140"/>
      <c r="QW85" s="140"/>
      <c r="QX85" s="140"/>
      <c r="QY85" s="140"/>
      <c r="QZ85" s="140"/>
      <c r="RA85" s="140"/>
      <c r="RB85" s="140"/>
      <c r="RC85" s="140"/>
      <c r="RD85" s="140"/>
      <c r="RE85" s="140"/>
      <c r="RF85" s="140"/>
      <c r="RG85" s="140"/>
      <c r="RH85" s="140"/>
      <c r="RI85" s="140"/>
      <c r="RJ85" s="140"/>
      <c r="RK85" s="140"/>
      <c r="RL85" s="140"/>
      <c r="RM85" s="140"/>
      <c r="RN85" s="140"/>
      <c r="RO85" s="140"/>
      <c r="RP85" s="140"/>
      <c r="RQ85" s="140"/>
      <c r="RR85" s="140"/>
      <c r="RS85" s="140"/>
      <c r="RT85" s="140"/>
      <c r="RU85" s="140"/>
      <c r="RV85" s="140"/>
      <c r="RW85" s="140"/>
      <c r="RX85" s="140"/>
      <c r="RY85" s="140"/>
      <c r="RZ85" s="140"/>
      <c r="SA85" s="140"/>
      <c r="SB85" s="140"/>
      <c r="SC85" s="140"/>
      <c r="SD85" s="140"/>
      <c r="SE85" s="140"/>
      <c r="SF85" s="140"/>
      <c r="SG85" s="140"/>
      <c r="SH85" s="140"/>
      <c r="SI85" s="140"/>
      <c r="SJ85" s="140"/>
      <c r="SK85" s="140"/>
      <c r="SL85" s="140"/>
      <c r="SM85" s="140"/>
      <c r="SN85" s="140"/>
      <c r="SO85" s="140"/>
      <c r="SP85" s="140"/>
      <c r="SQ85" s="140"/>
      <c r="SR85" s="140"/>
      <c r="SS85" s="140"/>
      <c r="ST85" s="140"/>
      <c r="SU85" s="140"/>
      <c r="SV85" s="140"/>
      <c r="SW85" s="140"/>
      <c r="SX85" s="140"/>
      <c r="SY85" s="140"/>
      <c r="SZ85" s="140"/>
      <c r="TA85" s="140"/>
      <c r="TB85" s="140"/>
      <c r="TC85" s="140"/>
      <c r="TD85" s="140"/>
      <c r="TE85" s="140"/>
      <c r="TF85" s="140"/>
      <c r="TG85" s="140"/>
      <c r="TH85" s="140"/>
      <c r="TI85" s="140"/>
      <c r="TJ85" s="140"/>
      <c r="TK85" s="140"/>
      <c r="TL85" s="140"/>
      <c r="TM85" s="140"/>
      <c r="TN85" s="140"/>
      <c r="TO85" s="140"/>
      <c r="TP85" s="140"/>
      <c r="TQ85" s="140"/>
      <c r="TR85" s="140"/>
      <c r="TS85" s="140"/>
      <c r="TT85" s="140"/>
      <c r="TU85" s="140"/>
      <c r="TV85" s="140"/>
      <c r="TW85" s="140"/>
      <c r="TX85" s="140"/>
      <c r="TY85" s="140"/>
      <c r="TZ85" s="140"/>
      <c r="UA85" s="140"/>
      <c r="UB85" s="140"/>
      <c r="UC85" s="140"/>
      <c r="UD85" s="140"/>
      <c r="UE85" s="140"/>
      <c r="UF85" s="140"/>
      <c r="UG85" s="140"/>
      <c r="UH85" s="140"/>
      <c r="UI85" s="140"/>
      <c r="UJ85" s="140"/>
      <c r="UK85" s="140"/>
      <c r="UL85" s="140"/>
      <c r="UM85" s="140"/>
      <c r="UN85" s="140"/>
      <c r="UO85" s="140"/>
      <c r="UP85" s="140"/>
      <c r="UQ85" s="140"/>
      <c r="UR85" s="140"/>
      <c r="US85" s="140"/>
      <c r="UT85" s="140"/>
      <c r="UU85" s="140"/>
      <c r="UV85" s="140"/>
      <c r="UW85" s="140"/>
      <c r="UX85" s="140"/>
      <c r="UY85" s="140"/>
      <c r="UZ85" s="140"/>
      <c r="VA85" s="140"/>
      <c r="VB85" s="140"/>
      <c r="VC85" s="140"/>
      <c r="VD85" s="140"/>
      <c r="VE85" s="140"/>
      <c r="VF85" s="140"/>
      <c r="VG85" s="140"/>
      <c r="VH85" s="140"/>
      <c r="VI85" s="140"/>
      <c r="VJ85" s="140"/>
      <c r="VK85" s="140"/>
      <c r="VL85" s="140"/>
      <c r="VM85" s="140"/>
      <c r="VN85" s="140"/>
      <c r="VO85" s="140"/>
      <c r="VP85" s="140"/>
      <c r="VQ85" s="140"/>
      <c r="VR85" s="140"/>
      <c r="VS85" s="140"/>
      <c r="VT85" s="140"/>
      <c r="VU85" s="140"/>
      <c r="VV85" s="140"/>
      <c r="VW85" s="140"/>
      <c r="VX85" s="140"/>
      <c r="VY85" s="140"/>
      <c r="VZ85" s="140"/>
      <c r="WA85" s="140"/>
      <c r="WB85" s="140"/>
      <c r="WC85" s="140"/>
      <c r="WD85" s="140"/>
      <c r="WE85" s="140"/>
      <c r="WF85" s="140"/>
      <c r="WG85" s="140"/>
      <c r="WH85" s="140"/>
      <c r="WI85" s="140"/>
      <c r="WJ85" s="140"/>
      <c r="WK85" s="140"/>
      <c r="WL85" s="140"/>
      <c r="WM85" s="140"/>
      <c r="WN85" s="140"/>
      <c r="WO85" s="140"/>
      <c r="WP85" s="140"/>
      <c r="WQ85" s="140"/>
      <c r="WR85" s="140"/>
      <c r="WS85" s="140"/>
      <c r="WT85" s="140"/>
      <c r="WU85" s="140"/>
      <c r="WV85" s="140"/>
      <c r="WW85" s="140"/>
      <c r="WX85" s="140"/>
      <c r="WY85" s="140"/>
      <c r="WZ85" s="140"/>
      <c r="XA85" s="140"/>
      <c r="XB85" s="140"/>
      <c r="XC85" s="140"/>
      <c r="XD85" s="140"/>
      <c r="XE85" s="140"/>
      <c r="XF85" s="140"/>
      <c r="XG85" s="140"/>
      <c r="XH85" s="140"/>
      <c r="XI85" s="140"/>
      <c r="XJ85" s="140"/>
      <c r="XK85" s="140"/>
      <c r="XL85" s="140"/>
      <c r="XM85" s="140"/>
      <c r="XN85" s="140"/>
      <c r="XO85" s="140"/>
      <c r="XP85" s="140"/>
      <c r="XQ85" s="140"/>
      <c r="XR85" s="140"/>
      <c r="XS85" s="140"/>
      <c r="XT85" s="140"/>
      <c r="XU85" s="140"/>
      <c r="XV85" s="140"/>
      <c r="XW85" s="140"/>
      <c r="XX85" s="140"/>
      <c r="XY85" s="140"/>
      <c r="XZ85" s="140"/>
      <c r="YA85" s="140"/>
      <c r="YB85" s="140"/>
      <c r="YC85" s="140"/>
      <c r="YD85" s="140"/>
      <c r="YE85" s="140"/>
      <c r="YF85" s="140"/>
      <c r="YG85" s="140"/>
      <c r="YH85" s="140"/>
      <c r="YI85" s="140"/>
      <c r="YJ85" s="140"/>
      <c r="YK85" s="140"/>
      <c r="YL85" s="140"/>
      <c r="YM85" s="140"/>
      <c r="YN85" s="140"/>
      <c r="YO85" s="140"/>
      <c r="YP85" s="140"/>
      <c r="YQ85" s="140"/>
      <c r="YR85" s="140"/>
      <c r="YS85" s="140"/>
      <c r="YT85" s="140"/>
      <c r="YU85" s="140"/>
      <c r="YV85" s="140"/>
      <c r="YW85" s="140"/>
      <c r="YX85" s="140"/>
      <c r="YY85" s="140"/>
      <c r="YZ85" s="140"/>
      <c r="ZA85" s="140"/>
      <c r="ZB85" s="140"/>
      <c r="ZC85" s="140"/>
      <c r="ZD85" s="140"/>
      <c r="ZE85" s="140"/>
      <c r="ZF85" s="140"/>
      <c r="ZG85" s="140"/>
      <c r="ZH85" s="140"/>
      <c r="ZI85" s="140"/>
      <c r="ZJ85" s="140"/>
      <c r="ZK85" s="140"/>
      <c r="ZL85" s="140"/>
      <c r="ZM85" s="140"/>
      <c r="ZN85" s="140"/>
      <c r="ZO85" s="140"/>
      <c r="ZP85" s="140"/>
      <c r="ZQ85" s="140"/>
      <c r="ZR85" s="140"/>
      <c r="ZS85" s="140"/>
      <c r="ZT85" s="140"/>
      <c r="ZU85" s="140"/>
      <c r="ZV85" s="140"/>
      <c r="ZW85" s="140"/>
      <c r="ZX85" s="140"/>
      <c r="ZY85" s="140"/>
      <c r="ZZ85" s="140"/>
      <c r="AAA85" s="140"/>
      <c r="AAB85" s="140"/>
      <c r="AAC85" s="140"/>
      <c r="AAD85" s="140"/>
      <c r="AAE85" s="140"/>
      <c r="AAF85" s="140"/>
      <c r="AAG85" s="140"/>
      <c r="AAH85" s="140"/>
      <c r="AAI85" s="140"/>
      <c r="AAJ85" s="140"/>
      <c r="AAK85" s="140"/>
      <c r="AAL85" s="140"/>
      <c r="AAM85" s="140"/>
      <c r="AAN85" s="140"/>
      <c r="AAO85" s="140"/>
      <c r="AAP85" s="140"/>
      <c r="AAQ85" s="140"/>
      <c r="AAR85" s="140"/>
      <c r="AAS85" s="140"/>
      <c r="AAT85" s="140"/>
      <c r="AAU85" s="140"/>
      <c r="AAV85" s="140"/>
      <c r="AAW85" s="140"/>
      <c r="AAX85" s="140"/>
      <c r="AAY85" s="140"/>
      <c r="AAZ85" s="140"/>
      <c r="ABA85" s="140"/>
      <c r="ABB85" s="140"/>
      <c r="ABC85" s="140"/>
      <c r="ABD85" s="140"/>
      <c r="ABE85" s="140"/>
      <c r="ABF85" s="140"/>
      <c r="ABG85" s="140"/>
      <c r="ABH85" s="140"/>
      <c r="ABI85" s="140"/>
      <c r="ABJ85" s="140"/>
      <c r="ABK85" s="140"/>
      <c r="ABL85" s="140"/>
      <c r="ABM85" s="140"/>
      <c r="ABN85" s="140"/>
      <c r="ABO85" s="140"/>
      <c r="ABP85" s="140"/>
      <c r="ABQ85" s="140"/>
      <c r="ABR85" s="140"/>
      <c r="ABS85" s="140"/>
      <c r="ABT85" s="140"/>
      <c r="ABU85" s="140"/>
      <c r="ABV85" s="140"/>
      <c r="ABW85" s="140"/>
      <c r="ABX85" s="140"/>
      <c r="ABY85" s="140"/>
      <c r="ABZ85" s="140"/>
      <c r="ACA85" s="140"/>
      <c r="ACB85" s="140"/>
      <c r="ACC85" s="140"/>
      <c r="ACD85" s="140"/>
      <c r="ACE85" s="140"/>
      <c r="ACF85" s="140"/>
      <c r="ACG85" s="140"/>
      <c r="ACH85" s="140"/>
      <c r="ACI85" s="140"/>
      <c r="ACJ85" s="140"/>
      <c r="ACK85" s="140"/>
      <c r="ACL85" s="140"/>
      <c r="ACM85" s="140"/>
      <c r="ACN85" s="140"/>
      <c r="ACO85" s="140"/>
      <c r="ACP85" s="140"/>
      <c r="ACQ85" s="140"/>
      <c r="ACR85" s="140"/>
      <c r="ACS85" s="140"/>
      <c r="ACT85" s="140"/>
      <c r="ACU85" s="140"/>
      <c r="ACV85" s="140"/>
      <c r="ACW85" s="140"/>
      <c r="ACX85" s="140"/>
      <c r="ACY85" s="140"/>
      <c r="ACZ85" s="140"/>
      <c r="ADA85" s="140"/>
      <c r="ADB85" s="140"/>
      <c r="ADC85" s="140"/>
      <c r="ADD85" s="140"/>
      <c r="ADE85" s="140"/>
      <c r="ADF85" s="140"/>
      <c r="ADG85" s="140"/>
      <c r="ADH85" s="140"/>
      <c r="ADI85" s="140"/>
      <c r="ADJ85" s="140"/>
      <c r="ADK85" s="140"/>
      <c r="ADL85" s="140"/>
      <c r="ADM85" s="140"/>
      <c r="ADN85" s="140"/>
      <c r="ADO85" s="140"/>
      <c r="ADP85" s="140"/>
      <c r="ADQ85" s="140"/>
      <c r="ADR85" s="140"/>
      <c r="ADS85" s="140"/>
      <c r="ADT85" s="140"/>
      <c r="ADU85" s="140"/>
      <c r="ADV85" s="140"/>
      <c r="ADW85" s="140"/>
      <c r="ADX85" s="140"/>
      <c r="ADY85" s="140"/>
      <c r="ADZ85" s="140"/>
      <c r="AEA85" s="140"/>
      <c r="AEB85" s="140"/>
      <c r="AEC85" s="140"/>
      <c r="AED85" s="140"/>
      <c r="AEE85" s="140"/>
      <c r="AEF85" s="140"/>
      <c r="AEG85" s="140"/>
      <c r="AEH85" s="140"/>
      <c r="AEI85" s="140"/>
      <c r="AEJ85" s="140"/>
      <c r="AEK85" s="140"/>
      <c r="AEL85" s="140"/>
      <c r="AEM85" s="140"/>
      <c r="AEN85" s="140"/>
      <c r="AEO85" s="140"/>
      <c r="AEP85" s="140"/>
      <c r="AEQ85" s="140"/>
      <c r="AER85" s="140"/>
      <c r="AES85" s="140"/>
      <c r="AET85" s="140"/>
      <c r="AEU85" s="140"/>
      <c r="AEV85" s="140"/>
      <c r="AEW85" s="140"/>
      <c r="AEX85" s="140"/>
      <c r="AEY85" s="140"/>
      <c r="AEZ85" s="140"/>
      <c r="AFA85" s="140"/>
      <c r="AFB85" s="140"/>
      <c r="AFC85" s="140"/>
      <c r="AFD85" s="140"/>
      <c r="AFE85" s="140"/>
      <c r="AFF85" s="140"/>
      <c r="AFG85" s="140"/>
      <c r="AFH85" s="140"/>
      <c r="AFI85" s="140"/>
      <c r="AFJ85" s="140"/>
      <c r="AFK85" s="140"/>
      <c r="AFL85" s="140"/>
      <c r="AFM85" s="140"/>
      <c r="AFN85" s="140"/>
      <c r="AFO85" s="140"/>
      <c r="AFP85" s="140"/>
      <c r="AFQ85" s="140"/>
      <c r="AFR85" s="140"/>
      <c r="AFS85" s="140"/>
      <c r="AFT85" s="140"/>
      <c r="AFU85" s="140"/>
      <c r="AFV85" s="140"/>
      <c r="AFW85" s="140"/>
      <c r="AFX85" s="140"/>
      <c r="AFY85" s="140"/>
      <c r="AFZ85" s="140"/>
      <c r="AGA85" s="140"/>
      <c r="AGB85" s="140"/>
      <c r="AGC85" s="140"/>
      <c r="AGD85" s="140"/>
      <c r="AGE85" s="140"/>
      <c r="AGF85" s="140"/>
      <c r="AGG85" s="140"/>
      <c r="AGH85" s="140"/>
      <c r="AGI85" s="140"/>
      <c r="AGJ85" s="140"/>
      <c r="AGK85" s="140"/>
      <c r="AGL85" s="140"/>
      <c r="AGM85" s="140"/>
      <c r="AGN85" s="140"/>
      <c r="AGO85" s="140"/>
      <c r="AGP85" s="140"/>
      <c r="AGQ85" s="140"/>
      <c r="AGR85" s="140"/>
      <c r="AGS85" s="140"/>
      <c r="AGT85" s="140"/>
      <c r="AGU85" s="140"/>
      <c r="AGV85" s="140"/>
      <c r="AGW85" s="140"/>
      <c r="AGX85" s="140"/>
      <c r="AGY85" s="140"/>
      <c r="AGZ85" s="140"/>
      <c r="AHA85" s="140"/>
      <c r="AHB85" s="140"/>
      <c r="AHC85" s="140"/>
      <c r="AHD85" s="140"/>
      <c r="AHE85" s="140"/>
      <c r="AHF85" s="140"/>
      <c r="AHG85" s="140"/>
      <c r="AHH85" s="140"/>
      <c r="AHI85" s="140"/>
      <c r="AHJ85" s="140"/>
      <c r="AHK85" s="140"/>
      <c r="AHL85" s="140"/>
      <c r="AHM85" s="140"/>
      <c r="AHN85" s="140"/>
      <c r="AHO85" s="140"/>
      <c r="AHP85" s="140"/>
      <c r="AHQ85" s="140"/>
      <c r="AHR85" s="140"/>
      <c r="AHS85" s="140"/>
      <c r="AHT85" s="140"/>
      <c r="AHU85" s="140"/>
      <c r="AHV85" s="140"/>
      <c r="AHW85" s="140"/>
      <c r="AHX85" s="140"/>
      <c r="AHY85" s="140"/>
      <c r="AHZ85" s="140"/>
      <c r="AIA85" s="140"/>
      <c r="AIB85" s="140"/>
      <c r="AIC85" s="140"/>
      <c r="AID85" s="140"/>
      <c r="AIE85" s="140"/>
      <c r="AIF85" s="140"/>
      <c r="AIG85" s="140"/>
      <c r="AIH85" s="140"/>
      <c r="AII85" s="140"/>
      <c r="AIJ85" s="140"/>
      <c r="AIK85" s="140"/>
      <c r="AIL85" s="140"/>
      <c r="AIM85" s="140"/>
      <c r="AIN85" s="140"/>
      <c r="AIO85" s="140"/>
      <c r="AIP85" s="140"/>
      <c r="AIQ85" s="140"/>
      <c r="AIR85" s="140"/>
      <c r="AIS85" s="140"/>
      <c r="AIT85" s="140"/>
      <c r="AIU85" s="140"/>
      <c r="AIV85" s="140"/>
      <c r="AIW85" s="140"/>
      <c r="AIX85" s="140"/>
      <c r="AIY85" s="140"/>
      <c r="AIZ85" s="140"/>
      <c r="AJA85" s="140"/>
      <c r="AJB85" s="140"/>
      <c r="AJC85" s="140"/>
      <c r="AJD85" s="140"/>
      <c r="AJE85" s="140"/>
      <c r="AJF85" s="140"/>
      <c r="AJG85" s="140"/>
      <c r="AJH85" s="140"/>
      <c r="AJI85" s="140"/>
      <c r="AJJ85" s="140"/>
      <c r="AJK85" s="140"/>
      <c r="AJL85" s="140"/>
      <c r="AJM85" s="140"/>
      <c r="AJN85" s="140"/>
      <c r="AJO85" s="140"/>
      <c r="AJP85" s="140"/>
      <c r="AJQ85" s="140"/>
      <c r="AJR85" s="140"/>
      <c r="AJS85" s="140"/>
      <c r="AJT85" s="140"/>
      <c r="AJU85" s="140"/>
      <c r="AJV85" s="140"/>
      <c r="AJW85" s="140"/>
      <c r="AJX85" s="140"/>
      <c r="AJY85" s="140"/>
      <c r="AJZ85" s="140"/>
      <c r="AKA85" s="140"/>
      <c r="AKB85" s="140"/>
      <c r="AKC85" s="140"/>
      <c r="AKD85" s="140"/>
      <c r="AKE85" s="140"/>
      <c r="AKF85" s="140"/>
      <c r="AKG85" s="140"/>
      <c r="AKH85" s="140"/>
      <c r="AKI85" s="140"/>
      <c r="AKJ85" s="140"/>
      <c r="AKK85" s="140"/>
      <c r="AKL85" s="140"/>
      <c r="AKM85" s="140"/>
      <c r="AKN85" s="140"/>
      <c r="AKO85" s="140"/>
      <c r="AKP85" s="140"/>
      <c r="AKQ85" s="140"/>
      <c r="AKR85" s="140"/>
      <c r="AKS85" s="140"/>
      <c r="AKT85" s="140"/>
      <c r="AKU85" s="140"/>
      <c r="AKV85" s="140"/>
      <c r="AKW85" s="140"/>
      <c r="AKX85" s="140"/>
      <c r="AKY85" s="140"/>
      <c r="AKZ85" s="140"/>
      <c r="ALA85" s="140"/>
      <c r="ALB85" s="140"/>
      <c r="ALC85" s="140"/>
      <c r="ALD85" s="140"/>
      <c r="ALE85" s="140"/>
      <c r="ALF85" s="140"/>
      <c r="ALG85" s="140"/>
      <c r="ALH85" s="140"/>
      <c r="ALI85" s="140"/>
      <c r="ALJ85" s="140"/>
      <c r="ALK85" s="140"/>
      <c r="ALL85" s="140"/>
      <c r="ALM85" s="140"/>
      <c r="ALN85" s="140"/>
      <c r="ALO85" s="140"/>
      <c r="ALP85" s="140"/>
      <c r="ALQ85" s="140"/>
      <c r="ALR85" s="140"/>
      <c r="ALS85" s="140"/>
      <c r="ALT85" s="140"/>
      <c r="ALU85" s="140"/>
      <c r="ALV85" s="140"/>
      <c r="ALW85" s="140"/>
      <c r="ALX85" s="140"/>
      <c r="ALY85" s="140"/>
      <c r="ALZ85" s="140"/>
      <c r="AMA85" s="140"/>
      <c r="AMB85" s="140"/>
      <c r="AMC85" s="140"/>
      <c r="AMD85" s="140"/>
      <c r="AME85" s="140"/>
      <c r="AMF85" s="140"/>
      <c r="AMG85" s="140"/>
      <c r="AMH85" s="140"/>
      <c r="AMI85" s="140"/>
      <c r="AMJ85" s="140"/>
      <c r="AMK85" s="140"/>
      <c r="AML85" s="140"/>
      <c r="AMM85" s="140"/>
      <c r="AMN85" s="140"/>
      <c r="AMO85" s="140"/>
      <c r="AMP85" s="140"/>
      <c r="AMQ85" s="140"/>
      <c r="AMR85" s="140"/>
      <c r="AMS85" s="140"/>
      <c r="AMT85" s="140"/>
      <c r="AMU85" s="140"/>
      <c r="AMV85" s="140"/>
      <c r="AMW85" s="140"/>
      <c r="AMX85" s="140"/>
      <c r="AMY85" s="140"/>
      <c r="AMZ85" s="140"/>
      <c r="ANA85" s="140"/>
      <c r="ANB85" s="140"/>
      <c r="ANC85" s="140"/>
      <c r="AND85" s="140"/>
      <c r="ANE85" s="140"/>
      <c r="ANF85" s="140"/>
      <c r="ANG85" s="140"/>
      <c r="ANH85" s="140"/>
      <c r="ANI85" s="140"/>
      <c r="ANJ85" s="140"/>
      <c r="ANK85" s="140"/>
      <c r="ANL85" s="140"/>
      <c r="ANM85" s="140"/>
      <c r="ANN85" s="140"/>
      <c r="ANO85" s="140"/>
      <c r="ANP85" s="140"/>
      <c r="ANQ85" s="140"/>
      <c r="ANR85" s="140"/>
      <c r="ANS85" s="140"/>
      <c r="ANT85" s="140"/>
      <c r="ANU85" s="140"/>
      <c r="ANV85" s="140"/>
      <c r="ANW85" s="140"/>
      <c r="ANX85" s="140"/>
      <c r="ANY85" s="140"/>
      <c r="ANZ85" s="140"/>
      <c r="AOA85" s="140"/>
      <c r="AOB85" s="140"/>
      <c r="AOC85" s="140"/>
      <c r="AOD85" s="140"/>
      <c r="AOE85" s="140"/>
      <c r="AOF85" s="140"/>
      <c r="AOG85" s="140"/>
      <c r="AOH85" s="140"/>
      <c r="AOI85" s="140"/>
      <c r="AOJ85" s="140"/>
      <c r="AOK85" s="140"/>
      <c r="AOL85" s="140"/>
      <c r="AOM85" s="140"/>
      <c r="AON85" s="140"/>
      <c r="AOO85" s="140"/>
      <c r="AOP85" s="140"/>
      <c r="AOQ85" s="140"/>
      <c r="AOR85" s="140"/>
      <c r="AOS85" s="140"/>
      <c r="AOT85" s="140"/>
      <c r="AOU85" s="140"/>
      <c r="AOV85" s="140"/>
      <c r="AOW85" s="140"/>
      <c r="AOX85" s="140"/>
      <c r="AOY85" s="140"/>
      <c r="AOZ85" s="140"/>
      <c r="APA85" s="140"/>
      <c r="APB85" s="140"/>
      <c r="APC85" s="140"/>
      <c r="APD85" s="140"/>
      <c r="APE85" s="140"/>
      <c r="APF85" s="140"/>
      <c r="APG85" s="140"/>
      <c r="APH85" s="140"/>
      <c r="API85" s="140"/>
      <c r="APJ85" s="140"/>
      <c r="APK85" s="140"/>
      <c r="APL85" s="140"/>
      <c r="APM85" s="140"/>
      <c r="APN85" s="140"/>
      <c r="APO85" s="140"/>
      <c r="APP85" s="140"/>
      <c r="APQ85" s="140"/>
      <c r="APR85" s="140"/>
      <c r="APS85" s="140"/>
      <c r="APT85" s="140"/>
      <c r="APU85" s="140"/>
      <c r="APV85" s="140"/>
      <c r="APW85" s="140"/>
      <c r="APX85" s="140"/>
      <c r="APY85" s="140"/>
      <c r="APZ85" s="140"/>
      <c r="AQA85" s="140"/>
      <c r="AQB85" s="140"/>
      <c r="AQC85" s="140"/>
      <c r="AQD85" s="140"/>
      <c r="AQE85" s="140"/>
      <c r="AQF85" s="140"/>
      <c r="AQG85" s="140"/>
      <c r="AQH85" s="140"/>
      <c r="AQI85" s="140"/>
      <c r="AQJ85" s="140"/>
      <c r="AQK85" s="140"/>
      <c r="AQL85" s="140"/>
      <c r="AQM85" s="140"/>
      <c r="AQN85" s="140"/>
      <c r="AQO85" s="140"/>
      <c r="AQP85" s="140"/>
      <c r="AQQ85" s="140"/>
      <c r="AQR85" s="140"/>
      <c r="AQS85" s="140"/>
      <c r="AQT85" s="140"/>
      <c r="AQU85" s="140"/>
      <c r="AQV85" s="140"/>
      <c r="AQW85" s="140"/>
      <c r="AQX85" s="140"/>
      <c r="AQY85" s="140"/>
      <c r="AQZ85" s="140"/>
      <c r="ARA85" s="140"/>
      <c r="ARB85" s="140"/>
      <c r="ARC85" s="140"/>
      <c r="ARD85" s="140"/>
      <c r="ARE85" s="140"/>
      <c r="ARF85" s="140"/>
      <c r="ARG85" s="140"/>
      <c r="ARH85" s="140"/>
      <c r="ARI85" s="140"/>
      <c r="ARJ85" s="140"/>
      <c r="ARK85" s="140"/>
      <c r="ARL85" s="140"/>
      <c r="ARM85" s="140"/>
      <c r="ARN85" s="140"/>
      <c r="ARO85" s="140"/>
      <c r="ARP85" s="140"/>
      <c r="ARQ85" s="140"/>
      <c r="ARR85" s="140"/>
      <c r="ARS85" s="140"/>
      <c r="ART85" s="140"/>
      <c r="ARU85" s="140"/>
      <c r="ARV85" s="140"/>
      <c r="ARW85" s="140"/>
      <c r="ARX85" s="140"/>
      <c r="ARY85" s="140"/>
      <c r="ARZ85" s="140"/>
      <c r="ASA85" s="140"/>
      <c r="ASB85" s="140"/>
      <c r="ASC85" s="140"/>
      <c r="ASD85" s="140"/>
      <c r="ASE85" s="140"/>
      <c r="ASF85" s="140"/>
      <c r="ASG85" s="140"/>
      <c r="ASH85" s="140"/>
      <c r="ASI85" s="140"/>
      <c r="ASJ85" s="140"/>
      <c r="ASK85" s="140"/>
      <c r="ASL85" s="140"/>
      <c r="ASM85" s="140"/>
      <c r="ASN85" s="140"/>
      <c r="ASO85" s="140"/>
      <c r="ASP85" s="140"/>
      <c r="ASQ85" s="140"/>
      <c r="ASR85" s="140"/>
      <c r="ASS85" s="140"/>
      <c r="AST85" s="140"/>
      <c r="ASU85" s="140"/>
      <c r="ASV85" s="140"/>
      <c r="ASW85" s="140"/>
      <c r="ASX85" s="140"/>
      <c r="ASY85" s="140"/>
      <c r="ASZ85" s="140"/>
      <c r="ATA85" s="140"/>
      <c r="ATB85" s="140"/>
      <c r="ATC85" s="140"/>
      <c r="ATD85" s="140"/>
      <c r="ATE85" s="140"/>
      <c r="ATF85" s="140"/>
      <c r="ATG85" s="140"/>
      <c r="ATH85" s="140"/>
      <c r="ATI85" s="140"/>
      <c r="ATJ85" s="140"/>
      <c r="ATK85" s="140"/>
      <c r="ATL85" s="140"/>
      <c r="ATM85" s="140"/>
      <c r="ATN85" s="140"/>
      <c r="ATO85" s="140"/>
      <c r="ATP85" s="140"/>
      <c r="ATQ85" s="140"/>
      <c r="ATR85" s="140"/>
      <c r="ATS85" s="140"/>
      <c r="ATT85" s="140"/>
      <c r="ATU85" s="140"/>
      <c r="ATV85" s="140"/>
      <c r="ATW85" s="140"/>
      <c r="ATX85" s="140"/>
      <c r="ATY85" s="140"/>
      <c r="ATZ85" s="140"/>
      <c r="AUA85" s="140"/>
      <c r="AUB85" s="140"/>
      <c r="AUC85" s="140"/>
      <c r="AUD85" s="140"/>
      <c r="AUE85" s="140"/>
      <c r="AUF85" s="140"/>
      <c r="AUG85" s="140"/>
      <c r="AUH85" s="140"/>
      <c r="AUI85" s="140"/>
      <c r="AUJ85" s="140"/>
      <c r="AUK85" s="140"/>
      <c r="AUL85" s="140"/>
      <c r="AUM85" s="140"/>
      <c r="AUN85" s="140"/>
      <c r="AUO85" s="140"/>
      <c r="AUP85" s="140"/>
      <c r="AUQ85" s="140"/>
      <c r="AUR85" s="140"/>
      <c r="AUS85" s="140"/>
      <c r="AUT85" s="140"/>
      <c r="AUU85" s="140"/>
      <c r="AUV85" s="140"/>
      <c r="AUW85" s="140"/>
      <c r="AUX85" s="140"/>
      <c r="AUY85" s="140"/>
      <c r="AUZ85" s="140"/>
      <c r="AVA85" s="140"/>
      <c r="AVB85" s="140"/>
      <c r="AVC85" s="140"/>
      <c r="AVD85" s="140"/>
      <c r="AVE85" s="140"/>
      <c r="AVF85" s="140"/>
      <c r="AVG85" s="140"/>
      <c r="AVH85" s="140"/>
      <c r="AVI85" s="140"/>
      <c r="AVJ85" s="140"/>
      <c r="AVK85" s="140"/>
      <c r="AVL85" s="140"/>
      <c r="AVM85" s="140"/>
      <c r="AVN85" s="140"/>
      <c r="AVO85" s="140"/>
      <c r="AVP85" s="140"/>
      <c r="AVQ85" s="140"/>
      <c r="AVR85" s="140"/>
      <c r="AVS85" s="140"/>
      <c r="AVT85" s="140"/>
      <c r="AVU85" s="140"/>
      <c r="AVV85" s="140"/>
      <c r="AVW85" s="140"/>
      <c r="AVX85" s="140"/>
      <c r="AVY85" s="140"/>
      <c r="AVZ85" s="140"/>
      <c r="AWA85" s="140"/>
      <c r="AWB85" s="140"/>
      <c r="AWC85" s="140"/>
      <c r="AWD85" s="140"/>
      <c r="AWE85" s="140"/>
      <c r="AWF85" s="140"/>
      <c r="AWG85" s="140"/>
      <c r="AWH85" s="140"/>
      <c r="AWI85" s="140"/>
      <c r="AWJ85" s="140"/>
      <c r="AWK85" s="140"/>
      <c r="AWL85" s="140"/>
      <c r="AWM85" s="140"/>
      <c r="AWN85" s="140"/>
      <c r="AWO85" s="140"/>
      <c r="AWP85" s="140"/>
      <c r="AWQ85" s="140"/>
      <c r="AWR85" s="140"/>
      <c r="AWS85" s="140"/>
      <c r="AWT85" s="140"/>
      <c r="AWU85" s="140"/>
      <c r="AWV85" s="140"/>
      <c r="AWW85" s="140"/>
      <c r="AWX85" s="140"/>
      <c r="AWY85" s="140"/>
      <c r="AWZ85" s="140"/>
      <c r="AXA85" s="140"/>
      <c r="AXB85" s="140"/>
      <c r="AXC85" s="140"/>
      <c r="AXD85" s="140"/>
      <c r="AXE85" s="140"/>
      <c r="AXF85" s="140"/>
      <c r="AXG85" s="140"/>
      <c r="AXH85" s="140"/>
      <c r="AXI85" s="140"/>
      <c r="AXJ85" s="140"/>
      <c r="AXK85" s="140"/>
      <c r="AXL85" s="140"/>
      <c r="AXM85" s="140"/>
      <c r="AXN85" s="140"/>
      <c r="AXO85" s="140"/>
      <c r="AXP85" s="140"/>
      <c r="AXQ85" s="140"/>
      <c r="AXR85" s="140"/>
      <c r="AXS85" s="140"/>
      <c r="AXT85" s="140"/>
      <c r="AXU85" s="140"/>
      <c r="AXV85" s="140"/>
      <c r="AXW85" s="140"/>
      <c r="AXX85" s="140"/>
      <c r="AXY85" s="140"/>
      <c r="AXZ85" s="140"/>
      <c r="AYA85" s="140"/>
      <c r="AYB85" s="140"/>
      <c r="AYC85" s="140"/>
      <c r="AYD85" s="140"/>
      <c r="AYE85" s="140"/>
      <c r="AYF85" s="140"/>
      <c r="AYG85" s="140"/>
      <c r="AYH85" s="140"/>
      <c r="AYI85" s="140"/>
      <c r="AYJ85" s="140"/>
      <c r="AYK85" s="140"/>
      <c r="AYL85" s="140"/>
      <c r="AYM85" s="140"/>
      <c r="AYN85" s="140"/>
      <c r="AYO85" s="140"/>
      <c r="AYP85" s="140"/>
      <c r="AYQ85" s="140"/>
      <c r="AYR85" s="140"/>
      <c r="AYS85" s="140"/>
      <c r="AYT85" s="140"/>
      <c r="AYU85" s="140"/>
      <c r="AYV85" s="140"/>
      <c r="AYW85" s="140"/>
      <c r="AYX85" s="140"/>
      <c r="AYY85" s="140"/>
      <c r="AYZ85" s="140"/>
      <c r="AZA85" s="140"/>
      <c r="AZB85" s="140"/>
      <c r="AZC85" s="140"/>
      <c r="AZD85" s="140"/>
      <c r="AZE85" s="140"/>
      <c r="AZF85" s="140"/>
      <c r="AZG85" s="140"/>
      <c r="AZH85" s="140"/>
      <c r="AZI85" s="140"/>
      <c r="AZJ85" s="140"/>
      <c r="AZK85" s="140"/>
      <c r="AZL85" s="140"/>
      <c r="AZM85" s="140"/>
      <c r="AZN85" s="140"/>
      <c r="AZO85" s="140"/>
      <c r="AZP85" s="140"/>
      <c r="AZQ85" s="140"/>
      <c r="AZR85" s="140"/>
      <c r="AZS85" s="140"/>
      <c r="AZT85" s="140"/>
      <c r="AZU85" s="140"/>
      <c r="AZV85" s="140"/>
      <c r="AZW85" s="140"/>
      <c r="AZX85" s="140"/>
      <c r="AZY85" s="140"/>
      <c r="AZZ85" s="140"/>
      <c r="BAA85" s="140"/>
      <c r="BAB85" s="140"/>
      <c r="BAC85" s="140"/>
      <c r="BAD85" s="140"/>
      <c r="BAE85" s="140"/>
      <c r="BAF85" s="140"/>
      <c r="BAG85" s="140"/>
      <c r="BAH85" s="140"/>
      <c r="BAI85" s="140"/>
      <c r="BAJ85" s="140"/>
      <c r="BAK85" s="140"/>
      <c r="BAL85" s="140"/>
      <c r="BAM85" s="140"/>
      <c r="BAN85" s="140"/>
      <c r="BAO85" s="140"/>
      <c r="BAP85" s="140"/>
      <c r="BAQ85" s="140"/>
      <c r="BAR85" s="140"/>
      <c r="BAS85" s="140"/>
      <c r="BAT85" s="140"/>
      <c r="BAU85" s="140"/>
      <c r="BAV85" s="140"/>
      <c r="BAW85" s="140"/>
      <c r="BAX85" s="140"/>
      <c r="BAY85" s="140"/>
      <c r="BAZ85" s="140"/>
      <c r="BBA85" s="140"/>
      <c r="BBB85" s="140"/>
      <c r="BBC85" s="140"/>
      <c r="BBD85" s="140"/>
      <c r="BBE85" s="140"/>
      <c r="BBF85" s="140"/>
      <c r="BBG85" s="140"/>
      <c r="BBH85" s="140"/>
      <c r="BBI85" s="140"/>
      <c r="BBJ85" s="140"/>
      <c r="BBK85" s="140"/>
      <c r="BBL85" s="140"/>
      <c r="BBM85" s="140"/>
      <c r="BBN85" s="140"/>
      <c r="BBO85" s="140"/>
      <c r="BBP85" s="140"/>
      <c r="BBQ85" s="140"/>
      <c r="BBR85" s="140"/>
      <c r="BBS85" s="140"/>
      <c r="BBT85" s="140"/>
      <c r="BBU85" s="140"/>
      <c r="BBV85" s="140"/>
      <c r="BBW85" s="140"/>
      <c r="BBX85" s="140"/>
      <c r="BBY85" s="140"/>
      <c r="BBZ85" s="140"/>
      <c r="BCA85" s="140"/>
      <c r="BCB85" s="140"/>
      <c r="BCC85" s="140"/>
      <c r="BCD85" s="140"/>
      <c r="BCE85" s="140"/>
      <c r="BCF85" s="140"/>
      <c r="BCG85" s="140"/>
      <c r="BCH85" s="140"/>
      <c r="BCI85" s="140"/>
      <c r="BCJ85" s="140"/>
      <c r="BCK85" s="140"/>
      <c r="BCL85" s="140"/>
      <c r="BCM85" s="140"/>
      <c r="BCN85" s="140"/>
      <c r="BCO85" s="140"/>
      <c r="BCP85" s="140"/>
      <c r="BCQ85" s="140"/>
      <c r="BCR85" s="140"/>
      <c r="BCS85" s="140"/>
      <c r="BCT85" s="140"/>
      <c r="BCU85" s="140"/>
      <c r="BCV85" s="140"/>
      <c r="BCW85" s="140"/>
      <c r="BCX85" s="140"/>
      <c r="BCY85" s="140"/>
      <c r="BCZ85" s="140"/>
      <c r="BDA85" s="140"/>
      <c r="BDB85" s="140"/>
      <c r="BDC85" s="140"/>
      <c r="BDD85" s="140"/>
      <c r="BDE85" s="140"/>
      <c r="BDF85" s="140"/>
      <c r="BDG85" s="140"/>
      <c r="BDH85" s="140"/>
      <c r="BDI85" s="140"/>
      <c r="BDJ85" s="140"/>
      <c r="BDK85" s="140"/>
      <c r="BDL85" s="140"/>
      <c r="BDM85" s="140"/>
      <c r="BDN85" s="140"/>
      <c r="BDO85" s="140"/>
      <c r="BDP85" s="140"/>
      <c r="BDQ85" s="140"/>
      <c r="BDR85" s="140"/>
      <c r="BDS85" s="140"/>
      <c r="BDT85" s="140"/>
      <c r="BDU85" s="140"/>
      <c r="BDV85" s="140"/>
      <c r="BDW85" s="140"/>
      <c r="BDX85" s="140"/>
      <c r="BDY85" s="140"/>
      <c r="BDZ85" s="140"/>
      <c r="BEA85" s="140"/>
      <c r="BEB85" s="140"/>
      <c r="BEC85" s="140"/>
      <c r="BED85" s="140"/>
      <c r="BEE85" s="140"/>
      <c r="BEF85" s="140"/>
      <c r="BEG85" s="140"/>
      <c r="BEH85" s="140"/>
      <c r="BEI85" s="140"/>
      <c r="BEJ85" s="140"/>
      <c r="BEK85" s="140"/>
      <c r="BEL85" s="140"/>
      <c r="BEM85" s="140"/>
      <c r="BEN85" s="140"/>
      <c r="BEO85" s="140"/>
      <c r="BEP85" s="140"/>
      <c r="BEQ85" s="140"/>
      <c r="BER85" s="140"/>
      <c r="BES85" s="140"/>
      <c r="BET85" s="140"/>
      <c r="BEU85" s="140"/>
      <c r="BEV85" s="140"/>
      <c r="BEW85" s="140"/>
      <c r="BEX85" s="140"/>
      <c r="BEY85" s="140"/>
      <c r="BEZ85" s="140"/>
      <c r="BFA85" s="140"/>
      <c r="BFB85" s="140"/>
      <c r="BFC85" s="140"/>
      <c r="BFD85" s="140"/>
      <c r="BFE85" s="140"/>
      <c r="BFF85" s="140"/>
      <c r="BFG85" s="140"/>
      <c r="BFH85" s="140"/>
      <c r="BFI85" s="140"/>
      <c r="BFJ85" s="140"/>
      <c r="BFK85" s="140"/>
      <c r="BFL85" s="140"/>
      <c r="BFM85" s="140"/>
      <c r="BFN85" s="140"/>
      <c r="BFO85" s="140"/>
      <c r="BFP85" s="140"/>
      <c r="BFQ85" s="140"/>
      <c r="BFR85" s="140"/>
      <c r="BFS85" s="140"/>
      <c r="BFT85" s="140"/>
      <c r="BFU85" s="140"/>
      <c r="BFV85" s="140"/>
      <c r="BFW85" s="140"/>
      <c r="BFX85" s="140"/>
      <c r="BFY85" s="140"/>
      <c r="BFZ85" s="140"/>
      <c r="BGA85" s="140"/>
      <c r="BGB85" s="140"/>
      <c r="BGC85" s="140"/>
      <c r="BGD85" s="140"/>
      <c r="BGE85" s="140"/>
      <c r="BGF85" s="140"/>
      <c r="BGG85" s="140"/>
      <c r="BGH85" s="140"/>
      <c r="BGI85" s="140"/>
      <c r="BGJ85" s="140"/>
      <c r="BGK85" s="140"/>
      <c r="BGL85" s="140"/>
      <c r="BGM85" s="140"/>
      <c r="BGN85" s="140"/>
      <c r="BGO85" s="140"/>
      <c r="BGP85" s="140"/>
      <c r="BGQ85" s="140"/>
      <c r="BGR85" s="140"/>
      <c r="BGS85" s="140"/>
      <c r="BGT85" s="140"/>
      <c r="BGU85" s="140"/>
      <c r="BGV85" s="140"/>
      <c r="BGW85" s="140"/>
      <c r="BGX85" s="140"/>
      <c r="BGY85" s="140"/>
      <c r="BGZ85" s="140"/>
      <c r="BHA85" s="140"/>
      <c r="BHB85" s="140"/>
      <c r="BHC85" s="140"/>
      <c r="BHD85" s="140"/>
      <c r="BHE85" s="140"/>
      <c r="BHF85" s="140"/>
      <c r="BHG85" s="140"/>
      <c r="BHH85" s="140"/>
      <c r="BHI85" s="140"/>
      <c r="BHJ85" s="140"/>
      <c r="BHK85" s="140"/>
      <c r="BHL85" s="140"/>
      <c r="BHM85" s="140"/>
      <c r="BHN85" s="140"/>
      <c r="BHO85" s="140"/>
      <c r="BHP85" s="140"/>
      <c r="BHQ85" s="140"/>
      <c r="BHR85" s="140"/>
      <c r="BHS85" s="140"/>
      <c r="BHT85" s="140"/>
      <c r="BHU85" s="140"/>
      <c r="BHV85" s="140"/>
      <c r="BHW85" s="140"/>
      <c r="BHX85" s="140"/>
      <c r="BHY85" s="140"/>
      <c r="BHZ85" s="140"/>
      <c r="BIA85" s="140"/>
      <c r="BIB85" s="140"/>
      <c r="BIC85" s="140"/>
      <c r="BID85" s="140"/>
      <c r="BIE85" s="140"/>
      <c r="BIF85" s="140"/>
      <c r="BIG85" s="140"/>
      <c r="BIH85" s="140"/>
      <c r="BII85" s="140"/>
      <c r="BIJ85" s="140"/>
      <c r="BIK85" s="140"/>
      <c r="BIL85" s="140"/>
      <c r="BIM85" s="140"/>
      <c r="BIN85" s="140"/>
      <c r="BIO85" s="140"/>
      <c r="BIP85" s="140"/>
      <c r="BIQ85" s="140"/>
      <c r="BIR85" s="140"/>
      <c r="BIS85" s="140"/>
      <c r="BIT85" s="140"/>
      <c r="BIU85" s="140"/>
      <c r="BIV85" s="140"/>
      <c r="BIW85" s="140"/>
      <c r="BIX85" s="140"/>
      <c r="BIY85" s="140"/>
      <c r="BIZ85" s="140"/>
      <c r="BJA85" s="140"/>
      <c r="BJB85" s="140"/>
      <c r="BJC85" s="140"/>
      <c r="BJD85" s="140"/>
      <c r="BJE85" s="140"/>
      <c r="BJF85" s="140"/>
      <c r="BJG85" s="140"/>
      <c r="BJH85" s="140"/>
      <c r="BJI85" s="140"/>
      <c r="BJJ85" s="140"/>
      <c r="BJK85" s="140"/>
      <c r="BJL85" s="140"/>
      <c r="BJM85" s="140"/>
      <c r="BJN85" s="140"/>
      <c r="BJO85" s="140"/>
      <c r="BJP85" s="140"/>
      <c r="BJQ85" s="140"/>
      <c r="BJR85" s="140"/>
      <c r="BJS85" s="140"/>
      <c r="BJT85" s="140"/>
      <c r="BJU85" s="140"/>
      <c r="BJV85" s="140"/>
      <c r="BJW85" s="140"/>
      <c r="BJX85" s="140"/>
      <c r="BJY85" s="140"/>
      <c r="BJZ85" s="140"/>
      <c r="BKA85" s="140"/>
      <c r="BKB85" s="140"/>
      <c r="BKC85" s="140"/>
      <c r="BKD85" s="140"/>
      <c r="BKE85" s="140"/>
      <c r="BKF85" s="140"/>
      <c r="BKG85" s="140"/>
      <c r="BKH85" s="140"/>
      <c r="BKI85" s="140"/>
      <c r="BKJ85" s="140"/>
      <c r="BKK85" s="140"/>
      <c r="BKL85" s="140"/>
      <c r="BKM85" s="140"/>
      <c r="BKN85" s="140"/>
      <c r="BKO85" s="140"/>
      <c r="BKP85" s="140"/>
      <c r="BKQ85" s="140"/>
      <c r="BKR85" s="140"/>
      <c r="BKS85" s="140"/>
      <c r="BKT85" s="140"/>
      <c r="BKU85" s="140"/>
      <c r="BKV85" s="140"/>
      <c r="BKW85" s="140"/>
      <c r="BKX85" s="140"/>
      <c r="BKY85" s="140"/>
      <c r="BKZ85" s="140"/>
      <c r="BLA85" s="140"/>
      <c r="BLB85" s="140"/>
      <c r="BLC85" s="140"/>
      <c r="BLD85" s="140"/>
      <c r="BLE85" s="140"/>
      <c r="BLF85" s="140"/>
      <c r="BLG85" s="140"/>
      <c r="BLH85" s="140"/>
      <c r="BLI85" s="140"/>
      <c r="BLJ85" s="140"/>
      <c r="BLK85" s="140"/>
      <c r="BLL85" s="140"/>
      <c r="BLM85" s="140"/>
      <c r="BLN85" s="140"/>
      <c r="BLO85" s="140"/>
      <c r="BLP85" s="140"/>
      <c r="BLQ85" s="140"/>
      <c r="BLR85" s="140"/>
      <c r="BLS85" s="140"/>
      <c r="BLT85" s="140"/>
      <c r="BLU85" s="140"/>
      <c r="BLV85" s="140"/>
      <c r="BLW85" s="140"/>
      <c r="BLX85" s="140"/>
      <c r="BLY85" s="140"/>
      <c r="BLZ85" s="140"/>
      <c r="BMA85" s="140"/>
      <c r="BMB85" s="140"/>
      <c r="BMC85" s="140"/>
      <c r="BMD85" s="140"/>
      <c r="BME85" s="140"/>
      <c r="BMF85" s="140"/>
      <c r="BMG85" s="140"/>
      <c r="BMH85" s="140"/>
      <c r="BMI85" s="140"/>
      <c r="BMJ85" s="140"/>
      <c r="BMK85" s="140"/>
      <c r="BML85" s="140"/>
      <c r="BMM85" s="140"/>
      <c r="BMN85" s="140"/>
      <c r="BMO85" s="140"/>
      <c r="BMP85" s="140"/>
      <c r="BMQ85" s="140"/>
      <c r="BMR85" s="140"/>
      <c r="BMS85" s="140"/>
      <c r="BMT85" s="140"/>
      <c r="BMU85" s="140"/>
      <c r="BMV85" s="140"/>
      <c r="BMW85" s="140"/>
      <c r="BMX85" s="140"/>
      <c r="BMY85" s="140"/>
      <c r="BMZ85" s="140"/>
      <c r="BNA85" s="140"/>
      <c r="BNB85" s="140"/>
      <c r="BNC85" s="140"/>
      <c r="BND85" s="140"/>
      <c r="BNE85" s="140"/>
      <c r="BNF85" s="140"/>
      <c r="BNG85" s="140"/>
      <c r="BNH85" s="140"/>
      <c r="BNI85" s="140"/>
      <c r="BNJ85" s="140"/>
      <c r="BNK85" s="140"/>
      <c r="BNL85" s="140"/>
      <c r="BNM85" s="140"/>
      <c r="BNN85" s="140"/>
      <c r="BNO85" s="140"/>
      <c r="BNP85" s="140"/>
      <c r="BNQ85" s="140"/>
      <c r="BNR85" s="140"/>
      <c r="BNS85" s="140"/>
      <c r="BNT85" s="140"/>
      <c r="BNU85" s="140"/>
      <c r="BNV85" s="140"/>
      <c r="BNW85" s="140"/>
      <c r="BNX85" s="140"/>
      <c r="BNY85" s="140"/>
      <c r="BNZ85" s="140"/>
      <c r="BOA85" s="140"/>
      <c r="BOB85" s="140"/>
      <c r="BOC85" s="140"/>
      <c r="BOD85" s="140"/>
      <c r="BOE85" s="140"/>
      <c r="BOF85" s="140"/>
      <c r="BOG85" s="140"/>
      <c r="BOH85" s="140"/>
      <c r="BOI85" s="140"/>
      <c r="BOJ85" s="140"/>
      <c r="BOK85" s="140"/>
      <c r="BOL85" s="140"/>
      <c r="BOM85" s="140"/>
      <c r="BON85" s="140"/>
      <c r="BOO85" s="140"/>
      <c r="BOP85" s="140"/>
      <c r="BOQ85" s="140"/>
      <c r="BOR85" s="140"/>
      <c r="BOS85" s="140"/>
      <c r="BOT85" s="140"/>
      <c r="BOU85" s="140"/>
      <c r="BOV85" s="140"/>
      <c r="BOW85" s="140"/>
      <c r="BOX85" s="140"/>
      <c r="BOY85" s="140"/>
      <c r="BOZ85" s="140"/>
      <c r="BPA85" s="140"/>
      <c r="BPB85" s="140"/>
      <c r="BPC85" s="140"/>
      <c r="BPD85" s="140"/>
      <c r="BPE85" s="140"/>
      <c r="BPF85" s="140"/>
      <c r="BPG85" s="140"/>
      <c r="BPH85" s="140"/>
      <c r="BPI85" s="140"/>
      <c r="BPJ85" s="140"/>
      <c r="BPK85" s="140"/>
      <c r="BPL85" s="140"/>
      <c r="BPM85" s="140"/>
      <c r="BPN85" s="140"/>
      <c r="BPO85" s="140"/>
      <c r="BPP85" s="140"/>
      <c r="BPQ85" s="140"/>
      <c r="BPR85" s="140"/>
      <c r="BPS85" s="140"/>
      <c r="BPT85" s="140"/>
      <c r="BPU85" s="140"/>
      <c r="BPV85" s="140"/>
      <c r="BPW85" s="140"/>
      <c r="BPX85" s="140"/>
      <c r="BPY85" s="140"/>
      <c r="BPZ85" s="140"/>
      <c r="BQA85" s="140"/>
      <c r="BQB85" s="140"/>
      <c r="BQC85" s="140"/>
      <c r="BQD85" s="140"/>
      <c r="BQE85" s="140"/>
      <c r="BQF85" s="140"/>
      <c r="BQG85" s="140"/>
      <c r="BQH85" s="140"/>
      <c r="BQI85" s="140"/>
      <c r="BQJ85" s="140"/>
      <c r="BQK85" s="140"/>
      <c r="BQL85" s="140"/>
      <c r="BQM85" s="140"/>
      <c r="BQN85" s="140"/>
      <c r="BQO85" s="140"/>
      <c r="BQP85" s="140"/>
      <c r="BQQ85" s="140"/>
      <c r="BQR85" s="140"/>
      <c r="BQS85" s="140"/>
      <c r="BQT85" s="140"/>
      <c r="BQU85" s="140"/>
      <c r="BQV85" s="140"/>
      <c r="BQW85" s="140"/>
      <c r="BQX85" s="140"/>
      <c r="BQY85" s="140"/>
      <c r="BQZ85" s="140"/>
      <c r="BRA85" s="140"/>
      <c r="BRB85" s="140"/>
      <c r="BRC85" s="140"/>
      <c r="BRD85" s="140"/>
      <c r="BRE85" s="140"/>
      <c r="BRF85" s="140"/>
      <c r="BRG85" s="140"/>
      <c r="BRH85" s="140"/>
      <c r="BRI85" s="140"/>
      <c r="BRJ85" s="140"/>
      <c r="BRK85" s="140"/>
      <c r="BRL85" s="140"/>
      <c r="BRM85" s="140"/>
      <c r="BRN85" s="140"/>
      <c r="BRO85" s="140"/>
      <c r="BRP85" s="140"/>
      <c r="BRQ85" s="140"/>
      <c r="BRR85" s="140"/>
      <c r="BRS85" s="140"/>
      <c r="BRT85" s="140"/>
      <c r="BRU85" s="140"/>
      <c r="BRV85" s="140"/>
      <c r="BRW85" s="140"/>
      <c r="BRX85" s="140"/>
      <c r="BRY85" s="140"/>
      <c r="BRZ85" s="140"/>
      <c r="BSA85" s="140"/>
      <c r="BSB85" s="140"/>
      <c r="BSC85" s="140"/>
      <c r="BSD85" s="140"/>
      <c r="BSE85" s="140"/>
      <c r="BSF85" s="140"/>
      <c r="BSG85" s="140"/>
      <c r="BSH85" s="140"/>
      <c r="BSI85" s="140"/>
      <c r="BSJ85" s="140"/>
      <c r="BSK85" s="140"/>
      <c r="BSL85" s="140"/>
      <c r="BSM85" s="140"/>
      <c r="BSN85" s="140"/>
      <c r="BSO85" s="140"/>
      <c r="BSP85" s="140"/>
      <c r="BSQ85" s="140"/>
      <c r="BSR85" s="140"/>
      <c r="BSS85" s="140"/>
      <c r="BST85" s="140"/>
      <c r="BSU85" s="140"/>
      <c r="BSV85" s="140"/>
      <c r="BSW85" s="140"/>
      <c r="BSX85" s="140"/>
      <c r="BSY85" s="140"/>
      <c r="BSZ85" s="140"/>
      <c r="BTA85" s="140"/>
      <c r="BTB85" s="140"/>
      <c r="BTC85" s="140"/>
      <c r="BTD85" s="140"/>
      <c r="BTE85" s="140"/>
      <c r="BTF85" s="140"/>
      <c r="BTG85" s="140"/>
      <c r="BTH85" s="140"/>
      <c r="BTI85" s="140"/>
      <c r="BTJ85" s="140"/>
      <c r="BTK85" s="140"/>
      <c r="BTL85" s="140"/>
      <c r="BTM85" s="140"/>
      <c r="BTN85" s="140"/>
      <c r="BTO85" s="140"/>
      <c r="BTP85" s="140"/>
      <c r="BTQ85" s="140"/>
      <c r="BTR85" s="140"/>
      <c r="BTS85" s="140"/>
      <c r="BTT85" s="140"/>
      <c r="BTU85" s="140"/>
      <c r="BTV85" s="140"/>
      <c r="BTW85" s="140"/>
      <c r="BTX85" s="140"/>
      <c r="BTY85" s="140"/>
      <c r="BTZ85" s="140"/>
      <c r="BUA85" s="140"/>
      <c r="BUB85" s="140"/>
      <c r="BUC85" s="140"/>
      <c r="BUD85" s="140"/>
      <c r="BUE85" s="140"/>
      <c r="BUF85" s="140"/>
      <c r="BUG85" s="140"/>
      <c r="BUH85" s="140"/>
      <c r="BUI85" s="140"/>
      <c r="BUJ85" s="140"/>
      <c r="BUK85" s="140"/>
      <c r="BUL85" s="140"/>
      <c r="BUM85" s="140"/>
      <c r="BUN85" s="140"/>
      <c r="BUO85" s="140"/>
      <c r="BUP85" s="140"/>
      <c r="BUQ85" s="140"/>
      <c r="BUR85" s="140"/>
      <c r="BUS85" s="140"/>
      <c r="BUT85" s="140"/>
      <c r="BUU85" s="140"/>
      <c r="BUV85" s="140"/>
      <c r="BUW85" s="140"/>
      <c r="BUX85" s="140"/>
      <c r="BUY85" s="140"/>
      <c r="BUZ85" s="140"/>
      <c r="BVA85" s="140"/>
      <c r="BVB85" s="140"/>
      <c r="BVC85" s="140"/>
      <c r="BVD85" s="140"/>
      <c r="BVE85" s="140"/>
      <c r="BVF85" s="140"/>
      <c r="BVG85" s="140"/>
      <c r="BVH85" s="140"/>
      <c r="BVI85" s="140"/>
      <c r="BVJ85" s="140"/>
      <c r="BVK85" s="140"/>
      <c r="BVL85" s="140"/>
      <c r="BVM85" s="140"/>
      <c r="BVN85" s="140"/>
      <c r="BVO85" s="140"/>
      <c r="BVP85" s="140"/>
      <c r="BVQ85" s="140"/>
      <c r="BVR85" s="140"/>
      <c r="BVS85" s="140"/>
      <c r="BVT85" s="140"/>
      <c r="BVU85" s="140"/>
      <c r="BVV85" s="140"/>
      <c r="BVW85" s="140"/>
      <c r="BVX85" s="140"/>
      <c r="BVY85" s="140"/>
      <c r="BVZ85" s="140"/>
      <c r="BWA85" s="140"/>
      <c r="BWB85" s="140"/>
      <c r="BWC85" s="140"/>
      <c r="BWD85" s="140"/>
      <c r="BWE85" s="140"/>
      <c r="BWF85" s="140"/>
      <c r="BWG85" s="140"/>
      <c r="BWH85" s="140"/>
      <c r="BWI85" s="140"/>
      <c r="BWJ85" s="140"/>
      <c r="BWK85" s="140"/>
      <c r="BWL85" s="140"/>
      <c r="BWM85" s="140"/>
      <c r="BWN85" s="140"/>
      <c r="BWO85" s="140"/>
      <c r="BWP85" s="140"/>
      <c r="BWQ85" s="140"/>
      <c r="BWR85" s="140"/>
      <c r="BWS85" s="140"/>
      <c r="BWT85" s="140"/>
      <c r="BWU85" s="140"/>
      <c r="BWV85" s="140"/>
      <c r="BWW85" s="140"/>
      <c r="BWX85" s="140"/>
      <c r="BWY85" s="140"/>
      <c r="BWZ85" s="140"/>
      <c r="BXA85" s="140"/>
      <c r="BXB85" s="140"/>
      <c r="BXC85" s="140"/>
      <c r="BXD85" s="140"/>
      <c r="BXE85" s="140"/>
      <c r="BXF85" s="140"/>
      <c r="BXG85" s="140"/>
      <c r="BXH85" s="140"/>
      <c r="BXI85" s="140"/>
      <c r="BXJ85" s="140"/>
      <c r="BXK85" s="140"/>
      <c r="BXL85" s="140"/>
      <c r="BXM85" s="140"/>
      <c r="BXN85" s="140"/>
      <c r="BXO85" s="140"/>
      <c r="BXP85" s="140"/>
      <c r="BXQ85" s="140"/>
      <c r="BXR85" s="140"/>
      <c r="BXS85" s="140"/>
      <c r="BXT85" s="140"/>
      <c r="BXU85" s="140"/>
      <c r="BXV85" s="140"/>
      <c r="BXW85" s="140"/>
      <c r="BXX85" s="140"/>
      <c r="BXY85" s="140"/>
      <c r="BXZ85" s="140"/>
      <c r="BYA85" s="140"/>
      <c r="BYB85" s="140"/>
      <c r="BYC85" s="140"/>
      <c r="BYD85" s="140"/>
      <c r="BYE85" s="140"/>
      <c r="BYF85" s="140"/>
      <c r="BYG85" s="140"/>
      <c r="BYH85" s="140"/>
      <c r="BYI85" s="140"/>
      <c r="BYJ85" s="140"/>
      <c r="BYK85" s="140"/>
      <c r="BYL85" s="140"/>
      <c r="BYM85" s="140"/>
      <c r="BYN85" s="140"/>
      <c r="BYO85" s="140"/>
      <c r="BYP85" s="140"/>
      <c r="BYQ85" s="140"/>
      <c r="BYR85" s="140"/>
      <c r="BYS85" s="140"/>
      <c r="BYT85" s="140"/>
      <c r="BYU85" s="140"/>
      <c r="BYV85" s="140"/>
      <c r="BYW85" s="140"/>
      <c r="BYX85" s="140"/>
      <c r="BYY85" s="140"/>
      <c r="BYZ85" s="140"/>
      <c r="BZA85" s="140"/>
      <c r="BZB85" s="140"/>
      <c r="BZC85" s="140"/>
      <c r="BZD85" s="140"/>
      <c r="BZE85" s="140"/>
      <c r="BZF85" s="140"/>
      <c r="BZG85" s="140"/>
      <c r="BZH85" s="140"/>
      <c r="BZI85" s="140"/>
      <c r="BZJ85" s="140"/>
      <c r="BZK85" s="140"/>
      <c r="BZL85" s="140"/>
      <c r="BZM85" s="140"/>
      <c r="BZN85" s="140"/>
      <c r="BZO85" s="140"/>
      <c r="BZP85" s="140"/>
      <c r="BZQ85" s="140"/>
      <c r="BZR85" s="140"/>
      <c r="BZS85" s="140"/>
      <c r="BZT85" s="140"/>
      <c r="BZU85" s="140"/>
      <c r="BZV85" s="140"/>
      <c r="BZW85" s="140"/>
      <c r="BZX85" s="140"/>
      <c r="BZY85" s="140"/>
      <c r="BZZ85" s="140"/>
      <c r="CAA85" s="140"/>
      <c r="CAB85" s="140"/>
      <c r="CAC85" s="140"/>
      <c r="CAD85" s="140"/>
      <c r="CAE85" s="140"/>
      <c r="CAF85" s="140"/>
      <c r="CAG85" s="140"/>
      <c r="CAH85" s="140"/>
      <c r="CAI85" s="140"/>
      <c r="CAJ85" s="140"/>
      <c r="CAK85" s="140"/>
      <c r="CAL85" s="140"/>
      <c r="CAM85" s="140"/>
      <c r="CAN85" s="140"/>
      <c r="CAO85" s="140"/>
      <c r="CAP85" s="140"/>
      <c r="CAQ85" s="140"/>
      <c r="CAR85" s="140"/>
      <c r="CAS85" s="140"/>
      <c r="CAT85" s="140"/>
      <c r="CAU85" s="140"/>
      <c r="CAV85" s="140"/>
      <c r="CAW85" s="140"/>
      <c r="CAX85" s="140"/>
      <c r="CAY85" s="140"/>
      <c r="CAZ85" s="140"/>
      <c r="CBA85" s="140"/>
      <c r="CBB85" s="140"/>
      <c r="CBC85" s="140"/>
      <c r="CBD85" s="140"/>
      <c r="CBE85" s="140"/>
      <c r="CBF85" s="140"/>
      <c r="CBG85" s="140"/>
      <c r="CBH85" s="140"/>
      <c r="CBI85" s="140"/>
      <c r="CBJ85" s="140"/>
      <c r="CBK85" s="140"/>
      <c r="CBL85" s="140"/>
      <c r="CBM85" s="140"/>
      <c r="CBN85" s="140"/>
      <c r="CBO85" s="140"/>
      <c r="CBP85" s="140"/>
      <c r="CBQ85" s="140"/>
      <c r="CBR85" s="140"/>
      <c r="CBS85" s="140"/>
      <c r="CBT85" s="140"/>
      <c r="CBU85" s="140"/>
      <c r="CBV85" s="140"/>
      <c r="CBW85" s="140"/>
      <c r="CBX85" s="140"/>
      <c r="CBY85" s="140"/>
      <c r="CBZ85" s="140"/>
      <c r="CCA85" s="140"/>
      <c r="CCB85" s="140"/>
      <c r="CCC85" s="140"/>
      <c r="CCD85" s="140"/>
      <c r="CCE85" s="140"/>
      <c r="CCF85" s="140"/>
      <c r="CCG85" s="140"/>
      <c r="CCH85" s="140"/>
      <c r="CCI85" s="140"/>
      <c r="CCJ85" s="140"/>
      <c r="CCK85" s="140"/>
      <c r="CCL85" s="140"/>
      <c r="CCM85" s="140"/>
      <c r="CCN85" s="140"/>
      <c r="CCO85" s="140"/>
      <c r="CCP85" s="140"/>
      <c r="CCQ85" s="140"/>
      <c r="CCR85" s="140"/>
      <c r="CCS85" s="140"/>
      <c r="CCT85" s="140"/>
      <c r="CCU85" s="140"/>
      <c r="CCV85" s="140"/>
      <c r="CCW85" s="140"/>
      <c r="CCX85" s="140"/>
      <c r="CCY85" s="140"/>
      <c r="CCZ85" s="140"/>
      <c r="CDA85" s="140"/>
      <c r="CDB85" s="140"/>
      <c r="CDC85" s="140"/>
      <c r="CDD85" s="140"/>
      <c r="CDE85" s="140"/>
      <c r="CDF85" s="140"/>
      <c r="CDG85" s="140"/>
      <c r="CDH85" s="140"/>
      <c r="CDI85" s="140"/>
      <c r="CDJ85" s="140"/>
      <c r="CDK85" s="140"/>
      <c r="CDL85" s="140"/>
      <c r="CDM85" s="140"/>
      <c r="CDN85" s="140"/>
      <c r="CDO85" s="140"/>
      <c r="CDP85" s="140"/>
      <c r="CDQ85" s="140"/>
      <c r="CDR85" s="140"/>
      <c r="CDS85" s="140"/>
      <c r="CDT85" s="140"/>
      <c r="CDU85" s="140"/>
      <c r="CDV85" s="140"/>
      <c r="CDW85" s="140"/>
      <c r="CDX85" s="140"/>
      <c r="CDY85" s="140"/>
      <c r="CDZ85" s="140"/>
      <c r="CEA85" s="140"/>
      <c r="CEB85" s="140"/>
      <c r="CEC85" s="140"/>
      <c r="CED85" s="140"/>
      <c r="CEE85" s="140"/>
      <c r="CEF85" s="140"/>
      <c r="CEG85" s="140"/>
      <c r="CEH85" s="140"/>
      <c r="CEI85" s="140"/>
      <c r="CEJ85" s="140"/>
      <c r="CEK85" s="140"/>
      <c r="CEL85" s="140"/>
      <c r="CEM85" s="140"/>
      <c r="CEN85" s="140"/>
      <c r="CEO85" s="140"/>
      <c r="CEP85" s="140"/>
      <c r="CEQ85" s="140"/>
      <c r="CER85" s="140"/>
      <c r="CES85" s="140"/>
      <c r="CET85" s="140"/>
      <c r="CEU85" s="140"/>
      <c r="CEV85" s="140"/>
      <c r="CEW85" s="140"/>
      <c r="CEX85" s="140"/>
      <c r="CEY85" s="140"/>
      <c r="CEZ85" s="140"/>
      <c r="CFA85" s="140"/>
      <c r="CFB85" s="140"/>
      <c r="CFC85" s="140"/>
      <c r="CFD85" s="140"/>
      <c r="CFE85" s="140"/>
      <c r="CFF85" s="140"/>
      <c r="CFG85" s="140"/>
      <c r="CFH85" s="140"/>
      <c r="CFI85" s="140"/>
      <c r="CFJ85" s="140"/>
      <c r="CFK85" s="140"/>
      <c r="CFL85" s="140"/>
      <c r="CFM85" s="140"/>
      <c r="CFN85" s="140"/>
      <c r="CFO85" s="140"/>
      <c r="CFP85" s="140"/>
      <c r="CFQ85" s="140"/>
      <c r="CFR85" s="140"/>
      <c r="CFS85" s="140"/>
      <c r="CFT85" s="140"/>
      <c r="CFU85" s="140"/>
      <c r="CFV85" s="140"/>
      <c r="CFW85" s="140"/>
      <c r="CFX85" s="140"/>
      <c r="CFY85" s="140"/>
      <c r="CFZ85" s="140"/>
      <c r="CGA85" s="140"/>
      <c r="CGB85" s="140"/>
      <c r="CGC85" s="140"/>
      <c r="CGD85" s="140"/>
      <c r="CGE85" s="140"/>
      <c r="CGF85" s="140"/>
      <c r="CGG85" s="140"/>
      <c r="CGH85" s="140"/>
      <c r="CGI85" s="140"/>
      <c r="CGJ85" s="140"/>
      <c r="CGK85" s="140"/>
      <c r="CGL85" s="140"/>
      <c r="CGM85" s="140"/>
      <c r="CGN85" s="140"/>
      <c r="CGO85" s="140"/>
      <c r="CGP85" s="140"/>
      <c r="CGQ85" s="140"/>
      <c r="CGR85" s="140"/>
      <c r="CGS85" s="140"/>
      <c r="CGT85" s="140"/>
      <c r="CGU85" s="140"/>
      <c r="CGV85" s="140"/>
      <c r="CGW85" s="140"/>
      <c r="CGX85" s="140"/>
      <c r="CGY85" s="140"/>
      <c r="CGZ85" s="140"/>
      <c r="CHA85" s="140"/>
      <c r="CHB85" s="140"/>
      <c r="CHC85" s="140"/>
      <c r="CHD85" s="140"/>
      <c r="CHE85" s="140"/>
      <c r="CHF85" s="140"/>
      <c r="CHG85" s="140"/>
      <c r="CHH85" s="140"/>
      <c r="CHI85" s="140"/>
      <c r="CHJ85" s="140"/>
      <c r="CHK85" s="140"/>
      <c r="CHL85" s="140"/>
      <c r="CHM85" s="140"/>
      <c r="CHN85" s="140"/>
      <c r="CHO85" s="140"/>
      <c r="CHP85" s="140"/>
      <c r="CHQ85" s="140"/>
      <c r="CHR85" s="140"/>
      <c r="CHS85" s="140"/>
      <c r="CHT85" s="140"/>
      <c r="CHU85" s="140"/>
      <c r="CHV85" s="140"/>
      <c r="CHW85" s="140"/>
      <c r="CHX85" s="140"/>
      <c r="CHY85" s="140"/>
      <c r="CHZ85" s="140"/>
      <c r="CIA85" s="140"/>
      <c r="CIB85" s="140"/>
      <c r="CIC85" s="140"/>
      <c r="CID85" s="140"/>
      <c r="CIE85" s="140"/>
      <c r="CIF85" s="140"/>
      <c r="CIG85" s="140"/>
      <c r="CIH85" s="140"/>
      <c r="CII85" s="140"/>
      <c r="CIJ85" s="140"/>
      <c r="CIK85" s="140"/>
      <c r="CIL85" s="140"/>
      <c r="CIM85" s="140"/>
      <c r="CIN85" s="140"/>
      <c r="CIO85" s="140"/>
      <c r="CIP85" s="140"/>
      <c r="CIQ85" s="140"/>
      <c r="CIR85" s="140"/>
      <c r="CIS85" s="140"/>
      <c r="CIT85" s="140"/>
      <c r="CIU85" s="140"/>
      <c r="CIV85" s="140"/>
      <c r="CIW85" s="140"/>
      <c r="CIX85" s="140"/>
      <c r="CIY85" s="140"/>
      <c r="CIZ85" s="140"/>
      <c r="CJA85" s="140"/>
      <c r="CJB85" s="140"/>
      <c r="CJC85" s="140"/>
      <c r="CJD85" s="140"/>
      <c r="CJE85" s="140"/>
      <c r="CJF85" s="140"/>
      <c r="CJG85" s="140"/>
      <c r="CJH85" s="140"/>
      <c r="CJI85" s="140"/>
      <c r="CJJ85" s="140"/>
      <c r="CJK85" s="140"/>
      <c r="CJL85" s="140"/>
      <c r="CJM85" s="140"/>
      <c r="CJN85" s="140"/>
      <c r="CJO85" s="140"/>
      <c r="CJP85" s="140"/>
      <c r="CJQ85" s="140"/>
      <c r="CJR85" s="140"/>
      <c r="CJS85" s="140"/>
      <c r="CJT85" s="140"/>
      <c r="CJU85" s="140"/>
      <c r="CJV85" s="140"/>
      <c r="CJW85" s="140"/>
      <c r="CJX85" s="140"/>
      <c r="CJY85" s="140"/>
      <c r="CJZ85" s="140"/>
      <c r="CKA85" s="140"/>
      <c r="CKB85" s="140"/>
      <c r="CKC85" s="140"/>
      <c r="CKD85" s="140"/>
      <c r="CKE85" s="140"/>
      <c r="CKF85" s="140"/>
      <c r="CKG85" s="140"/>
      <c r="CKH85" s="140"/>
      <c r="CKI85" s="140"/>
      <c r="CKJ85" s="140"/>
      <c r="CKK85" s="140"/>
      <c r="CKL85" s="140"/>
      <c r="CKM85" s="140"/>
      <c r="CKN85" s="140"/>
      <c r="CKO85" s="140"/>
      <c r="CKP85" s="140"/>
      <c r="CKQ85" s="140"/>
      <c r="CKR85" s="140"/>
      <c r="CKS85" s="140"/>
      <c r="CKT85" s="140"/>
      <c r="CKU85" s="140"/>
      <c r="CKV85" s="140"/>
      <c r="CKW85" s="140"/>
      <c r="CKX85" s="140"/>
      <c r="CKY85" s="140"/>
      <c r="CKZ85" s="140"/>
      <c r="CLA85" s="140"/>
      <c r="CLB85" s="140"/>
      <c r="CLC85" s="140"/>
      <c r="CLD85" s="140"/>
      <c r="CLE85" s="140"/>
      <c r="CLF85" s="140"/>
      <c r="CLG85" s="140"/>
      <c r="CLH85" s="140"/>
      <c r="CLI85" s="140"/>
      <c r="CLJ85" s="140"/>
      <c r="CLK85" s="140"/>
      <c r="CLL85" s="140"/>
      <c r="CLM85" s="140"/>
      <c r="CLN85" s="140"/>
      <c r="CLO85" s="140"/>
      <c r="CLP85" s="140"/>
      <c r="CLQ85" s="140"/>
      <c r="CLR85" s="140"/>
      <c r="CLS85" s="140"/>
      <c r="CLT85" s="140"/>
      <c r="CLU85" s="140"/>
      <c r="CLV85" s="140"/>
      <c r="CLW85" s="140"/>
      <c r="CLX85" s="140"/>
      <c r="CLY85" s="140"/>
      <c r="CLZ85" s="140"/>
      <c r="CMA85" s="140"/>
      <c r="CMB85" s="140"/>
      <c r="CMC85" s="140"/>
      <c r="CMD85" s="140"/>
      <c r="CME85" s="140"/>
      <c r="CMF85" s="140"/>
      <c r="CMG85" s="140"/>
      <c r="CMH85" s="140"/>
      <c r="CMI85" s="140"/>
      <c r="CMJ85" s="140"/>
      <c r="CMK85" s="140"/>
      <c r="CML85" s="140"/>
      <c r="CMM85" s="140"/>
      <c r="CMN85" s="140"/>
      <c r="CMO85" s="140"/>
      <c r="CMP85" s="140"/>
      <c r="CMQ85" s="140"/>
      <c r="CMR85" s="140"/>
      <c r="CMS85" s="140"/>
      <c r="CMT85" s="140"/>
      <c r="CMU85" s="140"/>
      <c r="CMV85" s="140"/>
      <c r="CMW85" s="140"/>
      <c r="CMX85" s="140"/>
      <c r="CMY85" s="140"/>
      <c r="CMZ85" s="140"/>
      <c r="CNA85" s="140"/>
      <c r="CNB85" s="140"/>
      <c r="CNC85" s="140"/>
      <c r="CND85" s="140"/>
      <c r="CNE85" s="140"/>
      <c r="CNF85" s="140"/>
      <c r="CNG85" s="140"/>
      <c r="CNH85" s="140"/>
      <c r="CNI85" s="140"/>
      <c r="CNJ85" s="140"/>
      <c r="CNK85" s="140"/>
      <c r="CNL85" s="140"/>
      <c r="CNM85" s="140"/>
      <c r="CNN85" s="140"/>
      <c r="CNO85" s="140"/>
      <c r="CNP85" s="140"/>
      <c r="CNQ85" s="140"/>
      <c r="CNR85" s="140"/>
      <c r="CNS85" s="140"/>
      <c r="CNT85" s="140"/>
      <c r="CNU85" s="140"/>
      <c r="CNV85" s="140"/>
      <c r="CNW85" s="140"/>
      <c r="CNX85" s="140"/>
      <c r="CNY85" s="140"/>
      <c r="CNZ85" s="140"/>
      <c r="COA85" s="140"/>
      <c r="COB85" s="140"/>
      <c r="COC85" s="140"/>
      <c r="COD85" s="140"/>
      <c r="COE85" s="140"/>
      <c r="COF85" s="140"/>
      <c r="COG85" s="140"/>
      <c r="COH85" s="140"/>
      <c r="COI85" s="140"/>
      <c r="COJ85" s="140"/>
      <c r="COK85" s="140"/>
      <c r="COL85" s="140"/>
      <c r="COM85" s="140"/>
      <c r="CON85" s="140"/>
      <c r="COO85" s="140"/>
      <c r="COP85" s="140"/>
      <c r="COQ85" s="140"/>
      <c r="COR85" s="140"/>
      <c r="COS85" s="140"/>
      <c r="COT85" s="140"/>
      <c r="COU85" s="140"/>
      <c r="COV85" s="140"/>
      <c r="COW85" s="140"/>
      <c r="COX85" s="140"/>
      <c r="COY85" s="140"/>
      <c r="COZ85" s="140"/>
      <c r="CPA85" s="140"/>
      <c r="CPB85" s="140"/>
      <c r="CPC85" s="140"/>
      <c r="CPD85" s="140"/>
      <c r="CPE85" s="140"/>
      <c r="CPF85" s="140"/>
      <c r="CPG85" s="140"/>
      <c r="CPH85" s="140"/>
      <c r="CPI85" s="140"/>
      <c r="CPJ85" s="140"/>
      <c r="CPK85" s="140"/>
      <c r="CPL85" s="140"/>
      <c r="CPM85" s="140"/>
      <c r="CPN85" s="140"/>
      <c r="CPO85" s="140"/>
      <c r="CPP85" s="140"/>
      <c r="CPQ85" s="140"/>
      <c r="CPR85" s="140"/>
      <c r="CPS85" s="140"/>
      <c r="CPT85" s="140"/>
      <c r="CPU85" s="140"/>
      <c r="CPV85" s="140"/>
      <c r="CPW85" s="140"/>
      <c r="CPX85" s="140"/>
      <c r="CPY85" s="140"/>
      <c r="CPZ85" s="140"/>
      <c r="CQA85" s="140"/>
      <c r="CQB85" s="140"/>
      <c r="CQC85" s="140"/>
      <c r="CQD85" s="140"/>
      <c r="CQE85" s="140"/>
      <c r="CQF85" s="140"/>
      <c r="CQG85" s="140"/>
      <c r="CQH85" s="140"/>
      <c r="CQI85" s="140"/>
      <c r="CQJ85" s="140"/>
      <c r="CQK85" s="140"/>
      <c r="CQL85" s="140"/>
      <c r="CQM85" s="140"/>
      <c r="CQN85" s="140"/>
      <c r="CQO85" s="140"/>
      <c r="CQP85" s="140"/>
      <c r="CQQ85" s="140"/>
      <c r="CQR85" s="140"/>
      <c r="CQS85" s="140"/>
      <c r="CQT85" s="140"/>
      <c r="CQU85" s="140"/>
      <c r="CQV85" s="140"/>
      <c r="CQW85" s="140"/>
      <c r="CQX85" s="140"/>
      <c r="CQY85" s="140"/>
      <c r="CQZ85" s="140"/>
      <c r="CRA85" s="140"/>
      <c r="CRB85" s="140"/>
      <c r="CRC85" s="140"/>
      <c r="CRD85" s="140"/>
      <c r="CRE85" s="140"/>
      <c r="CRF85" s="140"/>
      <c r="CRG85" s="140"/>
      <c r="CRH85" s="140"/>
      <c r="CRI85" s="140"/>
      <c r="CRJ85" s="140"/>
      <c r="CRK85" s="140"/>
      <c r="CRL85" s="140"/>
      <c r="CRM85" s="140"/>
      <c r="CRN85" s="140"/>
      <c r="CRO85" s="140"/>
      <c r="CRP85" s="140"/>
      <c r="CRQ85" s="140"/>
      <c r="CRR85" s="140"/>
      <c r="CRS85" s="140"/>
      <c r="CRT85" s="140"/>
      <c r="CRU85" s="140"/>
      <c r="CRV85" s="140"/>
      <c r="CRW85" s="140"/>
      <c r="CRX85" s="140"/>
      <c r="CRY85" s="140"/>
      <c r="CRZ85" s="140"/>
      <c r="CSA85" s="140"/>
      <c r="CSB85" s="140"/>
      <c r="CSC85" s="140"/>
      <c r="CSD85" s="140"/>
      <c r="CSE85" s="140"/>
      <c r="CSF85" s="140"/>
      <c r="CSG85" s="140"/>
      <c r="CSH85" s="140"/>
      <c r="CSI85" s="140"/>
      <c r="CSJ85" s="140"/>
      <c r="CSK85" s="140"/>
      <c r="CSL85" s="140"/>
      <c r="CSM85" s="140"/>
      <c r="CSN85" s="140"/>
      <c r="CSO85" s="140"/>
      <c r="CSP85" s="140"/>
      <c r="CSQ85" s="140"/>
      <c r="CSR85" s="140"/>
      <c r="CSS85" s="140"/>
      <c r="CST85" s="140"/>
      <c r="CSU85" s="140"/>
      <c r="CSV85" s="140"/>
      <c r="CSW85" s="140"/>
      <c r="CSX85" s="140"/>
      <c r="CSY85" s="140"/>
      <c r="CSZ85" s="140"/>
      <c r="CTA85" s="140"/>
      <c r="CTB85" s="140"/>
      <c r="CTC85" s="140"/>
      <c r="CTD85" s="140"/>
      <c r="CTE85" s="140"/>
      <c r="CTF85" s="140"/>
      <c r="CTG85" s="140"/>
      <c r="CTH85" s="140"/>
      <c r="CTI85" s="140"/>
      <c r="CTJ85" s="140"/>
      <c r="CTK85" s="140"/>
      <c r="CTL85" s="140"/>
      <c r="CTM85" s="140"/>
      <c r="CTN85" s="140"/>
      <c r="CTO85" s="140"/>
      <c r="CTP85" s="140"/>
      <c r="CTQ85" s="140"/>
      <c r="CTR85" s="140"/>
      <c r="CTS85" s="140"/>
      <c r="CTT85" s="140"/>
      <c r="CTU85" s="140"/>
      <c r="CTV85" s="140"/>
      <c r="CTW85" s="140"/>
      <c r="CTX85" s="140"/>
      <c r="CTY85" s="140"/>
      <c r="CTZ85" s="140"/>
      <c r="CUA85" s="140"/>
      <c r="CUB85" s="140"/>
      <c r="CUC85" s="140"/>
      <c r="CUD85" s="140"/>
      <c r="CUE85" s="140"/>
      <c r="CUF85" s="140"/>
      <c r="CUG85" s="140"/>
      <c r="CUH85" s="140"/>
      <c r="CUI85" s="140"/>
      <c r="CUJ85" s="140"/>
      <c r="CUK85" s="140"/>
      <c r="CUL85" s="140"/>
      <c r="CUM85" s="140"/>
      <c r="CUN85" s="140"/>
      <c r="CUO85" s="140"/>
      <c r="CUP85" s="140"/>
      <c r="CUQ85" s="140"/>
      <c r="CUR85" s="140"/>
      <c r="CUS85" s="140"/>
      <c r="CUT85" s="140"/>
      <c r="CUU85" s="140"/>
      <c r="CUV85" s="140"/>
      <c r="CUW85" s="140"/>
      <c r="CUX85" s="140"/>
      <c r="CUY85" s="140"/>
      <c r="CUZ85" s="140"/>
      <c r="CVA85" s="140"/>
      <c r="CVB85" s="140"/>
      <c r="CVC85" s="140"/>
      <c r="CVD85" s="140"/>
      <c r="CVE85" s="140"/>
      <c r="CVF85" s="140"/>
      <c r="CVG85" s="140"/>
      <c r="CVH85" s="140"/>
      <c r="CVI85" s="140"/>
      <c r="CVJ85" s="140"/>
      <c r="CVK85" s="140"/>
      <c r="CVL85" s="140"/>
      <c r="CVM85" s="140"/>
      <c r="CVN85" s="140"/>
      <c r="CVO85" s="140"/>
      <c r="CVP85" s="140"/>
      <c r="CVQ85" s="140"/>
      <c r="CVR85" s="140"/>
      <c r="CVS85" s="140"/>
      <c r="CVT85" s="140"/>
      <c r="CVU85" s="140"/>
      <c r="CVV85" s="140"/>
      <c r="CVW85" s="140"/>
      <c r="CVX85" s="140"/>
      <c r="CVY85" s="140"/>
      <c r="CVZ85" s="140"/>
      <c r="CWA85" s="140"/>
      <c r="CWB85" s="140"/>
      <c r="CWC85" s="140"/>
      <c r="CWD85" s="140"/>
      <c r="CWE85" s="140"/>
      <c r="CWF85" s="140"/>
      <c r="CWG85" s="140"/>
      <c r="CWH85" s="140"/>
      <c r="CWI85" s="140"/>
      <c r="CWJ85" s="140"/>
      <c r="CWK85" s="140"/>
      <c r="CWL85" s="140"/>
      <c r="CWM85" s="140"/>
      <c r="CWN85" s="140"/>
      <c r="CWO85" s="140"/>
      <c r="CWP85" s="140"/>
      <c r="CWQ85" s="140"/>
      <c r="CWR85" s="140"/>
      <c r="CWS85" s="140"/>
      <c r="CWT85" s="140"/>
      <c r="CWU85" s="140"/>
      <c r="CWV85" s="140"/>
      <c r="CWW85" s="140"/>
      <c r="CWX85" s="140"/>
      <c r="CWY85" s="140"/>
      <c r="CWZ85" s="140"/>
      <c r="CXA85" s="140"/>
      <c r="CXB85" s="140"/>
      <c r="CXC85" s="140"/>
      <c r="CXD85" s="140"/>
      <c r="CXE85" s="140"/>
      <c r="CXF85" s="140"/>
      <c r="CXG85" s="140"/>
      <c r="CXH85" s="140"/>
      <c r="CXI85" s="140"/>
      <c r="CXJ85" s="140"/>
      <c r="CXK85" s="140"/>
      <c r="CXL85" s="140"/>
      <c r="CXM85" s="140"/>
      <c r="CXN85" s="140"/>
      <c r="CXO85" s="140"/>
      <c r="CXP85" s="140"/>
      <c r="CXQ85" s="140"/>
      <c r="CXR85" s="140"/>
      <c r="CXS85" s="140"/>
      <c r="CXT85" s="140"/>
      <c r="CXU85" s="140"/>
      <c r="CXV85" s="140"/>
      <c r="CXW85" s="140"/>
      <c r="CXX85" s="140"/>
      <c r="CXY85" s="140"/>
      <c r="CXZ85" s="140"/>
      <c r="CYA85" s="140"/>
      <c r="CYB85" s="140"/>
      <c r="CYC85" s="140"/>
      <c r="CYD85" s="140"/>
      <c r="CYE85" s="140"/>
      <c r="CYF85" s="140"/>
      <c r="CYG85" s="140"/>
      <c r="CYH85" s="140"/>
      <c r="CYI85" s="140"/>
      <c r="CYJ85" s="140"/>
      <c r="CYK85" s="140"/>
      <c r="CYL85" s="140"/>
      <c r="CYM85" s="140"/>
      <c r="CYN85" s="140"/>
      <c r="CYO85" s="140"/>
      <c r="CYP85" s="140"/>
      <c r="CYQ85" s="140"/>
      <c r="CYR85" s="140"/>
      <c r="CYS85" s="140"/>
      <c r="CYT85" s="140"/>
      <c r="CYU85" s="140"/>
      <c r="CYV85" s="140"/>
      <c r="CYW85" s="140"/>
      <c r="CYX85" s="140"/>
      <c r="CYY85" s="140"/>
      <c r="CYZ85" s="140"/>
      <c r="CZA85" s="140"/>
      <c r="CZB85" s="140"/>
      <c r="CZC85" s="140"/>
      <c r="CZD85" s="140"/>
      <c r="CZE85" s="140"/>
      <c r="CZF85" s="140"/>
      <c r="CZG85" s="140"/>
      <c r="CZH85" s="140"/>
      <c r="CZI85" s="140"/>
      <c r="CZJ85" s="140"/>
      <c r="CZK85" s="140"/>
      <c r="CZL85" s="140"/>
      <c r="CZM85" s="140"/>
      <c r="CZN85" s="140"/>
      <c r="CZO85" s="140"/>
      <c r="CZP85" s="140"/>
      <c r="CZQ85" s="140"/>
      <c r="CZR85" s="140"/>
      <c r="CZS85" s="140"/>
      <c r="CZT85" s="140"/>
      <c r="CZU85" s="140"/>
      <c r="CZV85" s="140"/>
      <c r="CZW85" s="140"/>
      <c r="CZX85" s="140"/>
      <c r="CZY85" s="140"/>
      <c r="CZZ85" s="140"/>
      <c r="DAA85" s="140"/>
      <c r="DAB85" s="140"/>
      <c r="DAC85" s="140"/>
      <c r="DAD85" s="140"/>
      <c r="DAE85" s="140"/>
      <c r="DAF85" s="140"/>
      <c r="DAG85" s="140"/>
      <c r="DAH85" s="140"/>
      <c r="DAI85" s="140"/>
      <c r="DAJ85" s="140"/>
      <c r="DAK85" s="140"/>
      <c r="DAL85" s="140"/>
      <c r="DAM85" s="140"/>
      <c r="DAN85" s="140"/>
      <c r="DAO85" s="140"/>
      <c r="DAP85" s="140"/>
      <c r="DAQ85" s="140"/>
      <c r="DAR85" s="140"/>
      <c r="DAS85" s="140"/>
      <c r="DAT85" s="140"/>
      <c r="DAU85" s="140"/>
      <c r="DAV85" s="140"/>
      <c r="DAW85" s="140"/>
      <c r="DAX85" s="140"/>
      <c r="DAY85" s="140"/>
      <c r="DAZ85" s="140"/>
      <c r="DBA85" s="140"/>
      <c r="DBB85" s="140"/>
      <c r="DBC85" s="140"/>
      <c r="DBD85" s="140"/>
      <c r="DBE85" s="140"/>
      <c r="DBF85" s="140"/>
      <c r="DBG85" s="140"/>
      <c r="DBH85" s="140"/>
      <c r="DBI85" s="140"/>
      <c r="DBJ85" s="140"/>
      <c r="DBK85" s="140"/>
      <c r="DBL85" s="140"/>
      <c r="DBM85" s="140"/>
      <c r="DBN85" s="140"/>
      <c r="DBO85" s="140"/>
      <c r="DBP85" s="140"/>
      <c r="DBQ85" s="140"/>
      <c r="DBR85" s="140"/>
      <c r="DBS85" s="140"/>
      <c r="DBT85" s="140"/>
      <c r="DBU85" s="140"/>
      <c r="DBV85" s="140"/>
      <c r="DBW85" s="140"/>
      <c r="DBX85" s="140"/>
      <c r="DBY85" s="140"/>
      <c r="DBZ85" s="140"/>
      <c r="DCA85" s="140"/>
      <c r="DCB85" s="140"/>
      <c r="DCC85" s="140"/>
      <c r="DCD85" s="140"/>
      <c r="DCE85" s="140"/>
      <c r="DCF85" s="140"/>
      <c r="DCG85" s="140"/>
      <c r="DCH85" s="140"/>
      <c r="DCI85" s="140"/>
      <c r="DCJ85" s="140"/>
      <c r="DCK85" s="140"/>
      <c r="DCL85" s="140"/>
      <c r="DCM85" s="140"/>
      <c r="DCN85" s="140"/>
      <c r="DCO85" s="140"/>
      <c r="DCP85" s="140"/>
      <c r="DCQ85" s="140"/>
      <c r="DCR85" s="140"/>
      <c r="DCS85" s="140"/>
      <c r="DCT85" s="140"/>
      <c r="DCU85" s="140"/>
      <c r="DCV85" s="140"/>
      <c r="DCW85" s="140"/>
      <c r="DCX85" s="140"/>
      <c r="DCY85" s="140"/>
      <c r="DCZ85" s="140"/>
      <c r="DDA85" s="140"/>
      <c r="DDB85" s="140"/>
      <c r="DDC85" s="140"/>
      <c r="DDD85" s="140"/>
      <c r="DDE85" s="140"/>
      <c r="DDF85" s="140"/>
      <c r="DDG85" s="140"/>
      <c r="DDH85" s="140"/>
      <c r="DDI85" s="140"/>
      <c r="DDJ85" s="140"/>
      <c r="DDK85" s="140"/>
      <c r="DDL85" s="140"/>
      <c r="DDM85" s="140"/>
      <c r="DDN85" s="140"/>
      <c r="DDO85" s="140"/>
      <c r="DDP85" s="140"/>
      <c r="DDQ85" s="140"/>
      <c r="DDR85" s="140"/>
      <c r="DDS85" s="140"/>
      <c r="DDT85" s="140"/>
      <c r="DDU85" s="140"/>
      <c r="DDV85" s="140"/>
      <c r="DDW85" s="140"/>
      <c r="DDX85" s="140"/>
      <c r="DDY85" s="140"/>
      <c r="DDZ85" s="140"/>
      <c r="DEA85" s="140"/>
      <c r="DEB85" s="140"/>
      <c r="DEC85" s="140"/>
      <c r="DED85" s="140"/>
      <c r="DEE85" s="140"/>
      <c r="DEF85" s="140"/>
      <c r="DEG85" s="140"/>
      <c r="DEH85" s="140"/>
      <c r="DEI85" s="140"/>
      <c r="DEJ85" s="140"/>
      <c r="DEK85" s="140"/>
      <c r="DEL85" s="140"/>
      <c r="DEM85" s="140"/>
      <c r="DEN85" s="140"/>
      <c r="DEO85" s="140"/>
      <c r="DEP85" s="140"/>
      <c r="DEQ85" s="140"/>
      <c r="DER85" s="140"/>
      <c r="DES85" s="140"/>
      <c r="DET85" s="140"/>
      <c r="DEU85" s="140"/>
      <c r="DEV85" s="140"/>
      <c r="DEW85" s="140"/>
      <c r="DEX85" s="140"/>
      <c r="DEY85" s="140"/>
      <c r="DEZ85" s="140"/>
      <c r="DFA85" s="140"/>
      <c r="DFB85" s="140"/>
      <c r="DFC85" s="140"/>
      <c r="DFD85" s="140"/>
      <c r="DFE85" s="140"/>
      <c r="DFF85" s="140"/>
      <c r="DFG85" s="140"/>
      <c r="DFH85" s="140"/>
      <c r="DFI85" s="140"/>
      <c r="DFJ85" s="140"/>
      <c r="DFK85" s="140"/>
      <c r="DFL85" s="140"/>
      <c r="DFM85" s="140"/>
      <c r="DFN85" s="140"/>
      <c r="DFO85" s="140"/>
      <c r="DFP85" s="140"/>
      <c r="DFQ85" s="140"/>
      <c r="DFR85" s="140"/>
      <c r="DFS85" s="140"/>
      <c r="DFT85" s="140"/>
      <c r="DFU85" s="140"/>
      <c r="DFV85" s="140"/>
      <c r="DFW85" s="140"/>
      <c r="DFX85" s="140"/>
      <c r="DFY85" s="140"/>
      <c r="DFZ85" s="140"/>
      <c r="DGA85" s="140"/>
      <c r="DGB85" s="140"/>
      <c r="DGC85" s="140"/>
      <c r="DGD85" s="140"/>
      <c r="DGE85" s="140"/>
      <c r="DGF85" s="140"/>
      <c r="DGG85" s="140"/>
      <c r="DGH85" s="140"/>
      <c r="DGI85" s="140"/>
      <c r="DGJ85" s="140"/>
      <c r="DGK85" s="140"/>
      <c r="DGL85" s="140"/>
      <c r="DGM85" s="140"/>
      <c r="DGN85" s="140"/>
      <c r="DGO85" s="140"/>
      <c r="DGP85" s="140"/>
      <c r="DGQ85" s="140"/>
      <c r="DGR85" s="140"/>
      <c r="DGS85" s="140"/>
      <c r="DGT85" s="140"/>
      <c r="DGU85" s="140"/>
      <c r="DGV85" s="140"/>
      <c r="DGW85" s="140"/>
      <c r="DGX85" s="140"/>
      <c r="DGY85" s="140"/>
      <c r="DGZ85" s="140"/>
      <c r="DHA85" s="140"/>
      <c r="DHB85" s="140"/>
      <c r="DHC85" s="140"/>
      <c r="DHD85" s="140"/>
      <c r="DHE85" s="140"/>
      <c r="DHF85" s="140"/>
      <c r="DHG85" s="140"/>
      <c r="DHH85" s="140"/>
      <c r="DHI85" s="140"/>
      <c r="DHJ85" s="140"/>
      <c r="DHK85" s="140"/>
      <c r="DHL85" s="140"/>
      <c r="DHM85" s="140"/>
      <c r="DHN85" s="140"/>
      <c r="DHO85" s="140"/>
      <c r="DHP85" s="140"/>
      <c r="DHQ85" s="140"/>
      <c r="DHR85" s="140"/>
      <c r="DHS85" s="140"/>
      <c r="DHT85" s="140"/>
      <c r="DHU85" s="140"/>
      <c r="DHV85" s="140"/>
      <c r="DHW85" s="140"/>
      <c r="DHX85" s="140"/>
      <c r="DHY85" s="140"/>
      <c r="DHZ85" s="140"/>
      <c r="DIA85" s="140"/>
      <c r="DIB85" s="140"/>
      <c r="DIC85" s="140"/>
      <c r="DID85" s="140"/>
      <c r="DIE85" s="140"/>
      <c r="DIF85" s="140"/>
      <c r="DIG85" s="140"/>
      <c r="DIH85" s="140"/>
      <c r="DII85" s="140"/>
      <c r="DIJ85" s="140"/>
      <c r="DIK85" s="140"/>
      <c r="DIL85" s="140"/>
      <c r="DIM85" s="140"/>
      <c r="DIN85" s="140"/>
      <c r="DIO85" s="140"/>
      <c r="DIP85" s="140"/>
      <c r="DIQ85" s="140"/>
      <c r="DIR85" s="140"/>
      <c r="DIS85" s="140"/>
      <c r="DIT85" s="140"/>
      <c r="DIU85" s="140"/>
      <c r="DIV85" s="140"/>
      <c r="DIW85" s="140"/>
      <c r="DIX85" s="140"/>
      <c r="DIY85" s="140"/>
      <c r="DIZ85" s="140"/>
      <c r="DJA85" s="140"/>
      <c r="DJB85" s="140"/>
      <c r="DJC85" s="140"/>
      <c r="DJD85" s="140"/>
      <c r="DJE85" s="140"/>
      <c r="DJF85" s="140"/>
      <c r="DJG85" s="140"/>
      <c r="DJH85" s="140"/>
      <c r="DJI85" s="140"/>
      <c r="DJJ85" s="140"/>
      <c r="DJK85" s="140"/>
      <c r="DJL85" s="140"/>
      <c r="DJM85" s="140"/>
      <c r="DJN85" s="140"/>
      <c r="DJO85" s="140"/>
      <c r="DJP85" s="140"/>
      <c r="DJQ85" s="140"/>
      <c r="DJR85" s="140"/>
      <c r="DJS85" s="140"/>
      <c r="DJT85" s="140"/>
      <c r="DJU85" s="140"/>
      <c r="DJV85" s="140"/>
      <c r="DJW85" s="140"/>
      <c r="DJX85" s="140"/>
      <c r="DJY85" s="140"/>
      <c r="DJZ85" s="140"/>
      <c r="DKA85" s="140"/>
      <c r="DKB85" s="140"/>
      <c r="DKC85" s="140"/>
      <c r="DKD85" s="140"/>
      <c r="DKE85" s="140"/>
      <c r="DKF85" s="140"/>
      <c r="DKG85" s="140"/>
      <c r="DKH85" s="140"/>
      <c r="DKI85" s="140"/>
      <c r="DKJ85" s="140"/>
      <c r="DKK85" s="140"/>
      <c r="DKL85" s="140"/>
      <c r="DKM85" s="140"/>
      <c r="DKN85" s="140"/>
      <c r="DKO85" s="140"/>
      <c r="DKP85" s="140"/>
      <c r="DKQ85" s="140"/>
      <c r="DKR85" s="140"/>
      <c r="DKS85" s="140"/>
      <c r="DKT85" s="140"/>
      <c r="DKU85" s="140"/>
      <c r="DKV85" s="140"/>
      <c r="DKW85" s="140"/>
      <c r="DKX85" s="140"/>
      <c r="DKY85" s="140"/>
      <c r="DKZ85" s="140"/>
      <c r="DLA85" s="140"/>
      <c r="DLB85" s="140"/>
      <c r="DLC85" s="140"/>
      <c r="DLD85" s="140"/>
      <c r="DLE85" s="140"/>
      <c r="DLF85" s="140"/>
      <c r="DLG85" s="140"/>
      <c r="DLH85" s="140"/>
      <c r="DLI85" s="140"/>
      <c r="DLJ85" s="140"/>
      <c r="DLK85" s="140"/>
      <c r="DLL85" s="140"/>
      <c r="DLM85" s="140"/>
      <c r="DLN85" s="140"/>
      <c r="DLO85" s="140"/>
      <c r="DLP85" s="140"/>
      <c r="DLQ85" s="140"/>
      <c r="DLR85" s="140"/>
      <c r="DLS85" s="140"/>
      <c r="DLT85" s="140"/>
      <c r="DLU85" s="140"/>
      <c r="DLV85" s="140"/>
      <c r="DLW85" s="140"/>
      <c r="DLX85" s="140"/>
      <c r="DLY85" s="140"/>
      <c r="DLZ85" s="140"/>
      <c r="DMA85" s="140"/>
      <c r="DMB85" s="140"/>
      <c r="DMC85" s="140"/>
      <c r="DMD85" s="140"/>
      <c r="DME85" s="140"/>
      <c r="DMF85" s="140"/>
      <c r="DMG85" s="140"/>
      <c r="DMH85" s="140"/>
      <c r="DMI85" s="140"/>
      <c r="DMJ85" s="140"/>
      <c r="DMK85" s="140"/>
      <c r="DML85" s="140"/>
      <c r="DMM85" s="140"/>
      <c r="DMN85" s="140"/>
      <c r="DMO85" s="140"/>
      <c r="DMP85" s="140"/>
      <c r="DMQ85" s="140"/>
      <c r="DMR85" s="140"/>
      <c r="DMS85" s="140"/>
      <c r="DMT85" s="140"/>
      <c r="DMU85" s="140"/>
      <c r="DMV85" s="140"/>
      <c r="DMW85" s="140"/>
      <c r="DMX85" s="140"/>
      <c r="DMY85" s="140"/>
      <c r="DMZ85" s="140"/>
      <c r="DNA85" s="140"/>
      <c r="DNB85" s="140"/>
      <c r="DNC85" s="140"/>
      <c r="DND85" s="140"/>
      <c r="DNE85" s="140"/>
      <c r="DNF85" s="140"/>
      <c r="DNG85" s="140"/>
      <c r="DNH85" s="140"/>
      <c r="DNI85" s="140"/>
      <c r="DNJ85" s="140"/>
      <c r="DNK85" s="140"/>
      <c r="DNL85" s="140"/>
      <c r="DNM85" s="140"/>
      <c r="DNN85" s="140"/>
      <c r="DNO85" s="140"/>
      <c r="DNP85" s="140"/>
      <c r="DNQ85" s="140"/>
      <c r="DNR85" s="140"/>
      <c r="DNS85" s="140"/>
      <c r="DNT85" s="140"/>
      <c r="DNU85" s="140"/>
      <c r="DNV85" s="140"/>
      <c r="DNW85" s="140"/>
      <c r="DNX85" s="140"/>
      <c r="DNY85" s="140"/>
      <c r="DNZ85" s="140"/>
      <c r="DOA85" s="140"/>
      <c r="DOB85" s="140"/>
      <c r="DOC85" s="140"/>
      <c r="DOD85" s="140"/>
      <c r="DOE85" s="140"/>
      <c r="DOF85" s="140"/>
      <c r="DOG85" s="140"/>
      <c r="DOH85" s="140"/>
      <c r="DOI85" s="140"/>
      <c r="DOJ85" s="140"/>
      <c r="DOK85" s="140"/>
      <c r="DOL85" s="140"/>
      <c r="DOM85" s="140"/>
      <c r="DON85" s="140"/>
      <c r="DOO85" s="140"/>
      <c r="DOP85" s="140"/>
      <c r="DOQ85" s="140"/>
      <c r="DOR85" s="140"/>
      <c r="DOS85" s="140"/>
      <c r="DOT85" s="140"/>
      <c r="DOU85" s="140"/>
      <c r="DOV85" s="140"/>
      <c r="DOW85" s="140"/>
      <c r="DOX85" s="140"/>
      <c r="DOY85" s="140"/>
      <c r="DOZ85" s="140"/>
      <c r="DPA85" s="140"/>
      <c r="DPB85" s="140"/>
      <c r="DPC85" s="140"/>
      <c r="DPD85" s="140"/>
      <c r="DPE85" s="140"/>
      <c r="DPF85" s="140"/>
      <c r="DPG85" s="140"/>
      <c r="DPH85" s="140"/>
      <c r="DPI85" s="140"/>
      <c r="DPJ85" s="140"/>
      <c r="DPK85" s="140"/>
      <c r="DPL85" s="140"/>
      <c r="DPM85" s="140"/>
      <c r="DPN85" s="140"/>
      <c r="DPO85" s="140"/>
      <c r="DPP85" s="140"/>
      <c r="DPQ85" s="140"/>
      <c r="DPR85" s="140"/>
      <c r="DPS85" s="140"/>
      <c r="DPT85" s="140"/>
      <c r="DPU85" s="140"/>
      <c r="DPV85" s="140"/>
      <c r="DPW85" s="140"/>
      <c r="DPX85" s="140"/>
      <c r="DPY85" s="140"/>
      <c r="DPZ85" s="140"/>
      <c r="DQA85" s="140"/>
      <c r="DQB85" s="140"/>
      <c r="DQC85" s="140"/>
      <c r="DQD85" s="140"/>
      <c r="DQE85" s="140"/>
      <c r="DQF85" s="140"/>
      <c r="DQG85" s="140"/>
      <c r="DQH85" s="140"/>
      <c r="DQI85" s="140"/>
      <c r="DQJ85" s="140"/>
      <c r="DQK85" s="140"/>
      <c r="DQL85" s="140"/>
      <c r="DQM85" s="140"/>
      <c r="DQN85" s="140"/>
      <c r="DQO85" s="140"/>
      <c r="DQP85" s="140"/>
      <c r="DQQ85" s="140"/>
      <c r="DQR85" s="140"/>
      <c r="DQS85" s="140"/>
      <c r="DQT85" s="140"/>
      <c r="DQU85" s="140"/>
      <c r="DQV85" s="140"/>
      <c r="DQW85" s="140"/>
      <c r="DQX85" s="140"/>
      <c r="DQY85" s="140"/>
      <c r="DQZ85" s="140"/>
      <c r="DRA85" s="140"/>
      <c r="DRB85" s="140"/>
      <c r="DRC85" s="140"/>
      <c r="DRD85" s="140"/>
      <c r="DRE85" s="140"/>
      <c r="DRF85" s="140"/>
      <c r="DRG85" s="140"/>
      <c r="DRH85" s="140"/>
      <c r="DRI85" s="140"/>
      <c r="DRJ85" s="140"/>
      <c r="DRK85" s="140"/>
      <c r="DRL85" s="140"/>
      <c r="DRM85" s="140"/>
      <c r="DRN85" s="140"/>
      <c r="DRO85" s="140"/>
      <c r="DRP85" s="140"/>
      <c r="DRQ85" s="140"/>
      <c r="DRR85" s="140"/>
      <c r="DRS85" s="140"/>
      <c r="DRT85" s="140"/>
      <c r="DRU85" s="140"/>
      <c r="DRV85" s="140"/>
      <c r="DRW85" s="140"/>
      <c r="DRX85" s="140"/>
      <c r="DRY85" s="140"/>
      <c r="DRZ85" s="140"/>
      <c r="DSA85" s="140"/>
      <c r="DSB85" s="140"/>
      <c r="DSC85" s="140"/>
      <c r="DSD85" s="140"/>
      <c r="DSE85" s="140"/>
      <c r="DSF85" s="140"/>
      <c r="DSG85" s="140"/>
      <c r="DSH85" s="140"/>
      <c r="DSI85" s="140"/>
      <c r="DSJ85" s="140"/>
      <c r="DSK85" s="140"/>
      <c r="DSL85" s="140"/>
      <c r="DSM85" s="140"/>
      <c r="DSN85" s="140"/>
      <c r="DSO85" s="140"/>
      <c r="DSP85" s="140"/>
      <c r="DSQ85" s="140"/>
      <c r="DSR85" s="140"/>
      <c r="DSS85" s="140"/>
      <c r="DST85" s="140"/>
      <c r="DSU85" s="140"/>
      <c r="DSV85" s="140"/>
      <c r="DSW85" s="140"/>
      <c r="DSX85" s="140"/>
      <c r="DSY85" s="140"/>
      <c r="DSZ85" s="140"/>
      <c r="DTA85" s="140"/>
      <c r="DTB85" s="140"/>
      <c r="DTC85" s="140"/>
      <c r="DTD85" s="140"/>
      <c r="DTE85" s="140"/>
      <c r="DTF85" s="140"/>
      <c r="DTG85" s="140"/>
      <c r="DTH85" s="140"/>
      <c r="DTI85" s="140"/>
      <c r="DTJ85" s="140"/>
      <c r="DTK85" s="140"/>
      <c r="DTL85" s="140"/>
      <c r="DTM85" s="140"/>
      <c r="DTN85" s="140"/>
      <c r="DTO85" s="140"/>
      <c r="DTP85" s="140"/>
      <c r="DTQ85" s="140"/>
      <c r="DTR85" s="140"/>
      <c r="DTS85" s="140"/>
      <c r="DTT85" s="140"/>
      <c r="DTU85" s="140"/>
      <c r="DTV85" s="140"/>
      <c r="DTW85" s="140"/>
      <c r="DTX85" s="140"/>
      <c r="DTY85" s="140"/>
      <c r="DTZ85" s="140"/>
      <c r="DUA85" s="140"/>
      <c r="DUB85" s="140"/>
      <c r="DUC85" s="140"/>
      <c r="DUD85" s="140"/>
      <c r="DUE85" s="140"/>
      <c r="DUF85" s="140"/>
      <c r="DUG85" s="140"/>
      <c r="DUH85" s="140"/>
      <c r="DUI85" s="140"/>
      <c r="DUJ85" s="140"/>
      <c r="DUK85" s="140"/>
      <c r="DUL85" s="140"/>
      <c r="DUM85" s="140"/>
      <c r="DUN85" s="140"/>
      <c r="DUO85" s="140"/>
      <c r="DUP85" s="140"/>
      <c r="DUQ85" s="140"/>
      <c r="DUR85" s="140"/>
      <c r="DUS85" s="140"/>
      <c r="DUT85" s="140"/>
      <c r="DUU85" s="140"/>
      <c r="DUV85" s="140"/>
      <c r="DUW85" s="140"/>
      <c r="DUX85" s="140"/>
      <c r="DUY85" s="140"/>
      <c r="DUZ85" s="140"/>
      <c r="DVA85" s="140"/>
      <c r="DVB85" s="140"/>
      <c r="DVC85" s="140"/>
      <c r="DVD85" s="140"/>
      <c r="DVE85" s="140"/>
      <c r="DVF85" s="140"/>
      <c r="DVG85" s="140"/>
      <c r="DVH85" s="140"/>
      <c r="DVI85" s="140"/>
      <c r="DVJ85" s="140"/>
      <c r="DVK85" s="140"/>
      <c r="DVL85" s="140"/>
      <c r="DVM85" s="140"/>
      <c r="DVN85" s="140"/>
      <c r="DVO85" s="140"/>
      <c r="DVP85" s="140"/>
      <c r="DVQ85" s="140"/>
      <c r="DVR85" s="140"/>
      <c r="DVS85" s="140"/>
      <c r="DVT85" s="140"/>
      <c r="DVU85" s="140"/>
      <c r="DVV85" s="140"/>
      <c r="DVW85" s="140"/>
      <c r="DVX85" s="140"/>
      <c r="DVY85" s="140"/>
      <c r="DVZ85" s="140"/>
      <c r="DWA85" s="140"/>
      <c r="DWB85" s="140"/>
      <c r="DWC85" s="140"/>
      <c r="DWD85" s="140"/>
      <c r="DWE85" s="140"/>
      <c r="DWF85" s="140"/>
      <c r="DWG85" s="140"/>
      <c r="DWH85" s="140"/>
      <c r="DWI85" s="140"/>
      <c r="DWJ85" s="140"/>
      <c r="DWK85" s="140"/>
      <c r="DWL85" s="140"/>
      <c r="DWM85" s="140"/>
      <c r="DWN85" s="140"/>
      <c r="DWO85" s="140"/>
      <c r="DWP85" s="140"/>
      <c r="DWQ85" s="140"/>
      <c r="DWR85" s="140"/>
      <c r="DWS85" s="140"/>
      <c r="DWT85" s="140"/>
      <c r="DWU85" s="140"/>
      <c r="DWV85" s="140"/>
      <c r="DWW85" s="140"/>
      <c r="DWX85" s="140"/>
      <c r="DWY85" s="140"/>
      <c r="DWZ85" s="140"/>
      <c r="DXA85" s="140"/>
      <c r="DXB85" s="140"/>
      <c r="DXC85" s="140"/>
      <c r="DXD85" s="140"/>
      <c r="DXE85" s="140"/>
      <c r="DXF85" s="140"/>
      <c r="DXG85" s="140"/>
      <c r="DXH85" s="140"/>
      <c r="DXI85" s="140"/>
      <c r="DXJ85" s="140"/>
      <c r="DXK85" s="140"/>
      <c r="DXL85" s="140"/>
      <c r="DXM85" s="140"/>
      <c r="DXN85" s="140"/>
      <c r="DXO85" s="140"/>
      <c r="DXP85" s="140"/>
      <c r="DXQ85" s="140"/>
      <c r="DXR85" s="140"/>
      <c r="DXS85" s="140"/>
      <c r="DXT85" s="140"/>
      <c r="DXU85" s="140"/>
      <c r="DXV85" s="140"/>
      <c r="DXW85" s="140"/>
      <c r="DXX85" s="140"/>
      <c r="DXY85" s="140"/>
      <c r="DXZ85" s="140"/>
      <c r="DYA85" s="140"/>
      <c r="DYB85" s="140"/>
      <c r="DYC85" s="140"/>
      <c r="DYD85" s="140"/>
      <c r="DYE85" s="140"/>
      <c r="DYF85" s="140"/>
      <c r="DYG85" s="140"/>
      <c r="DYH85" s="140"/>
      <c r="DYI85" s="140"/>
      <c r="DYJ85" s="140"/>
      <c r="DYK85" s="140"/>
      <c r="DYL85" s="140"/>
      <c r="DYM85" s="140"/>
      <c r="DYN85" s="140"/>
      <c r="DYO85" s="140"/>
      <c r="DYP85" s="140"/>
      <c r="DYQ85" s="140"/>
      <c r="DYR85" s="140"/>
      <c r="DYS85" s="140"/>
      <c r="DYT85" s="140"/>
      <c r="DYU85" s="140"/>
      <c r="DYV85" s="140"/>
      <c r="DYW85" s="140"/>
      <c r="DYX85" s="140"/>
      <c r="DYY85" s="140"/>
      <c r="DYZ85" s="140"/>
      <c r="DZA85" s="140"/>
      <c r="DZB85" s="140"/>
      <c r="DZC85" s="140"/>
      <c r="DZD85" s="140"/>
      <c r="DZE85" s="140"/>
      <c r="DZF85" s="140"/>
      <c r="DZG85" s="140"/>
      <c r="DZH85" s="140"/>
      <c r="DZI85" s="140"/>
      <c r="DZJ85" s="140"/>
      <c r="DZK85" s="140"/>
      <c r="DZL85" s="140"/>
      <c r="DZM85" s="140"/>
      <c r="DZN85" s="140"/>
      <c r="DZO85" s="140"/>
      <c r="DZP85" s="140"/>
      <c r="DZQ85" s="140"/>
      <c r="DZR85" s="140"/>
      <c r="DZS85" s="140"/>
      <c r="DZT85" s="140"/>
      <c r="DZU85" s="140"/>
      <c r="DZV85" s="140"/>
      <c r="DZW85" s="140"/>
      <c r="DZX85" s="140"/>
      <c r="DZY85" s="140"/>
      <c r="DZZ85" s="140"/>
      <c r="EAA85" s="140"/>
      <c r="EAB85" s="140"/>
      <c r="EAC85" s="140"/>
      <c r="EAD85" s="140"/>
      <c r="EAE85" s="140"/>
      <c r="EAF85" s="140"/>
      <c r="EAG85" s="140"/>
      <c r="EAH85" s="140"/>
      <c r="EAI85" s="140"/>
      <c r="EAJ85" s="140"/>
      <c r="EAK85" s="140"/>
      <c r="EAL85" s="140"/>
      <c r="EAM85" s="140"/>
      <c r="EAN85" s="140"/>
      <c r="EAO85" s="140"/>
      <c r="EAP85" s="140"/>
      <c r="EAQ85" s="140"/>
      <c r="EAR85" s="140"/>
      <c r="EAS85" s="140"/>
      <c r="EAT85" s="140"/>
      <c r="EAU85" s="140"/>
      <c r="EAV85" s="140"/>
      <c r="EAW85" s="140"/>
      <c r="EAX85" s="140"/>
      <c r="EAY85" s="140"/>
      <c r="EAZ85" s="140"/>
      <c r="EBA85" s="140"/>
      <c r="EBB85" s="140"/>
      <c r="EBC85" s="140"/>
      <c r="EBD85" s="140"/>
      <c r="EBE85" s="140"/>
      <c r="EBF85" s="140"/>
      <c r="EBG85" s="140"/>
      <c r="EBH85" s="140"/>
      <c r="EBI85" s="140"/>
      <c r="EBJ85" s="140"/>
      <c r="EBK85" s="140"/>
      <c r="EBL85" s="140"/>
      <c r="EBM85" s="140"/>
      <c r="EBN85" s="140"/>
      <c r="EBO85" s="140"/>
      <c r="EBP85" s="140"/>
      <c r="EBQ85" s="140"/>
      <c r="EBR85" s="140"/>
      <c r="EBS85" s="140"/>
      <c r="EBT85" s="140"/>
      <c r="EBU85" s="140"/>
      <c r="EBV85" s="140"/>
      <c r="EBW85" s="140"/>
      <c r="EBX85" s="140"/>
      <c r="EBY85" s="140"/>
      <c r="EBZ85" s="140"/>
      <c r="ECA85" s="140"/>
      <c r="ECB85" s="140"/>
      <c r="ECC85" s="140"/>
      <c r="ECD85" s="140"/>
      <c r="ECE85" s="140"/>
      <c r="ECF85" s="140"/>
      <c r="ECG85" s="140"/>
      <c r="ECH85" s="140"/>
      <c r="ECI85" s="140"/>
      <c r="ECJ85" s="140"/>
      <c r="ECK85" s="140"/>
      <c r="ECL85" s="140"/>
      <c r="ECM85" s="140"/>
      <c r="ECN85" s="140"/>
      <c r="ECO85" s="140"/>
      <c r="ECP85" s="140"/>
      <c r="ECQ85" s="140"/>
      <c r="ECR85" s="140"/>
      <c r="ECS85" s="140"/>
      <c r="ECT85" s="140"/>
      <c r="ECU85" s="140"/>
      <c r="ECV85" s="140"/>
      <c r="ECW85" s="140"/>
      <c r="ECX85" s="140"/>
      <c r="ECY85" s="140"/>
      <c r="ECZ85" s="140"/>
      <c r="EDA85" s="140"/>
      <c r="EDB85" s="140"/>
      <c r="EDC85" s="140"/>
      <c r="EDD85" s="140"/>
      <c r="EDE85" s="140"/>
      <c r="EDF85" s="140"/>
      <c r="EDG85" s="140"/>
      <c r="EDH85" s="140"/>
      <c r="EDI85" s="140"/>
      <c r="EDJ85" s="140"/>
      <c r="EDK85" s="140"/>
      <c r="EDL85" s="140"/>
      <c r="EDM85" s="140"/>
      <c r="EDN85" s="140"/>
      <c r="EDO85" s="140"/>
      <c r="EDP85" s="140"/>
      <c r="EDQ85" s="140"/>
      <c r="EDR85" s="140"/>
      <c r="EDS85" s="140"/>
      <c r="EDT85" s="140"/>
      <c r="EDU85" s="140"/>
      <c r="EDV85" s="140"/>
      <c r="EDW85" s="140"/>
      <c r="EDX85" s="140"/>
      <c r="EDY85" s="140"/>
      <c r="EDZ85" s="140"/>
      <c r="EEA85" s="140"/>
      <c r="EEB85" s="140"/>
      <c r="EEC85" s="140"/>
      <c r="EED85" s="140"/>
      <c r="EEE85" s="140"/>
      <c r="EEF85" s="140"/>
      <c r="EEG85" s="140"/>
      <c r="EEH85" s="140"/>
      <c r="EEI85" s="140"/>
      <c r="EEJ85" s="140"/>
      <c r="EEK85" s="140"/>
      <c r="EEL85" s="140"/>
      <c r="EEM85" s="140"/>
      <c r="EEN85" s="140"/>
      <c r="EEO85" s="140"/>
      <c r="EEP85" s="140"/>
      <c r="EEQ85" s="140"/>
      <c r="EER85" s="140"/>
      <c r="EES85" s="140"/>
      <c r="EET85" s="140"/>
      <c r="EEU85" s="140"/>
      <c r="EEV85" s="140"/>
      <c r="EEW85" s="140"/>
      <c r="EEX85" s="140"/>
      <c r="EEY85" s="140"/>
      <c r="EEZ85" s="140"/>
      <c r="EFA85" s="140"/>
      <c r="EFB85" s="140"/>
      <c r="EFC85" s="140"/>
      <c r="EFD85" s="140"/>
      <c r="EFE85" s="140"/>
      <c r="EFF85" s="140"/>
      <c r="EFG85" s="140"/>
      <c r="EFH85" s="140"/>
      <c r="EFI85" s="140"/>
      <c r="EFJ85" s="140"/>
      <c r="EFK85" s="140"/>
      <c r="EFL85" s="140"/>
      <c r="EFM85" s="140"/>
      <c r="EFN85" s="140"/>
      <c r="EFO85" s="140"/>
      <c r="EFP85" s="140"/>
      <c r="EFQ85" s="140"/>
      <c r="EFR85" s="140"/>
      <c r="EFS85" s="140"/>
      <c r="EFT85" s="140"/>
      <c r="EFU85" s="140"/>
      <c r="EFV85" s="140"/>
      <c r="EFW85" s="140"/>
      <c r="EFX85" s="140"/>
      <c r="EFY85" s="140"/>
      <c r="EFZ85" s="140"/>
      <c r="EGA85" s="140"/>
      <c r="EGB85" s="140"/>
      <c r="EGC85" s="140"/>
      <c r="EGD85" s="140"/>
      <c r="EGE85" s="140"/>
      <c r="EGF85" s="140"/>
      <c r="EGG85" s="140"/>
      <c r="EGH85" s="140"/>
      <c r="EGI85" s="140"/>
      <c r="EGJ85" s="140"/>
      <c r="EGK85" s="140"/>
      <c r="EGL85" s="140"/>
      <c r="EGM85" s="140"/>
      <c r="EGN85" s="140"/>
      <c r="EGO85" s="140"/>
      <c r="EGP85" s="140"/>
      <c r="EGQ85" s="140"/>
      <c r="EGR85" s="140"/>
      <c r="EGS85" s="140"/>
      <c r="EGT85" s="140"/>
      <c r="EGU85" s="140"/>
      <c r="EGV85" s="140"/>
      <c r="EGW85" s="140"/>
      <c r="EGX85" s="140"/>
      <c r="EGY85" s="140"/>
      <c r="EGZ85" s="140"/>
      <c r="EHA85" s="140"/>
      <c r="EHB85" s="140"/>
      <c r="EHC85" s="140"/>
      <c r="EHD85" s="140"/>
      <c r="EHE85" s="140"/>
      <c r="EHF85" s="140"/>
      <c r="EHG85" s="140"/>
      <c r="EHH85" s="140"/>
      <c r="EHI85" s="140"/>
      <c r="EHJ85" s="140"/>
      <c r="EHK85" s="140"/>
      <c r="EHL85" s="140"/>
      <c r="EHM85" s="140"/>
      <c r="EHN85" s="140"/>
      <c r="EHO85" s="140"/>
      <c r="EHP85" s="140"/>
      <c r="EHQ85" s="140"/>
      <c r="EHR85" s="140"/>
      <c r="EHS85" s="140"/>
      <c r="EHT85" s="140"/>
      <c r="EHU85" s="140"/>
      <c r="EHV85" s="140"/>
      <c r="EHW85" s="140"/>
      <c r="EHX85" s="140"/>
      <c r="EHY85" s="140"/>
      <c r="EHZ85" s="140"/>
      <c r="EIA85" s="140"/>
      <c r="EIB85" s="140"/>
      <c r="EIC85" s="140"/>
      <c r="EID85" s="140"/>
      <c r="EIE85" s="140"/>
      <c r="EIF85" s="140"/>
      <c r="EIG85" s="140"/>
      <c r="EIH85" s="140"/>
      <c r="EII85" s="140"/>
      <c r="EIJ85" s="140"/>
      <c r="EIK85" s="140"/>
      <c r="EIL85" s="140"/>
      <c r="EIM85" s="140"/>
      <c r="EIN85" s="140"/>
      <c r="EIO85" s="140"/>
      <c r="EIP85" s="140"/>
      <c r="EIQ85" s="140"/>
      <c r="EIR85" s="140"/>
      <c r="EIS85" s="140"/>
      <c r="EIT85" s="140"/>
      <c r="EIU85" s="140"/>
      <c r="EIV85" s="140"/>
      <c r="EIW85" s="140"/>
      <c r="EIX85" s="140"/>
      <c r="EIY85" s="140"/>
      <c r="EIZ85" s="140"/>
      <c r="EJA85" s="140"/>
      <c r="EJB85" s="140"/>
      <c r="EJC85" s="140"/>
      <c r="EJD85" s="140"/>
      <c r="EJE85" s="140"/>
      <c r="EJF85" s="140"/>
      <c r="EJG85" s="140"/>
      <c r="EJH85" s="140"/>
      <c r="EJI85" s="140"/>
      <c r="EJJ85" s="140"/>
      <c r="EJK85" s="140"/>
      <c r="EJL85" s="140"/>
      <c r="EJM85" s="140"/>
      <c r="EJN85" s="140"/>
      <c r="EJO85" s="140"/>
      <c r="EJP85" s="140"/>
      <c r="EJQ85" s="140"/>
      <c r="EJR85" s="140"/>
      <c r="EJS85" s="140"/>
      <c r="EJT85" s="140"/>
      <c r="EJU85" s="140"/>
      <c r="EJV85" s="140"/>
      <c r="EJW85" s="140"/>
      <c r="EJX85" s="140"/>
      <c r="EJY85" s="140"/>
      <c r="EJZ85" s="140"/>
      <c r="EKA85" s="140"/>
      <c r="EKB85" s="140"/>
      <c r="EKC85" s="140"/>
      <c r="EKD85" s="140"/>
      <c r="EKE85" s="140"/>
      <c r="EKF85" s="140"/>
      <c r="EKG85" s="140"/>
      <c r="EKH85" s="140"/>
      <c r="EKI85" s="140"/>
      <c r="EKJ85" s="140"/>
      <c r="EKK85" s="140"/>
      <c r="EKL85" s="140"/>
      <c r="EKM85" s="140"/>
      <c r="EKN85" s="140"/>
      <c r="EKO85" s="140"/>
      <c r="EKP85" s="140"/>
      <c r="EKQ85" s="140"/>
      <c r="EKR85" s="140"/>
      <c r="EKS85" s="140"/>
      <c r="EKT85" s="140"/>
      <c r="EKU85" s="140"/>
      <c r="EKV85" s="140"/>
      <c r="EKW85" s="140"/>
      <c r="EKX85" s="140"/>
      <c r="EKY85" s="140"/>
      <c r="EKZ85" s="140"/>
      <c r="ELA85" s="140"/>
      <c r="ELB85" s="140"/>
      <c r="ELC85" s="140"/>
      <c r="ELD85" s="140"/>
      <c r="ELE85" s="140"/>
      <c r="ELF85" s="140"/>
      <c r="ELG85" s="140"/>
      <c r="ELH85" s="140"/>
      <c r="ELI85" s="140"/>
      <c r="ELJ85" s="140"/>
      <c r="ELK85" s="140"/>
      <c r="ELL85" s="140"/>
      <c r="ELM85" s="140"/>
      <c r="ELN85" s="140"/>
      <c r="ELO85" s="140"/>
      <c r="ELP85" s="140"/>
      <c r="ELQ85" s="140"/>
      <c r="ELR85" s="140"/>
      <c r="ELS85" s="140"/>
      <c r="ELT85" s="140"/>
      <c r="ELU85" s="140"/>
      <c r="ELV85" s="140"/>
      <c r="ELW85" s="140"/>
      <c r="ELX85" s="140"/>
      <c r="ELY85" s="140"/>
      <c r="ELZ85" s="140"/>
      <c r="EMA85" s="140"/>
      <c r="EMB85" s="140"/>
      <c r="EMC85" s="140"/>
      <c r="EMD85" s="140"/>
      <c r="EME85" s="140"/>
      <c r="EMF85" s="140"/>
      <c r="EMG85" s="140"/>
      <c r="EMH85" s="140"/>
      <c r="EMI85" s="140"/>
      <c r="EMJ85" s="140"/>
      <c r="EMK85" s="140"/>
      <c r="EML85" s="140"/>
      <c r="EMM85" s="140"/>
      <c r="EMN85" s="140"/>
      <c r="EMO85" s="140"/>
      <c r="EMP85" s="140"/>
      <c r="EMQ85" s="140"/>
      <c r="EMR85" s="140"/>
      <c r="EMS85" s="140"/>
      <c r="EMT85" s="140"/>
      <c r="EMU85" s="140"/>
      <c r="EMV85" s="140"/>
      <c r="EMW85" s="140"/>
      <c r="EMX85" s="140"/>
      <c r="EMY85" s="140"/>
      <c r="EMZ85" s="140"/>
      <c r="ENA85" s="140"/>
      <c r="ENB85" s="140"/>
      <c r="ENC85" s="140"/>
      <c r="END85" s="140"/>
      <c r="ENE85" s="140"/>
      <c r="ENF85" s="140"/>
      <c r="ENG85" s="140"/>
      <c r="ENH85" s="140"/>
      <c r="ENI85" s="140"/>
      <c r="ENJ85" s="140"/>
      <c r="ENK85" s="140"/>
      <c r="ENL85" s="140"/>
      <c r="ENM85" s="140"/>
      <c r="ENN85" s="140"/>
      <c r="ENO85" s="140"/>
      <c r="ENP85" s="140"/>
      <c r="ENQ85" s="140"/>
      <c r="ENR85" s="140"/>
      <c r="ENS85" s="140"/>
      <c r="ENT85" s="140"/>
      <c r="ENU85" s="140"/>
      <c r="ENV85" s="140"/>
      <c r="ENW85" s="140"/>
      <c r="ENX85" s="140"/>
      <c r="ENY85" s="140"/>
      <c r="ENZ85" s="140"/>
      <c r="EOA85" s="140"/>
      <c r="EOB85" s="140"/>
      <c r="EOC85" s="140"/>
      <c r="EOD85" s="140"/>
      <c r="EOE85" s="140"/>
      <c r="EOF85" s="140"/>
      <c r="EOG85" s="140"/>
      <c r="EOH85" s="140"/>
      <c r="EOI85" s="140"/>
      <c r="EOJ85" s="140"/>
      <c r="EOK85" s="140"/>
      <c r="EOL85" s="140"/>
      <c r="EOM85" s="140"/>
      <c r="EON85" s="140"/>
      <c r="EOO85" s="140"/>
      <c r="EOP85" s="140"/>
      <c r="EOQ85" s="140"/>
      <c r="EOR85" s="140"/>
      <c r="EOS85" s="140"/>
      <c r="EOT85" s="140"/>
      <c r="EOU85" s="140"/>
      <c r="EOV85" s="140"/>
      <c r="EOW85" s="140"/>
      <c r="EOX85" s="140"/>
      <c r="EOY85" s="140"/>
      <c r="EOZ85" s="140"/>
      <c r="EPA85" s="140"/>
      <c r="EPB85" s="140"/>
      <c r="EPC85" s="140"/>
      <c r="EPD85" s="140"/>
      <c r="EPE85" s="140"/>
      <c r="EPF85" s="140"/>
      <c r="EPG85" s="140"/>
      <c r="EPH85" s="140"/>
      <c r="EPI85" s="140"/>
      <c r="EPJ85" s="140"/>
      <c r="EPK85" s="140"/>
      <c r="EPL85" s="140"/>
      <c r="EPM85" s="140"/>
      <c r="EPN85" s="140"/>
      <c r="EPO85" s="140"/>
      <c r="EPP85" s="140"/>
      <c r="EPQ85" s="140"/>
      <c r="EPR85" s="140"/>
      <c r="EPS85" s="140"/>
      <c r="EPT85" s="140"/>
      <c r="EPU85" s="140"/>
      <c r="EPV85" s="140"/>
      <c r="EPW85" s="140"/>
      <c r="EPX85" s="140"/>
      <c r="EPY85" s="140"/>
      <c r="EPZ85" s="140"/>
      <c r="EQA85" s="140"/>
      <c r="EQB85" s="140"/>
      <c r="EQC85" s="140"/>
      <c r="EQD85" s="140"/>
      <c r="EQE85" s="140"/>
      <c r="EQF85" s="140"/>
      <c r="EQG85" s="140"/>
      <c r="EQH85" s="140"/>
      <c r="EQI85" s="140"/>
      <c r="EQJ85" s="140"/>
      <c r="EQK85" s="140"/>
      <c r="EQL85" s="140"/>
      <c r="EQM85" s="140"/>
      <c r="EQN85" s="140"/>
      <c r="EQO85" s="140"/>
      <c r="EQP85" s="140"/>
      <c r="EQQ85" s="140"/>
      <c r="EQR85" s="140"/>
      <c r="EQS85" s="140"/>
      <c r="EQT85" s="140"/>
      <c r="EQU85" s="140"/>
      <c r="EQV85" s="140"/>
      <c r="EQW85" s="140"/>
      <c r="EQX85" s="140"/>
      <c r="EQY85" s="140"/>
      <c r="EQZ85" s="140"/>
      <c r="ERA85" s="140"/>
      <c r="ERB85" s="140"/>
      <c r="ERC85" s="140"/>
      <c r="ERD85" s="140"/>
      <c r="ERE85" s="140"/>
      <c r="ERF85" s="140"/>
      <c r="ERG85" s="140"/>
      <c r="ERH85" s="140"/>
      <c r="ERI85" s="140"/>
      <c r="ERJ85" s="140"/>
      <c r="ERK85" s="140"/>
      <c r="ERL85" s="140"/>
      <c r="ERM85" s="140"/>
      <c r="ERN85" s="140"/>
      <c r="ERO85" s="140"/>
      <c r="ERP85" s="140"/>
      <c r="ERQ85" s="140"/>
      <c r="ERR85" s="140"/>
      <c r="ERS85" s="140"/>
      <c r="ERT85" s="140"/>
      <c r="ERU85" s="140"/>
      <c r="ERV85" s="140"/>
      <c r="ERW85" s="140"/>
      <c r="ERX85" s="140"/>
      <c r="ERY85" s="140"/>
      <c r="ERZ85" s="140"/>
      <c r="ESA85" s="140"/>
      <c r="ESB85" s="140"/>
      <c r="ESC85" s="140"/>
      <c r="ESD85" s="140"/>
      <c r="ESE85" s="140"/>
      <c r="ESF85" s="140"/>
      <c r="ESG85" s="140"/>
      <c r="ESH85" s="140"/>
      <c r="ESI85" s="140"/>
      <c r="ESJ85" s="140"/>
      <c r="ESK85" s="140"/>
      <c r="ESL85" s="140"/>
      <c r="ESM85" s="140"/>
      <c r="ESN85" s="140"/>
      <c r="ESO85" s="140"/>
      <c r="ESP85" s="140"/>
      <c r="ESQ85" s="140"/>
      <c r="ESR85" s="140"/>
      <c r="ESS85" s="140"/>
      <c r="EST85" s="140"/>
      <c r="ESU85" s="140"/>
      <c r="ESV85" s="140"/>
      <c r="ESW85" s="140"/>
      <c r="ESX85" s="140"/>
      <c r="ESY85" s="140"/>
      <c r="ESZ85" s="140"/>
      <c r="ETA85" s="140"/>
      <c r="ETB85" s="140"/>
      <c r="ETC85" s="140"/>
      <c r="ETD85" s="140"/>
      <c r="ETE85" s="140"/>
      <c r="ETF85" s="140"/>
      <c r="ETG85" s="140"/>
      <c r="ETH85" s="140"/>
      <c r="ETI85" s="140"/>
      <c r="ETJ85" s="140"/>
      <c r="ETK85" s="140"/>
      <c r="ETL85" s="140"/>
      <c r="ETM85" s="140"/>
      <c r="ETN85" s="140"/>
      <c r="ETO85" s="140"/>
      <c r="ETP85" s="140"/>
      <c r="ETQ85" s="140"/>
      <c r="ETR85" s="140"/>
      <c r="ETS85" s="140"/>
      <c r="ETT85" s="140"/>
      <c r="ETU85" s="140"/>
      <c r="ETV85" s="140"/>
      <c r="ETW85" s="140"/>
      <c r="ETX85" s="140"/>
      <c r="ETY85" s="140"/>
      <c r="ETZ85" s="140"/>
      <c r="EUA85" s="140"/>
      <c r="EUB85" s="140"/>
      <c r="EUC85" s="140"/>
      <c r="EUD85" s="140"/>
      <c r="EUE85" s="140"/>
      <c r="EUF85" s="140"/>
      <c r="EUG85" s="140"/>
      <c r="EUH85" s="140"/>
      <c r="EUI85" s="140"/>
      <c r="EUJ85" s="140"/>
      <c r="EUK85" s="140"/>
      <c r="EUL85" s="140"/>
      <c r="EUM85" s="140"/>
      <c r="EUN85" s="140"/>
      <c r="EUO85" s="140"/>
      <c r="EUP85" s="140"/>
      <c r="EUQ85" s="140"/>
      <c r="EUR85" s="140"/>
      <c r="EUS85" s="140"/>
      <c r="EUT85" s="140"/>
      <c r="EUU85" s="140"/>
      <c r="EUV85" s="140"/>
      <c r="EUW85" s="140"/>
      <c r="EUX85" s="140"/>
      <c r="EUY85" s="140"/>
      <c r="EUZ85" s="140"/>
      <c r="EVA85" s="140"/>
      <c r="EVB85" s="140"/>
      <c r="EVC85" s="140"/>
      <c r="EVD85" s="140"/>
      <c r="EVE85" s="140"/>
      <c r="EVF85" s="140"/>
      <c r="EVG85" s="140"/>
      <c r="EVH85" s="140"/>
      <c r="EVI85" s="140"/>
      <c r="EVJ85" s="140"/>
      <c r="EVK85" s="140"/>
      <c r="EVL85" s="140"/>
      <c r="EVM85" s="140"/>
      <c r="EVN85" s="140"/>
      <c r="EVO85" s="140"/>
      <c r="EVP85" s="140"/>
      <c r="EVQ85" s="140"/>
      <c r="EVR85" s="140"/>
      <c r="EVS85" s="140"/>
      <c r="EVT85" s="140"/>
      <c r="EVU85" s="140"/>
      <c r="EVV85" s="140"/>
      <c r="EVW85" s="140"/>
      <c r="EVX85" s="140"/>
      <c r="EVY85" s="140"/>
      <c r="EVZ85" s="140"/>
      <c r="EWA85" s="140"/>
      <c r="EWB85" s="140"/>
      <c r="EWC85" s="140"/>
      <c r="EWD85" s="140"/>
      <c r="EWE85" s="140"/>
      <c r="EWF85" s="140"/>
      <c r="EWG85" s="140"/>
      <c r="EWH85" s="140"/>
      <c r="EWI85" s="140"/>
      <c r="EWJ85" s="140"/>
      <c r="EWK85" s="140"/>
      <c r="EWL85" s="140"/>
      <c r="EWM85" s="140"/>
      <c r="EWN85" s="140"/>
      <c r="EWO85" s="140"/>
      <c r="EWP85" s="140"/>
      <c r="EWQ85" s="140"/>
      <c r="EWR85" s="140"/>
      <c r="EWS85" s="140"/>
      <c r="EWT85" s="140"/>
      <c r="EWU85" s="140"/>
      <c r="EWV85" s="140"/>
      <c r="EWW85" s="140"/>
      <c r="EWX85" s="140"/>
      <c r="EWY85" s="140"/>
      <c r="EWZ85" s="140"/>
      <c r="EXA85" s="140"/>
      <c r="EXB85" s="140"/>
      <c r="EXC85" s="140"/>
      <c r="EXD85" s="140"/>
      <c r="EXE85" s="140"/>
      <c r="EXF85" s="140"/>
      <c r="EXG85" s="140"/>
      <c r="EXH85" s="140"/>
      <c r="EXI85" s="140"/>
      <c r="EXJ85" s="140"/>
      <c r="EXK85" s="140"/>
      <c r="EXL85" s="140"/>
      <c r="EXM85" s="140"/>
      <c r="EXN85" s="140"/>
      <c r="EXO85" s="140"/>
      <c r="EXP85" s="140"/>
      <c r="EXQ85" s="140"/>
      <c r="EXR85" s="140"/>
      <c r="EXS85" s="140"/>
      <c r="EXT85" s="140"/>
      <c r="EXU85" s="140"/>
      <c r="EXV85" s="140"/>
      <c r="EXW85" s="140"/>
      <c r="EXX85" s="140"/>
      <c r="EXY85" s="140"/>
      <c r="EXZ85" s="140"/>
      <c r="EYA85" s="140"/>
      <c r="EYB85" s="140"/>
      <c r="EYC85" s="140"/>
      <c r="EYD85" s="140"/>
      <c r="EYE85" s="140"/>
      <c r="EYF85" s="140"/>
      <c r="EYG85" s="140"/>
      <c r="EYH85" s="140"/>
      <c r="EYI85" s="140"/>
      <c r="EYJ85" s="140"/>
      <c r="EYK85" s="140"/>
      <c r="EYL85" s="140"/>
      <c r="EYM85" s="140"/>
      <c r="EYN85" s="140"/>
      <c r="EYO85" s="140"/>
      <c r="EYP85" s="140"/>
      <c r="EYQ85" s="140"/>
      <c r="EYR85" s="140"/>
      <c r="EYS85" s="140"/>
      <c r="EYT85" s="140"/>
      <c r="EYU85" s="140"/>
      <c r="EYV85" s="140"/>
      <c r="EYW85" s="140"/>
      <c r="EYX85" s="140"/>
      <c r="EYY85" s="140"/>
      <c r="EYZ85" s="140"/>
      <c r="EZA85" s="140"/>
      <c r="EZB85" s="140"/>
      <c r="EZC85" s="140"/>
      <c r="EZD85" s="140"/>
      <c r="EZE85" s="140"/>
      <c r="EZF85" s="140"/>
      <c r="EZG85" s="140"/>
      <c r="EZH85" s="140"/>
      <c r="EZI85" s="140"/>
      <c r="EZJ85" s="140"/>
      <c r="EZK85" s="140"/>
      <c r="EZL85" s="140"/>
      <c r="EZM85" s="140"/>
      <c r="EZN85" s="140"/>
      <c r="EZO85" s="140"/>
      <c r="EZP85" s="140"/>
      <c r="EZQ85" s="140"/>
      <c r="EZR85" s="140"/>
      <c r="EZS85" s="140"/>
      <c r="EZT85" s="140"/>
      <c r="EZU85" s="140"/>
      <c r="EZV85" s="140"/>
      <c r="EZW85" s="140"/>
      <c r="EZX85" s="140"/>
      <c r="EZY85" s="140"/>
      <c r="EZZ85" s="140"/>
      <c r="FAA85" s="140"/>
      <c r="FAB85" s="140"/>
      <c r="FAC85" s="140"/>
      <c r="FAD85" s="140"/>
      <c r="FAE85" s="140"/>
      <c r="FAF85" s="140"/>
      <c r="FAG85" s="140"/>
      <c r="FAH85" s="140"/>
      <c r="FAI85" s="140"/>
      <c r="FAJ85" s="140"/>
      <c r="FAK85" s="140"/>
      <c r="FAL85" s="140"/>
      <c r="FAM85" s="140"/>
      <c r="FAN85" s="140"/>
      <c r="FAO85" s="140"/>
      <c r="FAP85" s="140"/>
      <c r="FAQ85" s="140"/>
      <c r="FAR85" s="140"/>
      <c r="FAS85" s="140"/>
      <c r="FAT85" s="140"/>
      <c r="FAU85" s="140"/>
      <c r="FAV85" s="140"/>
      <c r="FAW85" s="140"/>
      <c r="FAX85" s="140"/>
      <c r="FAY85" s="140"/>
      <c r="FAZ85" s="140"/>
      <c r="FBA85" s="140"/>
      <c r="FBB85" s="140"/>
      <c r="FBC85" s="140"/>
      <c r="FBD85" s="140"/>
      <c r="FBE85" s="140"/>
      <c r="FBF85" s="140"/>
      <c r="FBG85" s="140"/>
      <c r="FBH85" s="140"/>
      <c r="FBI85" s="140"/>
      <c r="FBJ85" s="140"/>
      <c r="FBK85" s="140"/>
      <c r="FBL85" s="140"/>
      <c r="FBM85" s="140"/>
      <c r="FBN85" s="140"/>
      <c r="FBO85" s="140"/>
      <c r="FBP85" s="140"/>
      <c r="FBQ85" s="140"/>
      <c r="FBR85" s="140"/>
      <c r="FBS85" s="140"/>
      <c r="FBT85" s="140"/>
      <c r="FBU85" s="140"/>
      <c r="FBV85" s="140"/>
      <c r="FBW85" s="140"/>
      <c r="FBX85" s="140"/>
      <c r="FBY85" s="140"/>
      <c r="FBZ85" s="140"/>
      <c r="FCA85" s="140"/>
      <c r="FCB85" s="140"/>
      <c r="FCC85" s="140"/>
      <c r="FCD85" s="140"/>
      <c r="FCE85" s="140"/>
      <c r="FCF85" s="140"/>
      <c r="FCG85" s="140"/>
      <c r="FCH85" s="140"/>
      <c r="FCI85" s="140"/>
      <c r="FCJ85" s="140"/>
      <c r="FCK85" s="140"/>
      <c r="FCL85" s="140"/>
      <c r="FCM85" s="140"/>
      <c r="FCN85" s="140"/>
      <c r="FCO85" s="140"/>
      <c r="FCP85" s="140"/>
      <c r="FCQ85" s="140"/>
      <c r="FCR85" s="140"/>
      <c r="FCS85" s="140"/>
      <c r="FCT85" s="140"/>
      <c r="FCU85" s="140"/>
      <c r="FCV85" s="140"/>
      <c r="FCW85" s="140"/>
      <c r="FCX85" s="140"/>
      <c r="FCY85" s="140"/>
      <c r="FCZ85" s="140"/>
      <c r="FDA85" s="140"/>
      <c r="FDB85" s="140"/>
      <c r="FDC85" s="140"/>
      <c r="FDD85" s="140"/>
      <c r="FDE85" s="140"/>
      <c r="FDF85" s="140"/>
      <c r="FDG85" s="140"/>
      <c r="FDH85" s="140"/>
      <c r="FDI85" s="140"/>
      <c r="FDJ85" s="140"/>
      <c r="FDK85" s="140"/>
      <c r="FDL85" s="140"/>
      <c r="FDM85" s="140"/>
      <c r="FDN85" s="140"/>
      <c r="FDO85" s="140"/>
      <c r="FDP85" s="140"/>
      <c r="FDQ85" s="140"/>
      <c r="FDR85" s="140"/>
      <c r="FDS85" s="140"/>
      <c r="FDT85" s="140"/>
      <c r="FDU85" s="140"/>
      <c r="FDV85" s="140"/>
      <c r="FDW85" s="140"/>
      <c r="FDX85" s="140"/>
      <c r="FDY85" s="140"/>
      <c r="FDZ85" s="140"/>
      <c r="FEA85" s="140"/>
      <c r="FEB85" s="140"/>
      <c r="FEC85" s="140"/>
      <c r="FED85" s="140"/>
      <c r="FEE85" s="140"/>
      <c r="FEF85" s="140"/>
      <c r="FEG85" s="140"/>
      <c r="FEH85" s="140"/>
      <c r="FEI85" s="140"/>
      <c r="FEJ85" s="140"/>
      <c r="FEK85" s="140"/>
      <c r="FEL85" s="140"/>
      <c r="FEM85" s="140"/>
      <c r="FEN85" s="140"/>
      <c r="FEO85" s="140"/>
      <c r="FEP85" s="140"/>
      <c r="FEQ85" s="140"/>
      <c r="FER85" s="140"/>
      <c r="FES85" s="140"/>
      <c r="FET85" s="140"/>
      <c r="FEU85" s="140"/>
      <c r="FEV85" s="140"/>
      <c r="FEW85" s="140"/>
      <c r="FEX85" s="140"/>
      <c r="FEY85" s="140"/>
      <c r="FEZ85" s="140"/>
      <c r="FFA85" s="140"/>
      <c r="FFB85" s="140"/>
      <c r="FFC85" s="140"/>
      <c r="FFD85" s="140"/>
      <c r="FFE85" s="140"/>
      <c r="FFF85" s="140"/>
      <c r="FFG85" s="140"/>
      <c r="FFH85" s="140"/>
      <c r="FFI85" s="140"/>
      <c r="FFJ85" s="140"/>
      <c r="FFK85" s="140"/>
      <c r="FFL85" s="140"/>
      <c r="FFM85" s="140"/>
      <c r="FFN85" s="140"/>
      <c r="FFO85" s="140"/>
      <c r="FFP85" s="140"/>
      <c r="FFQ85" s="140"/>
      <c r="FFR85" s="140"/>
      <c r="FFS85" s="140"/>
      <c r="FFT85" s="140"/>
      <c r="FFU85" s="140"/>
      <c r="FFV85" s="140"/>
      <c r="FFW85" s="140"/>
      <c r="FFX85" s="140"/>
      <c r="FFY85" s="140"/>
      <c r="FFZ85" s="140"/>
      <c r="FGA85" s="140"/>
      <c r="FGB85" s="140"/>
      <c r="FGC85" s="140"/>
      <c r="FGD85" s="140"/>
      <c r="FGE85" s="140"/>
      <c r="FGF85" s="140"/>
      <c r="FGG85" s="140"/>
      <c r="FGH85" s="140"/>
      <c r="FGI85" s="140"/>
      <c r="FGJ85" s="140"/>
      <c r="FGK85" s="140"/>
      <c r="FGL85" s="140"/>
      <c r="FGM85" s="140"/>
      <c r="FGN85" s="140"/>
      <c r="FGO85" s="140"/>
      <c r="FGP85" s="140"/>
      <c r="FGQ85" s="140"/>
      <c r="FGR85" s="140"/>
      <c r="FGS85" s="140"/>
      <c r="FGT85" s="140"/>
      <c r="FGU85" s="140"/>
      <c r="FGV85" s="140"/>
      <c r="FGW85" s="140"/>
      <c r="FGX85" s="140"/>
      <c r="FGY85" s="140"/>
      <c r="FGZ85" s="140"/>
      <c r="FHA85" s="140"/>
      <c r="FHB85" s="140"/>
      <c r="FHC85" s="140"/>
      <c r="FHD85" s="140"/>
      <c r="FHE85" s="140"/>
      <c r="FHF85" s="140"/>
      <c r="FHG85" s="140"/>
      <c r="FHH85" s="140"/>
      <c r="FHI85" s="140"/>
      <c r="FHJ85" s="140"/>
      <c r="FHK85" s="140"/>
      <c r="FHL85" s="140"/>
      <c r="FHM85" s="140"/>
      <c r="FHN85" s="140"/>
      <c r="FHO85" s="140"/>
      <c r="FHP85" s="140"/>
      <c r="FHQ85" s="140"/>
      <c r="FHR85" s="140"/>
      <c r="FHS85" s="140"/>
      <c r="FHT85" s="140"/>
      <c r="FHU85" s="140"/>
      <c r="FHV85" s="140"/>
      <c r="FHW85" s="140"/>
      <c r="FHX85" s="140"/>
      <c r="FHY85" s="140"/>
      <c r="FHZ85" s="140"/>
      <c r="FIA85" s="140"/>
      <c r="FIB85" s="140"/>
      <c r="FIC85" s="140"/>
      <c r="FID85" s="140"/>
      <c r="FIE85" s="140"/>
      <c r="FIF85" s="140"/>
      <c r="FIG85" s="140"/>
      <c r="FIH85" s="140"/>
      <c r="FII85" s="140"/>
      <c r="FIJ85" s="140"/>
      <c r="FIK85" s="140"/>
      <c r="FIL85" s="140"/>
      <c r="FIM85" s="140"/>
      <c r="FIN85" s="140"/>
      <c r="FIO85" s="140"/>
      <c r="FIP85" s="140"/>
      <c r="FIQ85" s="140"/>
      <c r="FIR85" s="140"/>
      <c r="FIS85" s="140"/>
      <c r="FIT85" s="140"/>
      <c r="FIU85" s="140"/>
      <c r="FIV85" s="140"/>
      <c r="FIW85" s="140"/>
      <c r="FIX85" s="140"/>
      <c r="FIY85" s="140"/>
      <c r="FIZ85" s="140"/>
      <c r="FJA85" s="140"/>
      <c r="FJB85" s="140"/>
      <c r="FJC85" s="140"/>
      <c r="FJD85" s="140"/>
      <c r="FJE85" s="140"/>
      <c r="FJF85" s="140"/>
      <c r="FJG85" s="140"/>
      <c r="FJH85" s="140"/>
      <c r="FJI85" s="140"/>
      <c r="FJJ85" s="140"/>
      <c r="FJK85" s="140"/>
      <c r="FJL85" s="140"/>
      <c r="FJM85" s="140"/>
      <c r="FJN85" s="140"/>
      <c r="FJO85" s="140"/>
      <c r="FJP85" s="140"/>
      <c r="FJQ85" s="140"/>
      <c r="FJR85" s="140"/>
      <c r="FJS85" s="140"/>
      <c r="FJT85" s="140"/>
      <c r="FJU85" s="140"/>
      <c r="FJV85" s="140"/>
      <c r="FJW85" s="140"/>
      <c r="FJX85" s="140"/>
      <c r="FJY85" s="140"/>
      <c r="FJZ85" s="140"/>
      <c r="FKA85" s="140"/>
      <c r="FKB85" s="140"/>
      <c r="FKC85" s="140"/>
      <c r="FKD85" s="140"/>
      <c r="FKE85" s="140"/>
      <c r="FKF85" s="140"/>
      <c r="FKG85" s="140"/>
      <c r="FKH85" s="140"/>
      <c r="FKI85" s="140"/>
      <c r="FKJ85" s="140"/>
      <c r="FKK85" s="140"/>
      <c r="FKL85" s="140"/>
      <c r="FKM85" s="140"/>
      <c r="FKN85" s="140"/>
      <c r="FKO85" s="140"/>
      <c r="FKP85" s="140"/>
      <c r="FKQ85" s="140"/>
      <c r="FKR85" s="140"/>
      <c r="FKS85" s="140"/>
      <c r="FKT85" s="140"/>
      <c r="FKU85" s="140"/>
      <c r="FKV85" s="140"/>
      <c r="FKW85" s="140"/>
      <c r="FKX85" s="140"/>
      <c r="FKY85" s="140"/>
      <c r="FKZ85" s="140"/>
      <c r="FLA85" s="140"/>
      <c r="FLB85" s="140"/>
      <c r="FLC85" s="140"/>
      <c r="FLD85" s="140"/>
      <c r="FLE85" s="140"/>
      <c r="FLF85" s="140"/>
      <c r="FLG85" s="140"/>
      <c r="FLH85" s="140"/>
      <c r="FLI85" s="140"/>
      <c r="FLJ85" s="140"/>
      <c r="FLK85" s="140"/>
      <c r="FLL85" s="140"/>
      <c r="FLM85" s="140"/>
      <c r="FLN85" s="140"/>
      <c r="FLO85" s="140"/>
      <c r="FLP85" s="140"/>
      <c r="FLQ85" s="140"/>
      <c r="FLR85" s="140"/>
      <c r="FLS85" s="140"/>
      <c r="FLT85" s="140"/>
      <c r="FLU85" s="140"/>
      <c r="FLV85" s="140"/>
      <c r="FLW85" s="140"/>
      <c r="FLX85" s="140"/>
      <c r="FLY85" s="140"/>
      <c r="FLZ85" s="140"/>
      <c r="FMA85" s="140"/>
      <c r="FMB85" s="140"/>
      <c r="FMC85" s="140"/>
      <c r="FMD85" s="140"/>
      <c r="FME85" s="140"/>
      <c r="FMF85" s="140"/>
      <c r="FMG85" s="140"/>
      <c r="FMH85" s="140"/>
      <c r="FMI85" s="140"/>
      <c r="FMJ85" s="140"/>
      <c r="FMK85" s="140"/>
      <c r="FML85" s="140"/>
      <c r="FMM85" s="140"/>
      <c r="FMN85" s="140"/>
      <c r="FMO85" s="140"/>
      <c r="FMP85" s="140"/>
      <c r="FMQ85" s="140"/>
      <c r="FMR85" s="140"/>
      <c r="FMS85" s="140"/>
      <c r="FMT85" s="140"/>
      <c r="FMU85" s="140"/>
      <c r="FMV85" s="140"/>
      <c r="FMW85" s="140"/>
      <c r="FMX85" s="140"/>
      <c r="FMY85" s="140"/>
      <c r="FMZ85" s="140"/>
      <c r="FNA85" s="140"/>
      <c r="FNB85" s="140"/>
      <c r="FNC85" s="140"/>
      <c r="FND85" s="140"/>
      <c r="FNE85" s="140"/>
      <c r="FNF85" s="140"/>
      <c r="FNG85" s="140"/>
      <c r="FNH85" s="140"/>
      <c r="FNI85" s="140"/>
      <c r="FNJ85" s="140"/>
      <c r="FNK85" s="140"/>
      <c r="FNL85" s="140"/>
      <c r="FNM85" s="140"/>
      <c r="FNN85" s="140"/>
      <c r="FNO85" s="140"/>
      <c r="FNP85" s="140"/>
      <c r="FNQ85" s="140"/>
      <c r="FNR85" s="140"/>
      <c r="FNS85" s="140"/>
      <c r="FNT85" s="140"/>
      <c r="FNU85" s="140"/>
      <c r="FNV85" s="140"/>
      <c r="FNW85" s="140"/>
      <c r="FNX85" s="140"/>
      <c r="FNY85" s="140"/>
      <c r="FNZ85" s="140"/>
      <c r="FOA85" s="140"/>
      <c r="FOB85" s="140"/>
      <c r="FOC85" s="140"/>
      <c r="FOD85" s="140"/>
      <c r="FOE85" s="140"/>
      <c r="FOF85" s="140"/>
      <c r="FOG85" s="140"/>
      <c r="FOH85" s="140"/>
      <c r="FOI85" s="140"/>
      <c r="FOJ85" s="140"/>
      <c r="FOK85" s="140"/>
      <c r="FOL85" s="140"/>
      <c r="FOM85" s="140"/>
      <c r="FON85" s="140"/>
      <c r="FOO85" s="140"/>
      <c r="FOP85" s="140"/>
      <c r="FOQ85" s="140"/>
      <c r="FOR85" s="140"/>
      <c r="FOS85" s="140"/>
      <c r="FOT85" s="140"/>
      <c r="FOU85" s="140"/>
      <c r="FOV85" s="140"/>
      <c r="FOW85" s="140"/>
      <c r="FOX85" s="140"/>
      <c r="FOY85" s="140"/>
      <c r="FOZ85" s="140"/>
      <c r="FPA85" s="140"/>
      <c r="FPB85" s="140"/>
      <c r="FPC85" s="140"/>
      <c r="FPD85" s="140"/>
      <c r="FPE85" s="140"/>
      <c r="FPF85" s="140"/>
      <c r="FPG85" s="140"/>
      <c r="FPH85" s="140"/>
      <c r="FPI85" s="140"/>
      <c r="FPJ85" s="140"/>
      <c r="FPK85" s="140"/>
      <c r="FPL85" s="140"/>
      <c r="FPM85" s="140"/>
      <c r="FPN85" s="140"/>
      <c r="FPO85" s="140"/>
      <c r="FPP85" s="140"/>
      <c r="FPQ85" s="140"/>
      <c r="FPR85" s="140"/>
      <c r="FPS85" s="140"/>
      <c r="FPT85" s="140"/>
      <c r="FPU85" s="140"/>
      <c r="FPV85" s="140"/>
      <c r="FPW85" s="140"/>
      <c r="FPX85" s="140"/>
      <c r="FPY85" s="140"/>
      <c r="FPZ85" s="140"/>
      <c r="FQA85" s="140"/>
      <c r="FQB85" s="140"/>
      <c r="FQC85" s="140"/>
      <c r="FQD85" s="140"/>
      <c r="FQE85" s="140"/>
      <c r="FQF85" s="140"/>
      <c r="FQG85" s="140"/>
      <c r="FQH85" s="140"/>
      <c r="FQI85" s="140"/>
      <c r="FQJ85" s="140"/>
      <c r="FQK85" s="140"/>
      <c r="FQL85" s="140"/>
      <c r="FQM85" s="140"/>
      <c r="FQN85" s="140"/>
      <c r="FQO85" s="140"/>
      <c r="FQP85" s="140"/>
      <c r="FQQ85" s="140"/>
      <c r="FQR85" s="140"/>
      <c r="FQS85" s="140"/>
      <c r="FQT85" s="140"/>
      <c r="FQU85" s="140"/>
      <c r="FQV85" s="140"/>
      <c r="FQW85" s="140"/>
      <c r="FQX85" s="140"/>
      <c r="FQY85" s="140"/>
      <c r="FQZ85" s="140"/>
      <c r="FRA85" s="140"/>
      <c r="FRB85" s="140"/>
      <c r="FRC85" s="140"/>
      <c r="FRD85" s="140"/>
      <c r="FRE85" s="140"/>
      <c r="FRF85" s="140"/>
      <c r="FRG85" s="140"/>
      <c r="FRH85" s="140"/>
      <c r="FRI85" s="140"/>
      <c r="FRJ85" s="140"/>
      <c r="FRK85" s="140"/>
      <c r="FRL85" s="140"/>
      <c r="FRM85" s="140"/>
      <c r="FRN85" s="140"/>
      <c r="FRO85" s="140"/>
      <c r="FRP85" s="140"/>
      <c r="FRQ85" s="140"/>
      <c r="FRR85" s="140"/>
      <c r="FRS85" s="140"/>
      <c r="FRT85" s="140"/>
      <c r="FRU85" s="140"/>
      <c r="FRV85" s="140"/>
      <c r="FRW85" s="140"/>
      <c r="FRX85" s="140"/>
      <c r="FRY85" s="140"/>
      <c r="FRZ85" s="140"/>
      <c r="FSA85" s="140"/>
      <c r="FSB85" s="140"/>
      <c r="FSC85" s="140"/>
      <c r="FSD85" s="140"/>
      <c r="FSE85" s="140"/>
      <c r="FSF85" s="140"/>
      <c r="FSG85" s="140"/>
      <c r="FSH85" s="140"/>
      <c r="FSI85" s="140"/>
      <c r="FSJ85" s="140"/>
      <c r="FSK85" s="140"/>
      <c r="FSL85" s="140"/>
      <c r="FSM85" s="140"/>
      <c r="FSN85" s="140"/>
      <c r="FSO85" s="140"/>
      <c r="FSP85" s="140"/>
      <c r="FSQ85" s="140"/>
      <c r="FSR85" s="140"/>
      <c r="FSS85" s="140"/>
      <c r="FST85" s="140"/>
      <c r="FSU85" s="140"/>
      <c r="FSV85" s="140"/>
      <c r="FSW85" s="140"/>
      <c r="FSX85" s="140"/>
      <c r="FSY85" s="140"/>
      <c r="FSZ85" s="140"/>
      <c r="FTA85" s="140"/>
      <c r="FTB85" s="140"/>
      <c r="FTC85" s="140"/>
      <c r="FTD85" s="140"/>
      <c r="FTE85" s="140"/>
      <c r="FTF85" s="140"/>
      <c r="FTG85" s="140"/>
      <c r="FTH85" s="140"/>
      <c r="FTI85" s="140"/>
      <c r="FTJ85" s="140"/>
      <c r="FTK85" s="140"/>
      <c r="FTL85" s="140"/>
      <c r="FTM85" s="140"/>
      <c r="FTN85" s="140"/>
      <c r="FTO85" s="140"/>
      <c r="FTP85" s="140"/>
      <c r="FTQ85" s="140"/>
      <c r="FTR85" s="140"/>
      <c r="FTS85" s="140"/>
      <c r="FTT85" s="140"/>
      <c r="FTU85" s="140"/>
      <c r="FTV85" s="140"/>
      <c r="FTW85" s="140"/>
      <c r="FTX85" s="140"/>
      <c r="FTY85" s="140"/>
      <c r="FTZ85" s="140"/>
      <c r="FUA85" s="140"/>
      <c r="FUB85" s="140"/>
      <c r="FUC85" s="140"/>
      <c r="FUD85" s="140"/>
      <c r="FUE85" s="140"/>
      <c r="FUF85" s="140"/>
      <c r="FUG85" s="140"/>
      <c r="FUH85" s="140"/>
      <c r="FUI85" s="140"/>
      <c r="FUJ85" s="140"/>
      <c r="FUK85" s="140"/>
      <c r="FUL85" s="140"/>
      <c r="FUM85" s="140"/>
      <c r="FUN85" s="140"/>
      <c r="FUO85" s="140"/>
      <c r="FUP85" s="140"/>
      <c r="FUQ85" s="140"/>
      <c r="FUR85" s="140"/>
      <c r="FUS85" s="140"/>
      <c r="FUT85" s="140"/>
      <c r="FUU85" s="140"/>
      <c r="FUV85" s="140"/>
      <c r="FUW85" s="140"/>
      <c r="FUX85" s="140"/>
      <c r="FUY85" s="140"/>
      <c r="FUZ85" s="140"/>
      <c r="FVA85" s="140"/>
      <c r="FVB85" s="140"/>
      <c r="FVC85" s="140"/>
      <c r="FVD85" s="140"/>
      <c r="FVE85" s="140"/>
      <c r="FVF85" s="140"/>
      <c r="FVG85" s="140"/>
      <c r="FVH85" s="140"/>
      <c r="FVI85" s="140"/>
      <c r="FVJ85" s="140"/>
      <c r="FVK85" s="140"/>
      <c r="FVL85" s="140"/>
      <c r="FVM85" s="140"/>
      <c r="FVN85" s="140"/>
      <c r="FVO85" s="140"/>
      <c r="FVP85" s="140"/>
      <c r="FVQ85" s="140"/>
      <c r="FVR85" s="140"/>
      <c r="FVS85" s="140"/>
      <c r="FVT85" s="140"/>
      <c r="FVU85" s="140"/>
      <c r="FVV85" s="140"/>
      <c r="FVW85" s="140"/>
      <c r="FVX85" s="140"/>
      <c r="FVY85" s="140"/>
      <c r="FVZ85" s="140"/>
      <c r="FWA85" s="140"/>
      <c r="FWB85" s="140"/>
      <c r="FWC85" s="140"/>
      <c r="FWD85" s="140"/>
      <c r="FWE85" s="140"/>
      <c r="FWF85" s="140"/>
      <c r="FWG85" s="140"/>
      <c r="FWH85" s="140"/>
      <c r="FWI85" s="140"/>
      <c r="FWJ85" s="140"/>
      <c r="FWK85" s="140"/>
      <c r="FWL85" s="140"/>
      <c r="FWM85" s="140"/>
      <c r="FWN85" s="140"/>
      <c r="FWO85" s="140"/>
      <c r="FWP85" s="140"/>
      <c r="FWQ85" s="140"/>
      <c r="FWR85" s="140"/>
      <c r="FWS85" s="140"/>
      <c r="FWT85" s="140"/>
      <c r="FWU85" s="140"/>
      <c r="FWV85" s="140"/>
      <c r="FWW85" s="140"/>
      <c r="FWX85" s="140"/>
      <c r="FWY85" s="140"/>
      <c r="FWZ85" s="140"/>
      <c r="FXA85" s="140"/>
      <c r="FXB85" s="140"/>
      <c r="FXC85" s="140"/>
      <c r="FXD85" s="140"/>
      <c r="FXE85" s="140"/>
      <c r="FXF85" s="140"/>
      <c r="FXG85" s="140"/>
      <c r="FXH85" s="140"/>
      <c r="FXI85" s="140"/>
      <c r="FXJ85" s="140"/>
      <c r="FXK85" s="140"/>
      <c r="FXL85" s="140"/>
      <c r="FXM85" s="140"/>
      <c r="FXN85" s="140"/>
      <c r="FXO85" s="140"/>
      <c r="FXP85" s="140"/>
      <c r="FXQ85" s="140"/>
      <c r="FXR85" s="140"/>
      <c r="FXS85" s="140"/>
      <c r="FXT85" s="140"/>
      <c r="FXU85" s="140"/>
      <c r="FXV85" s="140"/>
      <c r="FXW85" s="140"/>
      <c r="FXX85" s="140"/>
      <c r="FXY85" s="140"/>
      <c r="FXZ85" s="140"/>
      <c r="FYA85" s="140"/>
      <c r="FYB85" s="140"/>
      <c r="FYC85" s="140"/>
      <c r="FYD85" s="140"/>
      <c r="FYE85" s="140"/>
      <c r="FYF85" s="140"/>
      <c r="FYG85" s="140"/>
      <c r="FYH85" s="140"/>
      <c r="FYI85" s="140"/>
      <c r="FYJ85" s="140"/>
      <c r="FYK85" s="140"/>
      <c r="FYL85" s="140"/>
      <c r="FYM85" s="140"/>
      <c r="FYN85" s="140"/>
      <c r="FYO85" s="140"/>
      <c r="FYP85" s="140"/>
      <c r="FYQ85" s="140"/>
      <c r="FYR85" s="140"/>
      <c r="FYS85" s="140"/>
      <c r="FYT85" s="140"/>
      <c r="FYU85" s="140"/>
      <c r="FYV85" s="140"/>
      <c r="FYW85" s="140"/>
      <c r="FYX85" s="140"/>
      <c r="FYY85" s="140"/>
      <c r="FYZ85" s="140"/>
      <c r="FZA85" s="140"/>
      <c r="FZB85" s="140"/>
      <c r="FZC85" s="140"/>
      <c r="FZD85" s="140"/>
      <c r="FZE85" s="140"/>
      <c r="FZF85" s="140"/>
      <c r="FZG85" s="140"/>
      <c r="FZH85" s="140"/>
      <c r="FZI85" s="140"/>
      <c r="FZJ85" s="140"/>
      <c r="FZK85" s="140"/>
      <c r="FZL85" s="140"/>
      <c r="FZM85" s="140"/>
      <c r="FZN85" s="140"/>
      <c r="FZO85" s="140"/>
      <c r="FZP85" s="140"/>
      <c r="FZQ85" s="140"/>
      <c r="FZR85" s="140"/>
      <c r="FZS85" s="140"/>
      <c r="FZT85" s="140"/>
      <c r="FZU85" s="140"/>
      <c r="FZV85" s="140"/>
      <c r="FZW85" s="140"/>
      <c r="FZX85" s="140"/>
      <c r="FZY85" s="140"/>
      <c r="FZZ85" s="140"/>
      <c r="GAA85" s="140"/>
      <c r="GAB85" s="140"/>
      <c r="GAC85" s="140"/>
      <c r="GAD85" s="140"/>
      <c r="GAE85" s="140"/>
      <c r="GAF85" s="140"/>
      <c r="GAG85" s="140"/>
      <c r="GAH85" s="140"/>
      <c r="GAI85" s="140"/>
      <c r="GAJ85" s="140"/>
      <c r="GAK85" s="140"/>
      <c r="GAL85" s="140"/>
      <c r="GAM85" s="140"/>
      <c r="GAN85" s="140"/>
      <c r="GAO85" s="140"/>
      <c r="GAP85" s="140"/>
      <c r="GAQ85" s="140"/>
      <c r="GAR85" s="140"/>
      <c r="GAS85" s="140"/>
      <c r="GAT85" s="140"/>
      <c r="GAU85" s="140"/>
      <c r="GAV85" s="140"/>
      <c r="GAW85" s="140"/>
      <c r="GAX85" s="140"/>
      <c r="GAY85" s="140"/>
      <c r="GAZ85" s="140"/>
      <c r="GBA85" s="140"/>
      <c r="GBB85" s="140"/>
      <c r="GBC85" s="140"/>
      <c r="GBD85" s="140"/>
      <c r="GBE85" s="140"/>
      <c r="GBF85" s="140"/>
      <c r="GBG85" s="140"/>
      <c r="GBH85" s="140"/>
      <c r="GBI85" s="140"/>
      <c r="GBJ85" s="140"/>
      <c r="GBK85" s="140"/>
      <c r="GBL85" s="140"/>
      <c r="GBM85" s="140"/>
      <c r="GBN85" s="140"/>
      <c r="GBO85" s="140"/>
      <c r="GBP85" s="140"/>
      <c r="GBQ85" s="140"/>
      <c r="GBR85" s="140"/>
      <c r="GBS85" s="140"/>
      <c r="GBT85" s="140"/>
      <c r="GBU85" s="140"/>
      <c r="GBV85" s="140"/>
      <c r="GBW85" s="140"/>
      <c r="GBX85" s="140"/>
      <c r="GBY85" s="140"/>
      <c r="GBZ85" s="140"/>
      <c r="GCA85" s="140"/>
      <c r="GCB85" s="140"/>
      <c r="GCC85" s="140"/>
      <c r="GCD85" s="140"/>
      <c r="GCE85" s="140"/>
      <c r="GCF85" s="140"/>
      <c r="GCG85" s="140"/>
      <c r="GCH85" s="140"/>
      <c r="GCI85" s="140"/>
      <c r="GCJ85" s="140"/>
      <c r="GCK85" s="140"/>
      <c r="GCL85" s="140"/>
      <c r="GCM85" s="140"/>
      <c r="GCN85" s="140"/>
      <c r="GCO85" s="140"/>
      <c r="GCP85" s="140"/>
      <c r="GCQ85" s="140"/>
      <c r="GCR85" s="140"/>
      <c r="GCS85" s="140"/>
      <c r="GCT85" s="140"/>
      <c r="GCU85" s="140"/>
      <c r="GCV85" s="140"/>
      <c r="GCW85" s="140"/>
      <c r="GCX85" s="140"/>
      <c r="GCY85" s="140"/>
      <c r="GCZ85" s="140"/>
      <c r="GDA85" s="140"/>
      <c r="GDB85" s="140"/>
      <c r="GDC85" s="140"/>
      <c r="GDD85" s="140"/>
      <c r="GDE85" s="140"/>
      <c r="GDF85" s="140"/>
      <c r="GDG85" s="140"/>
      <c r="GDH85" s="140"/>
      <c r="GDI85" s="140"/>
      <c r="GDJ85" s="140"/>
      <c r="GDK85" s="140"/>
      <c r="GDL85" s="140"/>
      <c r="GDM85" s="140"/>
      <c r="GDN85" s="140"/>
      <c r="GDO85" s="140"/>
      <c r="GDP85" s="140"/>
      <c r="GDQ85" s="140"/>
      <c r="GDR85" s="140"/>
      <c r="GDS85" s="140"/>
      <c r="GDT85" s="140"/>
      <c r="GDU85" s="140"/>
      <c r="GDV85" s="140"/>
      <c r="GDW85" s="140"/>
      <c r="GDX85" s="140"/>
      <c r="GDY85" s="140"/>
      <c r="GDZ85" s="140"/>
      <c r="GEA85" s="140"/>
      <c r="GEB85" s="140"/>
      <c r="GEC85" s="140"/>
      <c r="GED85" s="140"/>
      <c r="GEE85" s="140"/>
      <c r="GEF85" s="140"/>
      <c r="GEG85" s="140"/>
      <c r="GEH85" s="140"/>
      <c r="GEI85" s="140"/>
      <c r="GEJ85" s="140"/>
      <c r="GEK85" s="140"/>
      <c r="GEL85" s="140"/>
      <c r="GEM85" s="140"/>
      <c r="GEN85" s="140"/>
      <c r="GEO85" s="140"/>
      <c r="GEP85" s="140"/>
      <c r="GEQ85" s="140"/>
      <c r="GER85" s="140"/>
      <c r="GES85" s="140"/>
      <c r="GET85" s="140"/>
      <c r="GEU85" s="140"/>
      <c r="GEV85" s="140"/>
      <c r="GEW85" s="140"/>
      <c r="GEX85" s="140"/>
      <c r="GEY85" s="140"/>
      <c r="GEZ85" s="140"/>
      <c r="GFA85" s="140"/>
      <c r="GFB85" s="140"/>
      <c r="GFC85" s="140"/>
      <c r="GFD85" s="140"/>
      <c r="GFE85" s="140"/>
      <c r="GFF85" s="140"/>
      <c r="GFG85" s="140"/>
      <c r="GFH85" s="140"/>
      <c r="GFI85" s="140"/>
      <c r="GFJ85" s="140"/>
      <c r="GFK85" s="140"/>
      <c r="GFL85" s="140"/>
      <c r="GFM85" s="140"/>
      <c r="GFN85" s="140"/>
      <c r="GFO85" s="140"/>
      <c r="GFP85" s="140"/>
      <c r="GFQ85" s="140"/>
      <c r="GFR85" s="140"/>
      <c r="GFS85" s="140"/>
      <c r="GFT85" s="140"/>
      <c r="GFU85" s="140"/>
      <c r="GFV85" s="140"/>
      <c r="GFW85" s="140"/>
      <c r="GFX85" s="140"/>
      <c r="GFY85" s="140"/>
      <c r="GFZ85" s="140"/>
      <c r="GGA85" s="140"/>
      <c r="GGB85" s="140"/>
      <c r="GGC85" s="140"/>
      <c r="GGD85" s="140"/>
      <c r="GGE85" s="140"/>
      <c r="GGF85" s="140"/>
      <c r="GGG85" s="140"/>
      <c r="GGH85" s="140"/>
      <c r="GGI85" s="140"/>
      <c r="GGJ85" s="140"/>
      <c r="GGK85" s="140"/>
      <c r="GGL85" s="140"/>
      <c r="GGM85" s="140"/>
      <c r="GGN85" s="140"/>
      <c r="GGO85" s="140"/>
      <c r="GGP85" s="140"/>
      <c r="GGQ85" s="140"/>
      <c r="GGR85" s="140"/>
      <c r="GGS85" s="140"/>
      <c r="GGT85" s="140"/>
      <c r="GGU85" s="140"/>
      <c r="GGV85" s="140"/>
      <c r="GGW85" s="140"/>
      <c r="GGX85" s="140"/>
      <c r="GGY85" s="140"/>
      <c r="GGZ85" s="140"/>
      <c r="GHA85" s="140"/>
      <c r="GHB85" s="140"/>
      <c r="GHC85" s="140"/>
      <c r="GHD85" s="140"/>
      <c r="GHE85" s="140"/>
      <c r="GHF85" s="140"/>
      <c r="GHG85" s="140"/>
      <c r="GHH85" s="140"/>
      <c r="GHI85" s="140"/>
      <c r="GHJ85" s="140"/>
      <c r="GHK85" s="140"/>
      <c r="GHL85" s="140"/>
      <c r="GHM85" s="140"/>
      <c r="GHN85" s="140"/>
      <c r="GHO85" s="140"/>
      <c r="GHP85" s="140"/>
      <c r="GHQ85" s="140"/>
      <c r="GHR85" s="140"/>
      <c r="GHS85" s="140"/>
      <c r="GHT85" s="140"/>
      <c r="GHU85" s="140"/>
      <c r="GHV85" s="140"/>
      <c r="GHW85" s="140"/>
      <c r="GHX85" s="140"/>
      <c r="GHY85" s="140"/>
      <c r="GHZ85" s="140"/>
      <c r="GIA85" s="140"/>
      <c r="GIB85" s="140"/>
      <c r="GIC85" s="140"/>
      <c r="GID85" s="140"/>
      <c r="GIE85" s="140"/>
      <c r="GIF85" s="140"/>
      <c r="GIG85" s="140"/>
      <c r="GIH85" s="140"/>
      <c r="GII85" s="140"/>
      <c r="GIJ85" s="140"/>
      <c r="GIK85" s="140"/>
      <c r="GIL85" s="140"/>
      <c r="GIM85" s="140"/>
      <c r="GIN85" s="140"/>
      <c r="GIO85" s="140"/>
      <c r="GIP85" s="140"/>
      <c r="GIQ85" s="140"/>
      <c r="GIR85" s="140"/>
      <c r="GIS85" s="140"/>
      <c r="GIT85" s="140"/>
      <c r="GIU85" s="140"/>
      <c r="GIV85" s="140"/>
      <c r="GIW85" s="140"/>
      <c r="GIX85" s="140"/>
      <c r="GIY85" s="140"/>
      <c r="GIZ85" s="140"/>
      <c r="GJA85" s="140"/>
      <c r="GJB85" s="140"/>
      <c r="GJC85" s="140"/>
      <c r="GJD85" s="140"/>
      <c r="GJE85" s="140"/>
      <c r="GJF85" s="140"/>
      <c r="GJG85" s="140"/>
      <c r="GJH85" s="140"/>
      <c r="GJI85" s="140"/>
      <c r="GJJ85" s="140"/>
      <c r="GJK85" s="140"/>
      <c r="GJL85" s="140"/>
      <c r="GJM85" s="140"/>
      <c r="GJN85" s="140"/>
      <c r="GJO85" s="140"/>
      <c r="GJP85" s="140"/>
      <c r="GJQ85" s="140"/>
      <c r="GJR85" s="140"/>
      <c r="GJS85" s="140"/>
      <c r="GJT85" s="140"/>
      <c r="GJU85" s="140"/>
      <c r="GJV85" s="140"/>
      <c r="GJW85" s="140"/>
      <c r="GJX85" s="140"/>
      <c r="GJY85" s="140"/>
      <c r="GJZ85" s="140"/>
      <c r="GKA85" s="140"/>
      <c r="GKB85" s="140"/>
      <c r="GKC85" s="140"/>
      <c r="GKD85" s="140"/>
      <c r="GKE85" s="140"/>
      <c r="GKF85" s="140"/>
      <c r="GKG85" s="140"/>
      <c r="GKH85" s="140"/>
      <c r="GKI85" s="140"/>
      <c r="GKJ85" s="140"/>
      <c r="GKK85" s="140"/>
      <c r="GKL85" s="140"/>
      <c r="GKM85" s="140"/>
      <c r="GKN85" s="140"/>
      <c r="GKO85" s="140"/>
      <c r="GKP85" s="140"/>
      <c r="GKQ85" s="140"/>
      <c r="GKR85" s="140"/>
      <c r="GKS85" s="140"/>
      <c r="GKT85" s="140"/>
      <c r="GKU85" s="140"/>
      <c r="GKV85" s="140"/>
      <c r="GKW85" s="140"/>
      <c r="GKX85" s="140"/>
      <c r="GKY85" s="140"/>
      <c r="GKZ85" s="140"/>
      <c r="GLA85" s="140"/>
      <c r="GLB85" s="140"/>
      <c r="GLC85" s="140"/>
      <c r="GLD85" s="140"/>
      <c r="GLE85" s="140"/>
      <c r="GLF85" s="140"/>
      <c r="GLG85" s="140"/>
      <c r="GLH85" s="140"/>
      <c r="GLI85" s="140"/>
      <c r="GLJ85" s="140"/>
      <c r="GLK85" s="140"/>
      <c r="GLL85" s="140"/>
      <c r="GLM85" s="140"/>
      <c r="GLN85" s="140"/>
      <c r="GLO85" s="140"/>
      <c r="GLP85" s="140"/>
      <c r="GLQ85" s="140"/>
      <c r="GLR85" s="140"/>
      <c r="GLS85" s="140"/>
      <c r="GLT85" s="140"/>
      <c r="GLU85" s="140"/>
      <c r="GLV85" s="140"/>
      <c r="GLW85" s="140"/>
      <c r="GLX85" s="140"/>
      <c r="GLY85" s="140"/>
      <c r="GLZ85" s="140"/>
      <c r="GMA85" s="140"/>
      <c r="GMB85" s="140"/>
      <c r="GMC85" s="140"/>
      <c r="GMD85" s="140"/>
      <c r="GME85" s="140"/>
      <c r="GMF85" s="140"/>
      <c r="GMG85" s="140"/>
      <c r="GMH85" s="140"/>
      <c r="GMI85" s="140"/>
      <c r="GMJ85" s="140"/>
      <c r="GMK85" s="140"/>
      <c r="GML85" s="140"/>
      <c r="GMM85" s="140"/>
      <c r="GMN85" s="140"/>
      <c r="GMO85" s="140"/>
      <c r="GMP85" s="140"/>
      <c r="GMQ85" s="140"/>
      <c r="GMR85" s="140"/>
      <c r="GMS85" s="140"/>
      <c r="GMT85" s="140"/>
      <c r="GMU85" s="140"/>
      <c r="GMV85" s="140"/>
      <c r="GMW85" s="140"/>
      <c r="GMX85" s="140"/>
      <c r="GMY85" s="140"/>
      <c r="GMZ85" s="140"/>
      <c r="GNA85" s="140"/>
      <c r="GNB85" s="140"/>
      <c r="GNC85" s="140"/>
      <c r="GND85" s="140"/>
      <c r="GNE85" s="140"/>
      <c r="GNF85" s="140"/>
      <c r="GNG85" s="140"/>
      <c r="GNH85" s="140"/>
      <c r="GNI85" s="140"/>
      <c r="GNJ85" s="140"/>
      <c r="GNK85" s="140"/>
      <c r="GNL85" s="140"/>
      <c r="GNM85" s="140"/>
      <c r="GNN85" s="140"/>
      <c r="GNO85" s="140"/>
      <c r="GNP85" s="140"/>
      <c r="GNQ85" s="140"/>
      <c r="GNR85" s="140"/>
      <c r="GNS85" s="140"/>
      <c r="GNT85" s="140"/>
      <c r="GNU85" s="140"/>
      <c r="GNV85" s="140"/>
      <c r="GNW85" s="140"/>
      <c r="GNX85" s="140"/>
      <c r="GNY85" s="140"/>
      <c r="GNZ85" s="140"/>
      <c r="GOA85" s="140"/>
      <c r="GOB85" s="140"/>
      <c r="GOC85" s="140"/>
      <c r="GOD85" s="140"/>
      <c r="GOE85" s="140"/>
      <c r="GOF85" s="140"/>
      <c r="GOG85" s="140"/>
      <c r="GOH85" s="140"/>
      <c r="GOI85" s="140"/>
      <c r="GOJ85" s="140"/>
      <c r="GOK85" s="140"/>
      <c r="GOL85" s="140"/>
      <c r="GOM85" s="140"/>
      <c r="GON85" s="140"/>
      <c r="GOO85" s="140"/>
      <c r="GOP85" s="140"/>
      <c r="GOQ85" s="140"/>
      <c r="GOR85" s="140"/>
      <c r="GOS85" s="140"/>
      <c r="GOT85" s="140"/>
      <c r="GOU85" s="140"/>
      <c r="GOV85" s="140"/>
      <c r="GOW85" s="140"/>
      <c r="GOX85" s="140"/>
      <c r="GOY85" s="140"/>
      <c r="GOZ85" s="140"/>
      <c r="GPA85" s="140"/>
      <c r="GPB85" s="140"/>
      <c r="GPC85" s="140"/>
      <c r="GPD85" s="140"/>
      <c r="GPE85" s="140"/>
      <c r="GPF85" s="140"/>
      <c r="GPG85" s="140"/>
      <c r="GPH85" s="140"/>
      <c r="GPI85" s="140"/>
      <c r="GPJ85" s="140"/>
      <c r="GPK85" s="140"/>
      <c r="GPL85" s="140"/>
      <c r="GPM85" s="140"/>
      <c r="GPN85" s="140"/>
      <c r="GPO85" s="140"/>
      <c r="GPP85" s="140"/>
      <c r="GPQ85" s="140"/>
      <c r="GPR85" s="140"/>
      <c r="GPS85" s="140"/>
      <c r="GPT85" s="140"/>
      <c r="GPU85" s="140"/>
      <c r="GPV85" s="140"/>
      <c r="GPW85" s="140"/>
      <c r="GPX85" s="140"/>
      <c r="GPY85" s="140"/>
      <c r="GPZ85" s="140"/>
      <c r="GQA85" s="140"/>
      <c r="GQB85" s="140"/>
      <c r="GQC85" s="140"/>
      <c r="GQD85" s="140"/>
      <c r="GQE85" s="140"/>
      <c r="GQF85" s="140"/>
      <c r="GQG85" s="140"/>
      <c r="GQH85" s="140"/>
      <c r="GQI85" s="140"/>
      <c r="GQJ85" s="140"/>
      <c r="GQK85" s="140"/>
      <c r="GQL85" s="140"/>
      <c r="GQM85" s="140"/>
      <c r="GQN85" s="140"/>
      <c r="GQO85" s="140"/>
      <c r="GQP85" s="140"/>
      <c r="GQQ85" s="140"/>
      <c r="GQR85" s="140"/>
      <c r="GQS85" s="140"/>
      <c r="GQT85" s="140"/>
      <c r="GQU85" s="140"/>
      <c r="GQV85" s="140"/>
      <c r="GQW85" s="140"/>
      <c r="GQX85" s="140"/>
      <c r="GQY85" s="140"/>
      <c r="GQZ85" s="140"/>
      <c r="GRA85" s="140"/>
      <c r="GRB85" s="140"/>
      <c r="GRC85" s="140"/>
      <c r="GRD85" s="140"/>
      <c r="GRE85" s="140"/>
      <c r="GRF85" s="140"/>
      <c r="GRG85" s="140"/>
      <c r="GRH85" s="140"/>
      <c r="GRI85" s="140"/>
      <c r="GRJ85" s="140"/>
      <c r="GRK85" s="140"/>
      <c r="GRL85" s="140"/>
      <c r="GRM85" s="140"/>
      <c r="GRN85" s="140"/>
      <c r="GRO85" s="140"/>
      <c r="GRP85" s="140"/>
      <c r="GRQ85" s="140"/>
      <c r="GRR85" s="140"/>
      <c r="GRS85" s="140"/>
      <c r="GRT85" s="140"/>
      <c r="GRU85" s="140"/>
      <c r="GRV85" s="140"/>
      <c r="GRW85" s="140"/>
      <c r="GRX85" s="140"/>
      <c r="GRY85" s="140"/>
      <c r="GRZ85" s="140"/>
      <c r="GSA85" s="140"/>
      <c r="GSB85" s="140"/>
      <c r="GSC85" s="140"/>
      <c r="GSD85" s="140"/>
      <c r="GSE85" s="140"/>
      <c r="GSF85" s="140"/>
      <c r="GSG85" s="140"/>
      <c r="GSH85" s="140"/>
      <c r="GSI85" s="140"/>
      <c r="GSJ85" s="140"/>
      <c r="GSK85" s="140"/>
      <c r="GSL85" s="140"/>
      <c r="GSM85" s="140"/>
      <c r="GSN85" s="140"/>
      <c r="GSO85" s="140"/>
      <c r="GSP85" s="140"/>
      <c r="GSQ85" s="140"/>
      <c r="GSR85" s="140"/>
      <c r="GSS85" s="140"/>
      <c r="GST85" s="140"/>
      <c r="GSU85" s="140"/>
      <c r="GSV85" s="140"/>
      <c r="GSW85" s="140"/>
      <c r="GSX85" s="140"/>
      <c r="GSY85" s="140"/>
      <c r="GSZ85" s="140"/>
      <c r="GTA85" s="140"/>
      <c r="GTB85" s="140"/>
      <c r="GTC85" s="140"/>
      <c r="GTD85" s="140"/>
      <c r="GTE85" s="140"/>
      <c r="GTF85" s="140"/>
      <c r="GTG85" s="140"/>
      <c r="GTH85" s="140"/>
      <c r="GTI85" s="140"/>
      <c r="GTJ85" s="140"/>
      <c r="GTK85" s="140"/>
      <c r="GTL85" s="140"/>
      <c r="GTM85" s="140"/>
      <c r="GTN85" s="140"/>
      <c r="GTO85" s="140"/>
      <c r="GTP85" s="140"/>
      <c r="GTQ85" s="140"/>
      <c r="GTR85" s="140"/>
      <c r="GTS85" s="140"/>
      <c r="GTT85" s="140"/>
      <c r="GTU85" s="140"/>
      <c r="GTV85" s="140"/>
      <c r="GTW85" s="140"/>
      <c r="GTX85" s="140"/>
      <c r="GTY85" s="140"/>
      <c r="GTZ85" s="140"/>
      <c r="GUA85" s="140"/>
      <c r="GUB85" s="140"/>
      <c r="GUC85" s="140"/>
      <c r="GUD85" s="140"/>
      <c r="GUE85" s="140"/>
      <c r="GUF85" s="140"/>
      <c r="GUG85" s="140"/>
      <c r="GUH85" s="140"/>
      <c r="GUI85" s="140"/>
      <c r="GUJ85" s="140"/>
      <c r="GUK85" s="140"/>
      <c r="GUL85" s="140"/>
      <c r="GUM85" s="140"/>
      <c r="GUN85" s="140"/>
      <c r="GUO85" s="140"/>
      <c r="GUP85" s="140"/>
      <c r="GUQ85" s="140"/>
      <c r="GUR85" s="140"/>
      <c r="GUS85" s="140"/>
      <c r="GUT85" s="140"/>
      <c r="GUU85" s="140"/>
      <c r="GUV85" s="140"/>
      <c r="GUW85" s="140"/>
      <c r="GUX85" s="140"/>
      <c r="GUY85" s="140"/>
      <c r="GUZ85" s="140"/>
      <c r="GVA85" s="140"/>
      <c r="GVB85" s="140"/>
      <c r="GVC85" s="140"/>
      <c r="GVD85" s="140"/>
      <c r="GVE85" s="140"/>
      <c r="GVF85" s="140"/>
      <c r="GVG85" s="140"/>
      <c r="GVH85" s="140"/>
      <c r="GVI85" s="140"/>
      <c r="GVJ85" s="140"/>
      <c r="GVK85" s="140"/>
      <c r="GVL85" s="140"/>
      <c r="GVM85" s="140"/>
      <c r="GVN85" s="140"/>
      <c r="GVO85" s="140"/>
      <c r="GVP85" s="140"/>
      <c r="GVQ85" s="140"/>
      <c r="GVR85" s="140"/>
      <c r="GVS85" s="140"/>
      <c r="GVT85" s="140"/>
      <c r="GVU85" s="140"/>
      <c r="GVV85" s="140"/>
      <c r="GVW85" s="140"/>
      <c r="GVX85" s="140"/>
      <c r="GVY85" s="140"/>
      <c r="GVZ85" s="140"/>
      <c r="GWA85" s="140"/>
      <c r="GWB85" s="140"/>
      <c r="GWC85" s="140"/>
      <c r="GWD85" s="140"/>
      <c r="GWE85" s="140"/>
      <c r="GWF85" s="140"/>
      <c r="GWG85" s="140"/>
      <c r="GWH85" s="140"/>
      <c r="GWI85" s="140"/>
      <c r="GWJ85" s="140"/>
      <c r="GWK85" s="140"/>
      <c r="GWL85" s="140"/>
      <c r="GWM85" s="140"/>
      <c r="GWN85" s="140"/>
      <c r="GWO85" s="140"/>
      <c r="GWP85" s="140"/>
      <c r="GWQ85" s="140"/>
      <c r="GWR85" s="140"/>
      <c r="GWS85" s="140"/>
      <c r="GWT85" s="140"/>
      <c r="GWU85" s="140"/>
      <c r="GWV85" s="140"/>
      <c r="GWW85" s="140"/>
      <c r="GWX85" s="140"/>
      <c r="GWY85" s="140"/>
      <c r="GWZ85" s="140"/>
      <c r="GXA85" s="140"/>
      <c r="GXB85" s="140"/>
      <c r="GXC85" s="140"/>
      <c r="GXD85" s="140"/>
      <c r="GXE85" s="140"/>
      <c r="GXF85" s="140"/>
      <c r="GXG85" s="140"/>
      <c r="GXH85" s="140"/>
      <c r="GXI85" s="140"/>
      <c r="GXJ85" s="140"/>
      <c r="GXK85" s="140"/>
      <c r="GXL85" s="140"/>
      <c r="GXM85" s="140"/>
      <c r="GXN85" s="140"/>
      <c r="GXO85" s="140"/>
      <c r="GXP85" s="140"/>
      <c r="GXQ85" s="140"/>
      <c r="GXR85" s="140"/>
      <c r="GXS85" s="140"/>
      <c r="GXT85" s="140"/>
      <c r="GXU85" s="140"/>
      <c r="GXV85" s="140"/>
      <c r="GXW85" s="140"/>
      <c r="GXX85" s="140"/>
      <c r="GXY85" s="140"/>
      <c r="GXZ85" s="140"/>
      <c r="GYA85" s="140"/>
      <c r="GYB85" s="140"/>
      <c r="GYC85" s="140"/>
      <c r="GYD85" s="140"/>
      <c r="GYE85" s="140"/>
      <c r="GYF85" s="140"/>
      <c r="GYG85" s="140"/>
      <c r="GYH85" s="140"/>
      <c r="GYI85" s="140"/>
      <c r="GYJ85" s="140"/>
      <c r="GYK85" s="140"/>
      <c r="GYL85" s="140"/>
      <c r="GYM85" s="140"/>
      <c r="GYN85" s="140"/>
      <c r="GYO85" s="140"/>
      <c r="GYP85" s="140"/>
      <c r="GYQ85" s="140"/>
      <c r="GYR85" s="140"/>
      <c r="GYS85" s="140"/>
      <c r="GYT85" s="140"/>
      <c r="GYU85" s="140"/>
      <c r="GYV85" s="140"/>
      <c r="GYW85" s="140"/>
      <c r="GYX85" s="140"/>
      <c r="GYY85" s="140"/>
      <c r="GYZ85" s="140"/>
      <c r="GZA85" s="140"/>
      <c r="GZB85" s="140"/>
      <c r="GZC85" s="140"/>
      <c r="GZD85" s="140"/>
      <c r="GZE85" s="140"/>
      <c r="GZF85" s="140"/>
      <c r="GZG85" s="140"/>
      <c r="GZH85" s="140"/>
      <c r="GZI85" s="140"/>
      <c r="GZJ85" s="140"/>
      <c r="GZK85" s="140"/>
      <c r="GZL85" s="140"/>
      <c r="GZM85" s="140"/>
      <c r="GZN85" s="140"/>
      <c r="GZO85" s="140"/>
      <c r="GZP85" s="140"/>
      <c r="GZQ85" s="140"/>
      <c r="GZR85" s="140"/>
      <c r="GZS85" s="140"/>
      <c r="GZT85" s="140"/>
      <c r="GZU85" s="140"/>
      <c r="GZV85" s="140"/>
      <c r="GZW85" s="140"/>
      <c r="GZX85" s="140"/>
      <c r="GZY85" s="140"/>
      <c r="GZZ85" s="140"/>
      <c r="HAA85" s="140"/>
      <c r="HAB85" s="140"/>
      <c r="HAC85" s="140"/>
      <c r="HAD85" s="140"/>
      <c r="HAE85" s="140"/>
      <c r="HAF85" s="140"/>
      <c r="HAG85" s="140"/>
      <c r="HAH85" s="140"/>
      <c r="HAI85" s="140"/>
      <c r="HAJ85" s="140"/>
      <c r="HAK85" s="140"/>
      <c r="HAL85" s="140"/>
      <c r="HAM85" s="140"/>
      <c r="HAN85" s="140"/>
      <c r="HAO85" s="140"/>
      <c r="HAP85" s="140"/>
      <c r="HAQ85" s="140"/>
      <c r="HAR85" s="140"/>
      <c r="HAS85" s="140"/>
      <c r="HAT85" s="140"/>
      <c r="HAU85" s="140"/>
      <c r="HAV85" s="140"/>
      <c r="HAW85" s="140"/>
      <c r="HAX85" s="140"/>
      <c r="HAY85" s="140"/>
      <c r="HAZ85" s="140"/>
      <c r="HBA85" s="140"/>
      <c r="HBB85" s="140"/>
      <c r="HBC85" s="140"/>
      <c r="HBD85" s="140"/>
      <c r="HBE85" s="140"/>
      <c r="HBF85" s="140"/>
      <c r="HBG85" s="140"/>
      <c r="HBH85" s="140"/>
      <c r="HBI85" s="140"/>
      <c r="HBJ85" s="140"/>
      <c r="HBK85" s="140"/>
      <c r="HBL85" s="140"/>
      <c r="HBM85" s="140"/>
      <c r="HBN85" s="140"/>
      <c r="HBO85" s="140"/>
      <c r="HBP85" s="140"/>
      <c r="HBQ85" s="140"/>
      <c r="HBR85" s="140"/>
      <c r="HBS85" s="140"/>
      <c r="HBT85" s="140"/>
      <c r="HBU85" s="140"/>
      <c r="HBV85" s="140"/>
      <c r="HBW85" s="140"/>
      <c r="HBX85" s="140"/>
      <c r="HBY85" s="140"/>
      <c r="HBZ85" s="140"/>
      <c r="HCA85" s="140"/>
      <c r="HCB85" s="140"/>
      <c r="HCC85" s="140"/>
      <c r="HCD85" s="140"/>
      <c r="HCE85" s="140"/>
      <c r="HCF85" s="140"/>
      <c r="HCG85" s="140"/>
      <c r="HCH85" s="140"/>
      <c r="HCI85" s="140"/>
      <c r="HCJ85" s="140"/>
      <c r="HCK85" s="140"/>
      <c r="HCL85" s="140"/>
      <c r="HCM85" s="140"/>
      <c r="HCN85" s="140"/>
      <c r="HCO85" s="140"/>
      <c r="HCP85" s="140"/>
      <c r="HCQ85" s="140"/>
      <c r="HCR85" s="140"/>
      <c r="HCS85" s="140"/>
      <c r="HCT85" s="140"/>
      <c r="HCU85" s="140"/>
      <c r="HCV85" s="140"/>
      <c r="HCW85" s="140"/>
      <c r="HCX85" s="140"/>
      <c r="HCY85" s="140"/>
      <c r="HCZ85" s="140"/>
      <c r="HDA85" s="140"/>
      <c r="HDB85" s="140"/>
      <c r="HDC85" s="140"/>
      <c r="HDD85" s="140"/>
      <c r="HDE85" s="140"/>
      <c r="HDF85" s="140"/>
      <c r="HDG85" s="140"/>
      <c r="HDH85" s="140"/>
      <c r="HDI85" s="140"/>
      <c r="HDJ85" s="140"/>
      <c r="HDK85" s="140"/>
      <c r="HDL85" s="140"/>
      <c r="HDM85" s="140"/>
      <c r="HDN85" s="140"/>
      <c r="HDO85" s="140"/>
      <c r="HDP85" s="140"/>
      <c r="HDQ85" s="140"/>
      <c r="HDR85" s="140"/>
      <c r="HDS85" s="140"/>
      <c r="HDT85" s="140"/>
      <c r="HDU85" s="140"/>
      <c r="HDV85" s="140"/>
      <c r="HDW85" s="140"/>
      <c r="HDX85" s="140"/>
      <c r="HDY85" s="140"/>
      <c r="HDZ85" s="140"/>
      <c r="HEA85" s="140"/>
      <c r="HEB85" s="140"/>
      <c r="HEC85" s="140"/>
      <c r="HED85" s="140"/>
      <c r="HEE85" s="140"/>
      <c r="HEF85" s="140"/>
      <c r="HEG85" s="140"/>
      <c r="HEH85" s="140"/>
      <c r="HEI85" s="140"/>
      <c r="HEJ85" s="140"/>
      <c r="HEK85" s="140"/>
      <c r="HEL85" s="140"/>
      <c r="HEM85" s="140"/>
      <c r="HEN85" s="140"/>
      <c r="HEO85" s="140"/>
      <c r="HEP85" s="140"/>
      <c r="HEQ85" s="140"/>
      <c r="HER85" s="140"/>
      <c r="HES85" s="140"/>
      <c r="HET85" s="140"/>
      <c r="HEU85" s="140"/>
      <c r="HEV85" s="140"/>
      <c r="HEW85" s="140"/>
      <c r="HEX85" s="140"/>
      <c r="HEY85" s="140"/>
      <c r="HEZ85" s="140"/>
      <c r="HFA85" s="140"/>
      <c r="HFB85" s="140"/>
      <c r="HFC85" s="140"/>
      <c r="HFD85" s="140"/>
      <c r="HFE85" s="140"/>
      <c r="HFF85" s="140"/>
      <c r="HFG85" s="140"/>
      <c r="HFH85" s="140"/>
      <c r="HFI85" s="140"/>
      <c r="HFJ85" s="140"/>
      <c r="HFK85" s="140"/>
      <c r="HFL85" s="140"/>
      <c r="HFM85" s="140"/>
      <c r="HFN85" s="140"/>
      <c r="HFO85" s="140"/>
      <c r="HFP85" s="140"/>
      <c r="HFQ85" s="140"/>
      <c r="HFR85" s="140"/>
      <c r="HFS85" s="140"/>
      <c r="HFT85" s="140"/>
      <c r="HFU85" s="140"/>
      <c r="HFV85" s="140"/>
      <c r="HFW85" s="140"/>
      <c r="HFX85" s="140"/>
      <c r="HFY85" s="140"/>
      <c r="HFZ85" s="140"/>
      <c r="HGA85" s="140"/>
      <c r="HGB85" s="140"/>
      <c r="HGC85" s="140"/>
      <c r="HGD85" s="140"/>
      <c r="HGE85" s="140"/>
      <c r="HGF85" s="140"/>
      <c r="HGG85" s="140"/>
      <c r="HGH85" s="140"/>
      <c r="HGI85" s="140"/>
      <c r="HGJ85" s="140"/>
      <c r="HGK85" s="140"/>
      <c r="HGL85" s="140"/>
      <c r="HGM85" s="140"/>
      <c r="HGN85" s="140"/>
      <c r="HGO85" s="140"/>
      <c r="HGP85" s="140"/>
      <c r="HGQ85" s="140"/>
      <c r="HGR85" s="140"/>
      <c r="HGS85" s="140"/>
      <c r="HGT85" s="140"/>
      <c r="HGU85" s="140"/>
      <c r="HGV85" s="140"/>
      <c r="HGW85" s="140"/>
      <c r="HGX85" s="140"/>
      <c r="HGY85" s="140"/>
      <c r="HGZ85" s="140"/>
      <c r="HHA85" s="140"/>
      <c r="HHB85" s="140"/>
      <c r="HHC85" s="140"/>
      <c r="HHD85" s="140"/>
      <c r="HHE85" s="140"/>
      <c r="HHF85" s="140"/>
      <c r="HHG85" s="140"/>
      <c r="HHH85" s="140"/>
      <c r="HHI85" s="140"/>
      <c r="HHJ85" s="140"/>
      <c r="HHK85" s="140"/>
      <c r="HHL85" s="140"/>
      <c r="HHM85" s="140"/>
      <c r="HHN85" s="140"/>
      <c r="HHO85" s="140"/>
      <c r="HHP85" s="140"/>
      <c r="HHQ85" s="140"/>
      <c r="HHR85" s="140"/>
      <c r="HHS85" s="140"/>
      <c r="HHT85" s="140"/>
      <c r="HHU85" s="140"/>
      <c r="HHV85" s="140"/>
      <c r="HHW85" s="140"/>
      <c r="HHX85" s="140"/>
      <c r="HHY85" s="140"/>
      <c r="HHZ85" s="140"/>
      <c r="HIA85" s="140"/>
      <c r="HIB85" s="140"/>
      <c r="HIC85" s="140"/>
      <c r="HID85" s="140"/>
      <c r="HIE85" s="140"/>
      <c r="HIF85" s="140"/>
      <c r="HIG85" s="140"/>
      <c r="HIH85" s="140"/>
      <c r="HII85" s="140"/>
      <c r="HIJ85" s="140"/>
      <c r="HIK85" s="140"/>
      <c r="HIL85" s="140"/>
      <c r="HIM85" s="140"/>
      <c r="HIN85" s="140"/>
      <c r="HIO85" s="140"/>
      <c r="HIP85" s="140"/>
      <c r="HIQ85" s="140"/>
      <c r="HIR85" s="140"/>
      <c r="HIS85" s="140"/>
      <c r="HIT85" s="140"/>
      <c r="HIU85" s="140"/>
      <c r="HIV85" s="140"/>
      <c r="HIW85" s="140"/>
      <c r="HIX85" s="140"/>
      <c r="HIY85" s="140"/>
      <c r="HIZ85" s="140"/>
      <c r="HJA85" s="140"/>
      <c r="HJB85" s="140"/>
      <c r="HJC85" s="140"/>
      <c r="HJD85" s="140"/>
      <c r="HJE85" s="140"/>
      <c r="HJF85" s="140"/>
      <c r="HJG85" s="140"/>
      <c r="HJH85" s="140"/>
      <c r="HJI85" s="140"/>
      <c r="HJJ85" s="140"/>
      <c r="HJK85" s="140"/>
      <c r="HJL85" s="140"/>
      <c r="HJM85" s="140"/>
      <c r="HJN85" s="140"/>
      <c r="HJO85" s="140"/>
      <c r="HJP85" s="140"/>
      <c r="HJQ85" s="140"/>
      <c r="HJR85" s="140"/>
      <c r="HJS85" s="140"/>
      <c r="HJT85" s="140"/>
      <c r="HJU85" s="140"/>
      <c r="HJV85" s="140"/>
      <c r="HJW85" s="140"/>
      <c r="HJX85" s="140"/>
      <c r="HJY85" s="140"/>
      <c r="HJZ85" s="140"/>
      <c r="HKA85" s="140"/>
      <c r="HKB85" s="140"/>
      <c r="HKC85" s="140"/>
      <c r="HKD85" s="140"/>
      <c r="HKE85" s="140"/>
      <c r="HKF85" s="140"/>
      <c r="HKG85" s="140"/>
      <c r="HKH85" s="140"/>
      <c r="HKI85" s="140"/>
      <c r="HKJ85" s="140"/>
      <c r="HKK85" s="140"/>
      <c r="HKL85" s="140"/>
      <c r="HKM85" s="140"/>
      <c r="HKN85" s="140"/>
      <c r="HKO85" s="140"/>
      <c r="HKP85" s="140"/>
      <c r="HKQ85" s="140"/>
      <c r="HKR85" s="140"/>
      <c r="HKS85" s="140"/>
      <c r="HKT85" s="140"/>
      <c r="HKU85" s="140"/>
      <c r="HKV85" s="140"/>
      <c r="HKW85" s="140"/>
      <c r="HKX85" s="140"/>
      <c r="HKY85" s="140"/>
      <c r="HKZ85" s="140"/>
      <c r="HLA85" s="140"/>
      <c r="HLB85" s="140"/>
      <c r="HLC85" s="140"/>
      <c r="HLD85" s="140"/>
      <c r="HLE85" s="140"/>
      <c r="HLF85" s="140"/>
      <c r="HLG85" s="140"/>
      <c r="HLH85" s="140"/>
      <c r="HLI85" s="140"/>
      <c r="HLJ85" s="140"/>
      <c r="HLK85" s="140"/>
      <c r="HLL85" s="140"/>
      <c r="HLM85" s="140"/>
      <c r="HLN85" s="140"/>
      <c r="HLO85" s="140"/>
      <c r="HLP85" s="140"/>
      <c r="HLQ85" s="140"/>
      <c r="HLR85" s="140"/>
      <c r="HLS85" s="140"/>
      <c r="HLT85" s="140"/>
      <c r="HLU85" s="140"/>
      <c r="HLV85" s="140"/>
      <c r="HLW85" s="140"/>
      <c r="HLX85" s="140"/>
      <c r="HLY85" s="140"/>
      <c r="HLZ85" s="140"/>
      <c r="HMA85" s="140"/>
      <c r="HMB85" s="140"/>
      <c r="HMC85" s="140"/>
      <c r="HMD85" s="140"/>
      <c r="HME85" s="140"/>
      <c r="HMF85" s="140"/>
      <c r="HMG85" s="140"/>
      <c r="HMH85" s="140"/>
      <c r="HMI85" s="140"/>
      <c r="HMJ85" s="140"/>
      <c r="HMK85" s="140"/>
      <c r="HML85" s="140"/>
      <c r="HMM85" s="140"/>
      <c r="HMN85" s="140"/>
      <c r="HMO85" s="140"/>
      <c r="HMP85" s="140"/>
      <c r="HMQ85" s="140"/>
      <c r="HMR85" s="140"/>
      <c r="HMS85" s="140"/>
      <c r="HMT85" s="140"/>
      <c r="HMU85" s="140"/>
      <c r="HMV85" s="140"/>
      <c r="HMW85" s="140"/>
      <c r="HMX85" s="140"/>
      <c r="HMY85" s="140"/>
      <c r="HMZ85" s="140"/>
      <c r="HNA85" s="140"/>
      <c r="HNB85" s="140"/>
      <c r="HNC85" s="140"/>
      <c r="HND85" s="140"/>
      <c r="HNE85" s="140"/>
      <c r="HNF85" s="140"/>
      <c r="HNG85" s="140"/>
      <c r="HNH85" s="140"/>
      <c r="HNI85" s="140"/>
      <c r="HNJ85" s="140"/>
      <c r="HNK85" s="140"/>
      <c r="HNL85" s="140"/>
      <c r="HNM85" s="140"/>
      <c r="HNN85" s="140"/>
      <c r="HNO85" s="140"/>
      <c r="HNP85" s="140"/>
      <c r="HNQ85" s="140"/>
      <c r="HNR85" s="140"/>
      <c r="HNS85" s="140"/>
      <c r="HNT85" s="140"/>
      <c r="HNU85" s="140"/>
      <c r="HNV85" s="140"/>
      <c r="HNW85" s="140"/>
      <c r="HNX85" s="140"/>
      <c r="HNY85" s="140"/>
      <c r="HNZ85" s="140"/>
      <c r="HOA85" s="140"/>
      <c r="HOB85" s="140"/>
      <c r="HOC85" s="140"/>
      <c r="HOD85" s="140"/>
      <c r="HOE85" s="140"/>
      <c r="HOF85" s="140"/>
      <c r="HOG85" s="140"/>
      <c r="HOH85" s="140"/>
      <c r="HOI85" s="140"/>
      <c r="HOJ85" s="140"/>
      <c r="HOK85" s="140"/>
      <c r="HOL85" s="140"/>
      <c r="HOM85" s="140"/>
      <c r="HON85" s="140"/>
      <c r="HOO85" s="140"/>
      <c r="HOP85" s="140"/>
      <c r="HOQ85" s="140"/>
      <c r="HOR85" s="140"/>
      <c r="HOS85" s="140"/>
      <c r="HOT85" s="140"/>
      <c r="HOU85" s="140"/>
      <c r="HOV85" s="140"/>
      <c r="HOW85" s="140"/>
      <c r="HOX85" s="140"/>
      <c r="HOY85" s="140"/>
      <c r="HOZ85" s="140"/>
      <c r="HPA85" s="140"/>
      <c r="HPB85" s="140"/>
      <c r="HPC85" s="140"/>
      <c r="HPD85" s="140"/>
      <c r="HPE85" s="140"/>
      <c r="HPF85" s="140"/>
      <c r="HPG85" s="140"/>
      <c r="HPH85" s="140"/>
      <c r="HPI85" s="140"/>
      <c r="HPJ85" s="140"/>
      <c r="HPK85" s="140"/>
      <c r="HPL85" s="140"/>
      <c r="HPM85" s="140"/>
      <c r="HPN85" s="140"/>
      <c r="HPO85" s="140"/>
      <c r="HPP85" s="140"/>
      <c r="HPQ85" s="140"/>
      <c r="HPR85" s="140"/>
      <c r="HPS85" s="140"/>
      <c r="HPT85" s="140"/>
      <c r="HPU85" s="140"/>
      <c r="HPV85" s="140"/>
      <c r="HPW85" s="140"/>
      <c r="HPX85" s="140"/>
      <c r="HPY85" s="140"/>
      <c r="HPZ85" s="140"/>
      <c r="HQA85" s="140"/>
      <c r="HQB85" s="140"/>
      <c r="HQC85" s="140"/>
      <c r="HQD85" s="140"/>
      <c r="HQE85" s="140"/>
      <c r="HQF85" s="140"/>
      <c r="HQG85" s="140"/>
      <c r="HQH85" s="140"/>
      <c r="HQI85" s="140"/>
      <c r="HQJ85" s="140"/>
      <c r="HQK85" s="140"/>
      <c r="HQL85" s="140"/>
      <c r="HQM85" s="140"/>
      <c r="HQN85" s="140"/>
      <c r="HQO85" s="140"/>
      <c r="HQP85" s="140"/>
      <c r="HQQ85" s="140"/>
      <c r="HQR85" s="140"/>
      <c r="HQS85" s="140"/>
      <c r="HQT85" s="140"/>
      <c r="HQU85" s="140"/>
      <c r="HQV85" s="140"/>
      <c r="HQW85" s="140"/>
      <c r="HQX85" s="140"/>
      <c r="HQY85" s="140"/>
      <c r="HQZ85" s="140"/>
      <c r="HRA85" s="140"/>
      <c r="HRB85" s="140"/>
      <c r="HRC85" s="140"/>
      <c r="HRD85" s="140"/>
      <c r="HRE85" s="140"/>
      <c r="HRF85" s="140"/>
      <c r="HRG85" s="140"/>
      <c r="HRH85" s="140"/>
      <c r="HRI85" s="140"/>
      <c r="HRJ85" s="140"/>
      <c r="HRK85" s="140"/>
      <c r="HRL85" s="140"/>
      <c r="HRM85" s="140"/>
      <c r="HRN85" s="140"/>
      <c r="HRO85" s="140"/>
      <c r="HRP85" s="140"/>
      <c r="HRQ85" s="140"/>
      <c r="HRR85" s="140"/>
      <c r="HRS85" s="140"/>
      <c r="HRT85" s="140"/>
      <c r="HRU85" s="140"/>
      <c r="HRV85" s="140"/>
      <c r="HRW85" s="140"/>
      <c r="HRX85" s="140"/>
      <c r="HRY85" s="140"/>
      <c r="HRZ85" s="140"/>
      <c r="HSA85" s="140"/>
      <c r="HSB85" s="140"/>
      <c r="HSC85" s="140"/>
      <c r="HSD85" s="140"/>
      <c r="HSE85" s="140"/>
      <c r="HSF85" s="140"/>
      <c r="HSG85" s="140"/>
      <c r="HSH85" s="140"/>
      <c r="HSI85" s="140"/>
      <c r="HSJ85" s="140"/>
      <c r="HSK85" s="140"/>
      <c r="HSL85" s="140"/>
      <c r="HSM85" s="140"/>
      <c r="HSN85" s="140"/>
      <c r="HSO85" s="140"/>
      <c r="HSP85" s="140"/>
      <c r="HSQ85" s="140"/>
      <c r="HSR85" s="140"/>
      <c r="HSS85" s="140"/>
      <c r="HST85" s="140"/>
      <c r="HSU85" s="140"/>
      <c r="HSV85" s="140"/>
      <c r="HSW85" s="140"/>
      <c r="HSX85" s="140"/>
      <c r="HSY85" s="140"/>
      <c r="HSZ85" s="140"/>
      <c r="HTA85" s="140"/>
      <c r="HTB85" s="140"/>
      <c r="HTC85" s="140"/>
      <c r="HTD85" s="140"/>
      <c r="HTE85" s="140"/>
      <c r="HTF85" s="140"/>
      <c r="HTG85" s="140"/>
      <c r="HTH85" s="140"/>
      <c r="HTI85" s="140"/>
      <c r="HTJ85" s="140"/>
      <c r="HTK85" s="140"/>
      <c r="HTL85" s="140"/>
      <c r="HTM85" s="140"/>
      <c r="HTN85" s="140"/>
      <c r="HTO85" s="140"/>
      <c r="HTP85" s="140"/>
      <c r="HTQ85" s="140"/>
      <c r="HTR85" s="140"/>
      <c r="HTS85" s="140"/>
      <c r="HTT85" s="140"/>
      <c r="HTU85" s="140"/>
      <c r="HTV85" s="140"/>
      <c r="HTW85" s="140"/>
      <c r="HTX85" s="140"/>
      <c r="HTY85" s="140"/>
      <c r="HTZ85" s="140"/>
      <c r="HUA85" s="140"/>
      <c r="HUB85" s="140"/>
      <c r="HUC85" s="140"/>
      <c r="HUD85" s="140"/>
      <c r="HUE85" s="140"/>
      <c r="HUF85" s="140"/>
      <c r="HUG85" s="140"/>
      <c r="HUH85" s="140"/>
      <c r="HUI85" s="140"/>
      <c r="HUJ85" s="140"/>
      <c r="HUK85" s="140"/>
      <c r="HUL85" s="140"/>
      <c r="HUM85" s="140"/>
      <c r="HUN85" s="140"/>
      <c r="HUO85" s="140"/>
      <c r="HUP85" s="140"/>
      <c r="HUQ85" s="140"/>
      <c r="HUR85" s="140"/>
      <c r="HUS85" s="140"/>
      <c r="HUT85" s="140"/>
      <c r="HUU85" s="140"/>
      <c r="HUV85" s="140"/>
      <c r="HUW85" s="140"/>
      <c r="HUX85" s="140"/>
      <c r="HUY85" s="140"/>
      <c r="HUZ85" s="140"/>
      <c r="HVA85" s="140"/>
      <c r="HVB85" s="140"/>
      <c r="HVC85" s="140"/>
      <c r="HVD85" s="140"/>
      <c r="HVE85" s="140"/>
      <c r="HVF85" s="140"/>
      <c r="HVG85" s="140"/>
      <c r="HVH85" s="140"/>
      <c r="HVI85" s="140"/>
      <c r="HVJ85" s="140"/>
      <c r="HVK85" s="140"/>
      <c r="HVL85" s="140"/>
      <c r="HVM85" s="140"/>
      <c r="HVN85" s="140"/>
      <c r="HVO85" s="140"/>
      <c r="HVP85" s="140"/>
      <c r="HVQ85" s="140"/>
      <c r="HVR85" s="140"/>
      <c r="HVS85" s="140"/>
      <c r="HVT85" s="140"/>
      <c r="HVU85" s="140"/>
      <c r="HVV85" s="140"/>
      <c r="HVW85" s="140"/>
      <c r="HVX85" s="140"/>
      <c r="HVY85" s="140"/>
      <c r="HVZ85" s="140"/>
      <c r="HWA85" s="140"/>
      <c r="HWB85" s="140"/>
      <c r="HWC85" s="140"/>
      <c r="HWD85" s="140"/>
      <c r="HWE85" s="140"/>
      <c r="HWF85" s="140"/>
      <c r="HWG85" s="140"/>
      <c r="HWH85" s="140"/>
      <c r="HWI85" s="140"/>
      <c r="HWJ85" s="140"/>
      <c r="HWK85" s="140"/>
      <c r="HWL85" s="140"/>
      <c r="HWM85" s="140"/>
      <c r="HWN85" s="140"/>
      <c r="HWO85" s="140"/>
      <c r="HWP85" s="140"/>
      <c r="HWQ85" s="140"/>
      <c r="HWR85" s="140"/>
      <c r="HWS85" s="140"/>
      <c r="HWT85" s="140"/>
      <c r="HWU85" s="140"/>
      <c r="HWV85" s="140"/>
      <c r="HWW85" s="140"/>
      <c r="HWX85" s="140"/>
      <c r="HWY85" s="140"/>
      <c r="HWZ85" s="140"/>
      <c r="HXA85" s="140"/>
      <c r="HXB85" s="140"/>
      <c r="HXC85" s="140"/>
      <c r="HXD85" s="140"/>
      <c r="HXE85" s="140"/>
      <c r="HXF85" s="140"/>
      <c r="HXG85" s="140"/>
      <c r="HXH85" s="140"/>
      <c r="HXI85" s="140"/>
      <c r="HXJ85" s="140"/>
      <c r="HXK85" s="140"/>
      <c r="HXL85" s="140"/>
      <c r="HXM85" s="140"/>
      <c r="HXN85" s="140"/>
      <c r="HXO85" s="140"/>
      <c r="HXP85" s="140"/>
      <c r="HXQ85" s="140"/>
      <c r="HXR85" s="140"/>
      <c r="HXS85" s="140"/>
      <c r="HXT85" s="140"/>
      <c r="HXU85" s="140"/>
      <c r="HXV85" s="140"/>
      <c r="HXW85" s="140"/>
      <c r="HXX85" s="140"/>
      <c r="HXY85" s="140"/>
      <c r="HXZ85" s="140"/>
      <c r="HYA85" s="140"/>
      <c r="HYB85" s="140"/>
      <c r="HYC85" s="140"/>
      <c r="HYD85" s="140"/>
      <c r="HYE85" s="140"/>
      <c r="HYF85" s="140"/>
      <c r="HYG85" s="140"/>
      <c r="HYH85" s="140"/>
      <c r="HYI85" s="140"/>
      <c r="HYJ85" s="140"/>
      <c r="HYK85" s="140"/>
      <c r="HYL85" s="140"/>
      <c r="HYM85" s="140"/>
      <c r="HYN85" s="140"/>
      <c r="HYO85" s="140"/>
      <c r="HYP85" s="140"/>
      <c r="HYQ85" s="140"/>
      <c r="HYR85" s="140"/>
      <c r="HYS85" s="140"/>
      <c r="HYT85" s="140"/>
      <c r="HYU85" s="140"/>
      <c r="HYV85" s="140"/>
      <c r="HYW85" s="140"/>
      <c r="HYX85" s="140"/>
      <c r="HYY85" s="140"/>
      <c r="HYZ85" s="140"/>
      <c r="HZA85" s="140"/>
      <c r="HZB85" s="140"/>
      <c r="HZC85" s="140"/>
      <c r="HZD85" s="140"/>
      <c r="HZE85" s="140"/>
      <c r="HZF85" s="140"/>
      <c r="HZG85" s="140"/>
      <c r="HZH85" s="140"/>
      <c r="HZI85" s="140"/>
      <c r="HZJ85" s="140"/>
      <c r="HZK85" s="140"/>
      <c r="HZL85" s="140"/>
      <c r="HZM85" s="140"/>
      <c r="HZN85" s="140"/>
      <c r="HZO85" s="140"/>
      <c r="HZP85" s="140"/>
      <c r="HZQ85" s="140"/>
      <c r="HZR85" s="140"/>
      <c r="HZS85" s="140"/>
      <c r="HZT85" s="140"/>
      <c r="HZU85" s="140"/>
      <c r="HZV85" s="140"/>
      <c r="HZW85" s="140"/>
      <c r="HZX85" s="140"/>
      <c r="HZY85" s="140"/>
      <c r="HZZ85" s="140"/>
      <c r="IAA85" s="140"/>
      <c r="IAB85" s="140"/>
      <c r="IAC85" s="140"/>
      <c r="IAD85" s="140"/>
      <c r="IAE85" s="140"/>
      <c r="IAF85" s="140"/>
      <c r="IAG85" s="140"/>
      <c r="IAH85" s="140"/>
      <c r="IAI85" s="140"/>
      <c r="IAJ85" s="140"/>
      <c r="IAK85" s="140"/>
      <c r="IAL85" s="140"/>
      <c r="IAM85" s="140"/>
      <c r="IAN85" s="140"/>
      <c r="IAO85" s="140"/>
      <c r="IAP85" s="140"/>
      <c r="IAQ85" s="140"/>
      <c r="IAR85" s="140"/>
      <c r="IAS85" s="140"/>
      <c r="IAT85" s="140"/>
      <c r="IAU85" s="140"/>
      <c r="IAV85" s="140"/>
      <c r="IAW85" s="140"/>
      <c r="IAX85" s="140"/>
      <c r="IAY85" s="140"/>
      <c r="IAZ85" s="140"/>
      <c r="IBA85" s="140"/>
      <c r="IBB85" s="140"/>
      <c r="IBC85" s="140"/>
      <c r="IBD85" s="140"/>
      <c r="IBE85" s="140"/>
      <c r="IBF85" s="140"/>
      <c r="IBG85" s="140"/>
      <c r="IBH85" s="140"/>
      <c r="IBI85" s="140"/>
      <c r="IBJ85" s="140"/>
      <c r="IBK85" s="140"/>
      <c r="IBL85" s="140"/>
      <c r="IBM85" s="140"/>
      <c r="IBN85" s="140"/>
      <c r="IBO85" s="140"/>
      <c r="IBP85" s="140"/>
      <c r="IBQ85" s="140"/>
      <c r="IBR85" s="140"/>
      <c r="IBS85" s="140"/>
      <c r="IBT85" s="140"/>
      <c r="IBU85" s="140"/>
      <c r="IBV85" s="140"/>
      <c r="IBW85" s="140"/>
      <c r="IBX85" s="140"/>
      <c r="IBY85" s="140"/>
      <c r="IBZ85" s="140"/>
      <c r="ICA85" s="140"/>
      <c r="ICB85" s="140"/>
      <c r="ICC85" s="140"/>
      <c r="ICD85" s="140"/>
      <c r="ICE85" s="140"/>
      <c r="ICF85" s="140"/>
      <c r="ICG85" s="140"/>
      <c r="ICH85" s="140"/>
      <c r="ICI85" s="140"/>
      <c r="ICJ85" s="140"/>
      <c r="ICK85" s="140"/>
      <c r="ICL85" s="140"/>
      <c r="ICM85" s="140"/>
      <c r="ICN85" s="140"/>
      <c r="ICO85" s="140"/>
      <c r="ICP85" s="140"/>
      <c r="ICQ85" s="140"/>
      <c r="ICR85" s="140"/>
      <c r="ICS85" s="140"/>
      <c r="ICT85" s="140"/>
      <c r="ICU85" s="140"/>
      <c r="ICV85" s="140"/>
      <c r="ICW85" s="140"/>
      <c r="ICX85" s="140"/>
      <c r="ICY85" s="140"/>
      <c r="ICZ85" s="140"/>
      <c r="IDA85" s="140"/>
      <c r="IDB85" s="140"/>
      <c r="IDC85" s="140"/>
      <c r="IDD85" s="140"/>
      <c r="IDE85" s="140"/>
      <c r="IDF85" s="140"/>
      <c r="IDG85" s="140"/>
      <c r="IDH85" s="140"/>
      <c r="IDI85" s="140"/>
      <c r="IDJ85" s="140"/>
      <c r="IDK85" s="140"/>
      <c r="IDL85" s="140"/>
      <c r="IDM85" s="140"/>
      <c r="IDN85" s="140"/>
      <c r="IDO85" s="140"/>
      <c r="IDP85" s="140"/>
      <c r="IDQ85" s="140"/>
      <c r="IDR85" s="140"/>
      <c r="IDS85" s="140"/>
      <c r="IDT85" s="140"/>
      <c r="IDU85" s="140"/>
      <c r="IDV85" s="140"/>
      <c r="IDW85" s="140"/>
      <c r="IDX85" s="140"/>
      <c r="IDY85" s="140"/>
      <c r="IDZ85" s="140"/>
      <c r="IEA85" s="140"/>
      <c r="IEB85" s="140"/>
      <c r="IEC85" s="140"/>
      <c r="IED85" s="140"/>
      <c r="IEE85" s="140"/>
      <c r="IEF85" s="140"/>
      <c r="IEG85" s="140"/>
      <c r="IEH85" s="140"/>
      <c r="IEI85" s="140"/>
      <c r="IEJ85" s="140"/>
      <c r="IEK85" s="140"/>
      <c r="IEL85" s="140"/>
      <c r="IEM85" s="140"/>
      <c r="IEN85" s="140"/>
      <c r="IEO85" s="140"/>
      <c r="IEP85" s="140"/>
      <c r="IEQ85" s="140"/>
      <c r="IER85" s="140"/>
      <c r="IES85" s="140"/>
      <c r="IET85" s="140"/>
      <c r="IEU85" s="140"/>
      <c r="IEV85" s="140"/>
      <c r="IEW85" s="140"/>
      <c r="IEX85" s="140"/>
      <c r="IEY85" s="140"/>
      <c r="IEZ85" s="140"/>
      <c r="IFA85" s="140"/>
      <c r="IFB85" s="140"/>
      <c r="IFC85" s="140"/>
      <c r="IFD85" s="140"/>
      <c r="IFE85" s="140"/>
      <c r="IFF85" s="140"/>
      <c r="IFG85" s="140"/>
      <c r="IFH85" s="140"/>
      <c r="IFI85" s="140"/>
      <c r="IFJ85" s="140"/>
      <c r="IFK85" s="140"/>
      <c r="IFL85" s="140"/>
      <c r="IFM85" s="140"/>
      <c r="IFN85" s="140"/>
      <c r="IFO85" s="140"/>
      <c r="IFP85" s="140"/>
      <c r="IFQ85" s="140"/>
      <c r="IFR85" s="140"/>
      <c r="IFS85" s="140"/>
      <c r="IFT85" s="140"/>
      <c r="IFU85" s="140"/>
      <c r="IFV85" s="140"/>
      <c r="IFW85" s="140"/>
      <c r="IFX85" s="140"/>
      <c r="IFY85" s="140"/>
      <c r="IFZ85" s="140"/>
      <c r="IGA85" s="140"/>
      <c r="IGB85" s="140"/>
      <c r="IGC85" s="140"/>
      <c r="IGD85" s="140"/>
      <c r="IGE85" s="140"/>
      <c r="IGF85" s="140"/>
      <c r="IGG85" s="140"/>
      <c r="IGH85" s="140"/>
      <c r="IGI85" s="140"/>
      <c r="IGJ85" s="140"/>
      <c r="IGK85" s="140"/>
      <c r="IGL85" s="140"/>
      <c r="IGM85" s="140"/>
      <c r="IGN85" s="140"/>
      <c r="IGO85" s="140"/>
      <c r="IGP85" s="140"/>
      <c r="IGQ85" s="140"/>
      <c r="IGR85" s="140"/>
      <c r="IGS85" s="140"/>
      <c r="IGT85" s="140"/>
      <c r="IGU85" s="140"/>
      <c r="IGV85" s="140"/>
      <c r="IGW85" s="140"/>
      <c r="IGX85" s="140"/>
      <c r="IGY85" s="140"/>
      <c r="IGZ85" s="140"/>
      <c r="IHA85" s="140"/>
      <c r="IHB85" s="140"/>
      <c r="IHC85" s="140"/>
      <c r="IHD85" s="140"/>
      <c r="IHE85" s="140"/>
      <c r="IHF85" s="140"/>
      <c r="IHG85" s="140"/>
      <c r="IHH85" s="140"/>
      <c r="IHI85" s="140"/>
      <c r="IHJ85" s="140"/>
      <c r="IHK85" s="140"/>
      <c r="IHL85" s="140"/>
      <c r="IHM85" s="140"/>
      <c r="IHN85" s="140"/>
      <c r="IHO85" s="140"/>
      <c r="IHP85" s="140"/>
      <c r="IHQ85" s="140"/>
      <c r="IHR85" s="140"/>
      <c r="IHS85" s="140"/>
      <c r="IHT85" s="140"/>
      <c r="IHU85" s="140"/>
      <c r="IHV85" s="140"/>
      <c r="IHW85" s="140"/>
      <c r="IHX85" s="140"/>
      <c r="IHY85" s="140"/>
      <c r="IHZ85" s="140"/>
      <c r="IIA85" s="140"/>
      <c r="IIB85" s="140"/>
      <c r="IIC85" s="140"/>
      <c r="IID85" s="140"/>
      <c r="IIE85" s="140"/>
      <c r="IIF85" s="140"/>
      <c r="IIG85" s="140"/>
      <c r="IIH85" s="140"/>
      <c r="III85" s="140"/>
      <c r="IIJ85" s="140"/>
      <c r="IIK85" s="140"/>
      <c r="IIL85" s="140"/>
      <c r="IIM85" s="140"/>
      <c r="IIN85" s="140"/>
      <c r="IIO85" s="140"/>
      <c r="IIP85" s="140"/>
      <c r="IIQ85" s="140"/>
      <c r="IIR85" s="140"/>
      <c r="IIS85" s="140"/>
      <c r="IIT85" s="140"/>
      <c r="IIU85" s="140"/>
      <c r="IIV85" s="140"/>
      <c r="IIW85" s="140"/>
      <c r="IIX85" s="140"/>
      <c r="IIY85" s="140"/>
      <c r="IIZ85" s="140"/>
      <c r="IJA85" s="140"/>
      <c r="IJB85" s="140"/>
      <c r="IJC85" s="140"/>
      <c r="IJD85" s="140"/>
      <c r="IJE85" s="140"/>
      <c r="IJF85" s="140"/>
      <c r="IJG85" s="140"/>
      <c r="IJH85" s="140"/>
      <c r="IJI85" s="140"/>
      <c r="IJJ85" s="140"/>
      <c r="IJK85" s="140"/>
      <c r="IJL85" s="140"/>
      <c r="IJM85" s="140"/>
      <c r="IJN85" s="140"/>
      <c r="IJO85" s="140"/>
      <c r="IJP85" s="140"/>
      <c r="IJQ85" s="140"/>
      <c r="IJR85" s="140"/>
      <c r="IJS85" s="140"/>
      <c r="IJT85" s="140"/>
      <c r="IJU85" s="140"/>
      <c r="IJV85" s="140"/>
      <c r="IJW85" s="140"/>
      <c r="IJX85" s="140"/>
      <c r="IJY85" s="140"/>
      <c r="IJZ85" s="140"/>
      <c r="IKA85" s="140"/>
      <c r="IKB85" s="140"/>
      <c r="IKC85" s="140"/>
      <c r="IKD85" s="140"/>
      <c r="IKE85" s="140"/>
      <c r="IKF85" s="140"/>
      <c r="IKG85" s="140"/>
      <c r="IKH85" s="140"/>
      <c r="IKI85" s="140"/>
      <c r="IKJ85" s="140"/>
      <c r="IKK85" s="140"/>
      <c r="IKL85" s="140"/>
      <c r="IKM85" s="140"/>
      <c r="IKN85" s="140"/>
      <c r="IKO85" s="140"/>
      <c r="IKP85" s="140"/>
      <c r="IKQ85" s="140"/>
      <c r="IKR85" s="140"/>
      <c r="IKS85" s="140"/>
      <c r="IKT85" s="140"/>
      <c r="IKU85" s="140"/>
      <c r="IKV85" s="140"/>
      <c r="IKW85" s="140"/>
      <c r="IKX85" s="140"/>
      <c r="IKY85" s="140"/>
      <c r="IKZ85" s="140"/>
      <c r="ILA85" s="140"/>
      <c r="ILB85" s="140"/>
      <c r="ILC85" s="140"/>
      <c r="ILD85" s="140"/>
      <c r="ILE85" s="140"/>
      <c r="ILF85" s="140"/>
      <c r="ILG85" s="140"/>
      <c r="ILH85" s="140"/>
      <c r="ILI85" s="140"/>
      <c r="ILJ85" s="140"/>
      <c r="ILK85" s="140"/>
      <c r="ILL85" s="140"/>
      <c r="ILM85" s="140"/>
      <c r="ILN85" s="140"/>
      <c r="ILO85" s="140"/>
      <c r="ILP85" s="140"/>
      <c r="ILQ85" s="140"/>
      <c r="ILR85" s="140"/>
      <c r="ILS85" s="140"/>
      <c r="ILT85" s="140"/>
      <c r="ILU85" s="140"/>
      <c r="ILV85" s="140"/>
      <c r="ILW85" s="140"/>
      <c r="ILX85" s="140"/>
      <c r="ILY85" s="140"/>
      <c r="ILZ85" s="140"/>
      <c r="IMA85" s="140"/>
      <c r="IMB85" s="140"/>
      <c r="IMC85" s="140"/>
      <c r="IMD85" s="140"/>
      <c r="IME85" s="140"/>
      <c r="IMF85" s="140"/>
      <c r="IMG85" s="140"/>
      <c r="IMH85" s="140"/>
      <c r="IMI85" s="140"/>
      <c r="IMJ85" s="140"/>
      <c r="IMK85" s="140"/>
      <c r="IML85" s="140"/>
      <c r="IMM85" s="140"/>
      <c r="IMN85" s="140"/>
      <c r="IMO85" s="140"/>
      <c r="IMP85" s="140"/>
      <c r="IMQ85" s="140"/>
      <c r="IMR85" s="140"/>
      <c r="IMS85" s="140"/>
      <c r="IMT85" s="140"/>
      <c r="IMU85" s="140"/>
      <c r="IMV85" s="140"/>
      <c r="IMW85" s="140"/>
      <c r="IMX85" s="140"/>
      <c r="IMY85" s="140"/>
      <c r="IMZ85" s="140"/>
      <c r="INA85" s="140"/>
      <c r="INB85" s="140"/>
      <c r="INC85" s="140"/>
      <c r="IND85" s="140"/>
      <c r="INE85" s="140"/>
      <c r="INF85" s="140"/>
      <c r="ING85" s="140"/>
      <c r="INH85" s="140"/>
      <c r="INI85" s="140"/>
      <c r="INJ85" s="140"/>
      <c r="INK85" s="140"/>
      <c r="INL85" s="140"/>
      <c r="INM85" s="140"/>
      <c r="INN85" s="140"/>
      <c r="INO85" s="140"/>
      <c r="INP85" s="140"/>
      <c r="INQ85" s="140"/>
      <c r="INR85" s="140"/>
      <c r="INS85" s="140"/>
      <c r="INT85" s="140"/>
      <c r="INU85" s="140"/>
      <c r="INV85" s="140"/>
      <c r="INW85" s="140"/>
      <c r="INX85" s="140"/>
      <c r="INY85" s="140"/>
      <c r="INZ85" s="140"/>
      <c r="IOA85" s="140"/>
      <c r="IOB85" s="140"/>
      <c r="IOC85" s="140"/>
      <c r="IOD85" s="140"/>
      <c r="IOE85" s="140"/>
      <c r="IOF85" s="140"/>
      <c r="IOG85" s="140"/>
      <c r="IOH85" s="140"/>
      <c r="IOI85" s="140"/>
      <c r="IOJ85" s="140"/>
      <c r="IOK85" s="140"/>
      <c r="IOL85" s="140"/>
      <c r="IOM85" s="140"/>
      <c r="ION85" s="140"/>
      <c r="IOO85" s="140"/>
      <c r="IOP85" s="140"/>
      <c r="IOQ85" s="140"/>
      <c r="IOR85" s="140"/>
      <c r="IOS85" s="140"/>
      <c r="IOT85" s="140"/>
      <c r="IOU85" s="140"/>
      <c r="IOV85" s="140"/>
      <c r="IOW85" s="140"/>
      <c r="IOX85" s="140"/>
      <c r="IOY85" s="140"/>
      <c r="IOZ85" s="140"/>
      <c r="IPA85" s="140"/>
      <c r="IPB85" s="140"/>
      <c r="IPC85" s="140"/>
      <c r="IPD85" s="140"/>
      <c r="IPE85" s="140"/>
      <c r="IPF85" s="140"/>
      <c r="IPG85" s="140"/>
      <c r="IPH85" s="140"/>
      <c r="IPI85" s="140"/>
      <c r="IPJ85" s="140"/>
      <c r="IPK85" s="140"/>
      <c r="IPL85" s="140"/>
      <c r="IPM85" s="140"/>
      <c r="IPN85" s="140"/>
      <c r="IPO85" s="140"/>
      <c r="IPP85" s="140"/>
      <c r="IPQ85" s="140"/>
      <c r="IPR85" s="140"/>
      <c r="IPS85" s="140"/>
      <c r="IPT85" s="140"/>
      <c r="IPU85" s="140"/>
      <c r="IPV85" s="140"/>
      <c r="IPW85" s="140"/>
      <c r="IPX85" s="140"/>
      <c r="IPY85" s="140"/>
      <c r="IPZ85" s="140"/>
      <c r="IQA85" s="140"/>
      <c r="IQB85" s="140"/>
      <c r="IQC85" s="140"/>
      <c r="IQD85" s="140"/>
      <c r="IQE85" s="140"/>
      <c r="IQF85" s="140"/>
      <c r="IQG85" s="140"/>
      <c r="IQH85" s="140"/>
      <c r="IQI85" s="140"/>
      <c r="IQJ85" s="140"/>
      <c r="IQK85" s="140"/>
      <c r="IQL85" s="140"/>
      <c r="IQM85" s="140"/>
      <c r="IQN85" s="140"/>
      <c r="IQO85" s="140"/>
      <c r="IQP85" s="140"/>
      <c r="IQQ85" s="140"/>
      <c r="IQR85" s="140"/>
      <c r="IQS85" s="140"/>
      <c r="IQT85" s="140"/>
      <c r="IQU85" s="140"/>
      <c r="IQV85" s="140"/>
      <c r="IQW85" s="140"/>
      <c r="IQX85" s="140"/>
      <c r="IQY85" s="140"/>
      <c r="IQZ85" s="140"/>
      <c r="IRA85" s="140"/>
      <c r="IRB85" s="140"/>
      <c r="IRC85" s="140"/>
      <c r="IRD85" s="140"/>
      <c r="IRE85" s="140"/>
      <c r="IRF85" s="140"/>
      <c r="IRG85" s="140"/>
      <c r="IRH85" s="140"/>
      <c r="IRI85" s="140"/>
      <c r="IRJ85" s="140"/>
      <c r="IRK85" s="140"/>
      <c r="IRL85" s="140"/>
      <c r="IRM85" s="140"/>
      <c r="IRN85" s="140"/>
      <c r="IRO85" s="140"/>
      <c r="IRP85" s="140"/>
      <c r="IRQ85" s="140"/>
      <c r="IRR85" s="140"/>
      <c r="IRS85" s="140"/>
      <c r="IRT85" s="140"/>
      <c r="IRU85" s="140"/>
      <c r="IRV85" s="140"/>
      <c r="IRW85" s="140"/>
      <c r="IRX85" s="140"/>
      <c r="IRY85" s="140"/>
      <c r="IRZ85" s="140"/>
      <c r="ISA85" s="140"/>
      <c r="ISB85" s="140"/>
      <c r="ISC85" s="140"/>
      <c r="ISD85" s="140"/>
      <c r="ISE85" s="140"/>
      <c r="ISF85" s="140"/>
      <c r="ISG85" s="140"/>
      <c r="ISH85" s="140"/>
      <c r="ISI85" s="140"/>
      <c r="ISJ85" s="140"/>
      <c r="ISK85" s="140"/>
      <c r="ISL85" s="140"/>
      <c r="ISM85" s="140"/>
      <c r="ISN85" s="140"/>
      <c r="ISO85" s="140"/>
      <c r="ISP85" s="140"/>
      <c r="ISQ85" s="140"/>
      <c r="ISR85" s="140"/>
      <c r="ISS85" s="140"/>
      <c r="IST85" s="140"/>
      <c r="ISU85" s="140"/>
      <c r="ISV85" s="140"/>
      <c r="ISW85" s="140"/>
      <c r="ISX85" s="140"/>
      <c r="ISY85" s="140"/>
      <c r="ISZ85" s="140"/>
      <c r="ITA85" s="140"/>
      <c r="ITB85" s="140"/>
      <c r="ITC85" s="140"/>
      <c r="ITD85" s="140"/>
      <c r="ITE85" s="140"/>
      <c r="ITF85" s="140"/>
      <c r="ITG85" s="140"/>
      <c r="ITH85" s="140"/>
      <c r="ITI85" s="140"/>
      <c r="ITJ85" s="140"/>
      <c r="ITK85" s="140"/>
      <c r="ITL85" s="140"/>
      <c r="ITM85" s="140"/>
      <c r="ITN85" s="140"/>
      <c r="ITO85" s="140"/>
      <c r="ITP85" s="140"/>
      <c r="ITQ85" s="140"/>
      <c r="ITR85" s="140"/>
      <c r="ITS85" s="140"/>
      <c r="ITT85" s="140"/>
      <c r="ITU85" s="140"/>
      <c r="ITV85" s="140"/>
      <c r="ITW85" s="140"/>
      <c r="ITX85" s="140"/>
      <c r="ITY85" s="140"/>
      <c r="ITZ85" s="140"/>
      <c r="IUA85" s="140"/>
      <c r="IUB85" s="140"/>
      <c r="IUC85" s="140"/>
      <c r="IUD85" s="140"/>
      <c r="IUE85" s="140"/>
      <c r="IUF85" s="140"/>
      <c r="IUG85" s="140"/>
      <c r="IUH85" s="140"/>
      <c r="IUI85" s="140"/>
      <c r="IUJ85" s="140"/>
      <c r="IUK85" s="140"/>
      <c r="IUL85" s="140"/>
      <c r="IUM85" s="140"/>
      <c r="IUN85" s="140"/>
      <c r="IUO85" s="140"/>
      <c r="IUP85" s="140"/>
      <c r="IUQ85" s="140"/>
      <c r="IUR85" s="140"/>
      <c r="IUS85" s="140"/>
      <c r="IUT85" s="140"/>
      <c r="IUU85" s="140"/>
      <c r="IUV85" s="140"/>
      <c r="IUW85" s="140"/>
      <c r="IUX85" s="140"/>
      <c r="IUY85" s="140"/>
      <c r="IUZ85" s="140"/>
      <c r="IVA85" s="140"/>
      <c r="IVB85" s="140"/>
      <c r="IVC85" s="140"/>
      <c r="IVD85" s="140"/>
      <c r="IVE85" s="140"/>
      <c r="IVF85" s="140"/>
      <c r="IVG85" s="140"/>
      <c r="IVH85" s="140"/>
      <c r="IVI85" s="140"/>
      <c r="IVJ85" s="140"/>
      <c r="IVK85" s="140"/>
      <c r="IVL85" s="140"/>
      <c r="IVM85" s="140"/>
      <c r="IVN85" s="140"/>
      <c r="IVO85" s="140"/>
      <c r="IVP85" s="140"/>
      <c r="IVQ85" s="140"/>
      <c r="IVR85" s="140"/>
      <c r="IVS85" s="140"/>
      <c r="IVT85" s="140"/>
      <c r="IVU85" s="140"/>
      <c r="IVV85" s="140"/>
      <c r="IVW85" s="140"/>
      <c r="IVX85" s="140"/>
      <c r="IVY85" s="140"/>
      <c r="IVZ85" s="140"/>
      <c r="IWA85" s="140"/>
      <c r="IWB85" s="140"/>
      <c r="IWC85" s="140"/>
      <c r="IWD85" s="140"/>
      <c r="IWE85" s="140"/>
      <c r="IWF85" s="140"/>
      <c r="IWG85" s="140"/>
      <c r="IWH85" s="140"/>
      <c r="IWI85" s="140"/>
      <c r="IWJ85" s="140"/>
      <c r="IWK85" s="140"/>
      <c r="IWL85" s="140"/>
      <c r="IWM85" s="140"/>
      <c r="IWN85" s="140"/>
      <c r="IWO85" s="140"/>
      <c r="IWP85" s="140"/>
      <c r="IWQ85" s="140"/>
      <c r="IWR85" s="140"/>
      <c r="IWS85" s="140"/>
      <c r="IWT85" s="140"/>
      <c r="IWU85" s="140"/>
      <c r="IWV85" s="140"/>
      <c r="IWW85" s="140"/>
      <c r="IWX85" s="140"/>
      <c r="IWY85" s="140"/>
      <c r="IWZ85" s="140"/>
      <c r="IXA85" s="140"/>
      <c r="IXB85" s="140"/>
      <c r="IXC85" s="140"/>
      <c r="IXD85" s="140"/>
      <c r="IXE85" s="140"/>
      <c r="IXF85" s="140"/>
      <c r="IXG85" s="140"/>
      <c r="IXH85" s="140"/>
      <c r="IXI85" s="140"/>
      <c r="IXJ85" s="140"/>
      <c r="IXK85" s="140"/>
      <c r="IXL85" s="140"/>
      <c r="IXM85" s="140"/>
      <c r="IXN85" s="140"/>
      <c r="IXO85" s="140"/>
      <c r="IXP85" s="140"/>
      <c r="IXQ85" s="140"/>
      <c r="IXR85" s="140"/>
      <c r="IXS85" s="140"/>
      <c r="IXT85" s="140"/>
      <c r="IXU85" s="140"/>
      <c r="IXV85" s="140"/>
      <c r="IXW85" s="140"/>
      <c r="IXX85" s="140"/>
      <c r="IXY85" s="140"/>
      <c r="IXZ85" s="140"/>
      <c r="IYA85" s="140"/>
      <c r="IYB85" s="140"/>
      <c r="IYC85" s="140"/>
      <c r="IYD85" s="140"/>
      <c r="IYE85" s="140"/>
      <c r="IYF85" s="140"/>
      <c r="IYG85" s="140"/>
      <c r="IYH85" s="140"/>
      <c r="IYI85" s="140"/>
      <c r="IYJ85" s="140"/>
      <c r="IYK85" s="140"/>
      <c r="IYL85" s="140"/>
      <c r="IYM85" s="140"/>
      <c r="IYN85" s="140"/>
      <c r="IYO85" s="140"/>
      <c r="IYP85" s="140"/>
      <c r="IYQ85" s="140"/>
      <c r="IYR85" s="140"/>
      <c r="IYS85" s="140"/>
      <c r="IYT85" s="140"/>
      <c r="IYU85" s="140"/>
      <c r="IYV85" s="140"/>
      <c r="IYW85" s="140"/>
      <c r="IYX85" s="140"/>
      <c r="IYY85" s="140"/>
      <c r="IYZ85" s="140"/>
      <c r="IZA85" s="140"/>
      <c r="IZB85" s="140"/>
      <c r="IZC85" s="140"/>
      <c r="IZD85" s="140"/>
      <c r="IZE85" s="140"/>
      <c r="IZF85" s="140"/>
      <c r="IZG85" s="140"/>
      <c r="IZH85" s="140"/>
      <c r="IZI85" s="140"/>
      <c r="IZJ85" s="140"/>
      <c r="IZK85" s="140"/>
      <c r="IZL85" s="140"/>
      <c r="IZM85" s="140"/>
      <c r="IZN85" s="140"/>
      <c r="IZO85" s="140"/>
      <c r="IZP85" s="140"/>
      <c r="IZQ85" s="140"/>
      <c r="IZR85" s="140"/>
      <c r="IZS85" s="140"/>
      <c r="IZT85" s="140"/>
      <c r="IZU85" s="140"/>
      <c r="IZV85" s="140"/>
      <c r="IZW85" s="140"/>
      <c r="IZX85" s="140"/>
      <c r="IZY85" s="140"/>
      <c r="IZZ85" s="140"/>
      <c r="JAA85" s="140"/>
      <c r="JAB85" s="140"/>
      <c r="JAC85" s="140"/>
      <c r="JAD85" s="140"/>
      <c r="JAE85" s="140"/>
      <c r="JAF85" s="140"/>
      <c r="JAG85" s="140"/>
      <c r="JAH85" s="140"/>
      <c r="JAI85" s="140"/>
      <c r="JAJ85" s="140"/>
      <c r="JAK85" s="140"/>
      <c r="JAL85" s="140"/>
      <c r="JAM85" s="140"/>
      <c r="JAN85" s="140"/>
      <c r="JAO85" s="140"/>
      <c r="JAP85" s="140"/>
      <c r="JAQ85" s="140"/>
      <c r="JAR85" s="140"/>
      <c r="JAS85" s="140"/>
      <c r="JAT85" s="140"/>
      <c r="JAU85" s="140"/>
      <c r="JAV85" s="140"/>
      <c r="JAW85" s="140"/>
      <c r="JAX85" s="140"/>
      <c r="JAY85" s="140"/>
      <c r="JAZ85" s="140"/>
      <c r="JBA85" s="140"/>
      <c r="JBB85" s="140"/>
      <c r="JBC85" s="140"/>
      <c r="JBD85" s="140"/>
      <c r="JBE85" s="140"/>
      <c r="JBF85" s="140"/>
      <c r="JBG85" s="140"/>
      <c r="JBH85" s="140"/>
      <c r="JBI85" s="140"/>
      <c r="JBJ85" s="140"/>
      <c r="JBK85" s="140"/>
      <c r="JBL85" s="140"/>
      <c r="JBM85" s="140"/>
      <c r="JBN85" s="140"/>
      <c r="JBO85" s="140"/>
      <c r="JBP85" s="140"/>
      <c r="JBQ85" s="140"/>
      <c r="JBR85" s="140"/>
      <c r="JBS85" s="140"/>
      <c r="JBT85" s="140"/>
      <c r="JBU85" s="140"/>
      <c r="JBV85" s="140"/>
      <c r="JBW85" s="140"/>
      <c r="JBX85" s="140"/>
      <c r="JBY85" s="140"/>
      <c r="JBZ85" s="140"/>
      <c r="JCA85" s="140"/>
      <c r="JCB85" s="140"/>
      <c r="JCC85" s="140"/>
      <c r="JCD85" s="140"/>
      <c r="JCE85" s="140"/>
      <c r="JCF85" s="140"/>
      <c r="JCG85" s="140"/>
      <c r="JCH85" s="140"/>
      <c r="JCI85" s="140"/>
      <c r="JCJ85" s="140"/>
      <c r="JCK85" s="140"/>
      <c r="JCL85" s="140"/>
      <c r="JCM85" s="140"/>
      <c r="JCN85" s="140"/>
      <c r="JCO85" s="140"/>
      <c r="JCP85" s="140"/>
      <c r="JCQ85" s="140"/>
      <c r="JCR85" s="140"/>
      <c r="JCS85" s="140"/>
      <c r="JCT85" s="140"/>
      <c r="JCU85" s="140"/>
      <c r="JCV85" s="140"/>
      <c r="JCW85" s="140"/>
      <c r="JCX85" s="140"/>
      <c r="JCY85" s="140"/>
      <c r="JCZ85" s="140"/>
      <c r="JDA85" s="140"/>
      <c r="JDB85" s="140"/>
      <c r="JDC85" s="140"/>
      <c r="JDD85" s="140"/>
      <c r="JDE85" s="140"/>
      <c r="JDF85" s="140"/>
      <c r="JDG85" s="140"/>
      <c r="JDH85" s="140"/>
      <c r="JDI85" s="140"/>
      <c r="JDJ85" s="140"/>
      <c r="JDK85" s="140"/>
      <c r="JDL85" s="140"/>
      <c r="JDM85" s="140"/>
      <c r="JDN85" s="140"/>
      <c r="JDO85" s="140"/>
      <c r="JDP85" s="140"/>
      <c r="JDQ85" s="140"/>
      <c r="JDR85" s="140"/>
      <c r="JDS85" s="140"/>
      <c r="JDT85" s="140"/>
      <c r="JDU85" s="140"/>
      <c r="JDV85" s="140"/>
      <c r="JDW85" s="140"/>
      <c r="JDX85" s="140"/>
      <c r="JDY85" s="140"/>
      <c r="JDZ85" s="140"/>
      <c r="JEA85" s="140"/>
      <c r="JEB85" s="140"/>
      <c r="JEC85" s="140"/>
      <c r="JED85" s="140"/>
      <c r="JEE85" s="140"/>
      <c r="JEF85" s="140"/>
      <c r="JEG85" s="140"/>
      <c r="JEH85" s="140"/>
      <c r="JEI85" s="140"/>
      <c r="JEJ85" s="140"/>
      <c r="JEK85" s="140"/>
      <c r="JEL85" s="140"/>
      <c r="JEM85" s="140"/>
      <c r="JEN85" s="140"/>
      <c r="JEO85" s="140"/>
      <c r="JEP85" s="140"/>
      <c r="JEQ85" s="140"/>
      <c r="JER85" s="140"/>
      <c r="JES85" s="140"/>
      <c r="JET85" s="140"/>
      <c r="JEU85" s="140"/>
      <c r="JEV85" s="140"/>
      <c r="JEW85" s="140"/>
      <c r="JEX85" s="140"/>
      <c r="JEY85" s="140"/>
      <c r="JEZ85" s="140"/>
      <c r="JFA85" s="140"/>
      <c r="JFB85" s="140"/>
      <c r="JFC85" s="140"/>
      <c r="JFD85" s="140"/>
      <c r="JFE85" s="140"/>
      <c r="JFF85" s="140"/>
      <c r="JFG85" s="140"/>
      <c r="JFH85" s="140"/>
      <c r="JFI85" s="140"/>
      <c r="JFJ85" s="140"/>
      <c r="JFK85" s="140"/>
      <c r="JFL85" s="140"/>
      <c r="JFM85" s="140"/>
      <c r="JFN85" s="140"/>
      <c r="JFO85" s="140"/>
      <c r="JFP85" s="140"/>
      <c r="JFQ85" s="140"/>
      <c r="JFR85" s="140"/>
      <c r="JFS85" s="140"/>
      <c r="JFT85" s="140"/>
      <c r="JFU85" s="140"/>
      <c r="JFV85" s="140"/>
      <c r="JFW85" s="140"/>
      <c r="JFX85" s="140"/>
      <c r="JFY85" s="140"/>
      <c r="JFZ85" s="140"/>
      <c r="JGA85" s="140"/>
      <c r="JGB85" s="140"/>
      <c r="JGC85" s="140"/>
      <c r="JGD85" s="140"/>
      <c r="JGE85" s="140"/>
      <c r="JGF85" s="140"/>
      <c r="JGG85" s="140"/>
      <c r="JGH85" s="140"/>
      <c r="JGI85" s="140"/>
      <c r="JGJ85" s="140"/>
      <c r="JGK85" s="140"/>
      <c r="JGL85" s="140"/>
      <c r="JGM85" s="140"/>
      <c r="JGN85" s="140"/>
      <c r="JGO85" s="140"/>
      <c r="JGP85" s="140"/>
      <c r="JGQ85" s="140"/>
      <c r="JGR85" s="140"/>
      <c r="JGS85" s="140"/>
      <c r="JGT85" s="140"/>
      <c r="JGU85" s="140"/>
      <c r="JGV85" s="140"/>
      <c r="JGW85" s="140"/>
      <c r="JGX85" s="140"/>
      <c r="JGY85" s="140"/>
      <c r="JGZ85" s="140"/>
      <c r="JHA85" s="140"/>
      <c r="JHB85" s="140"/>
      <c r="JHC85" s="140"/>
      <c r="JHD85" s="140"/>
      <c r="JHE85" s="140"/>
      <c r="JHF85" s="140"/>
      <c r="JHG85" s="140"/>
      <c r="JHH85" s="140"/>
      <c r="JHI85" s="140"/>
      <c r="JHJ85" s="140"/>
      <c r="JHK85" s="140"/>
      <c r="JHL85" s="140"/>
      <c r="JHM85" s="140"/>
      <c r="JHN85" s="140"/>
      <c r="JHO85" s="140"/>
      <c r="JHP85" s="140"/>
      <c r="JHQ85" s="140"/>
      <c r="JHR85" s="140"/>
      <c r="JHS85" s="140"/>
      <c r="JHT85" s="140"/>
      <c r="JHU85" s="140"/>
      <c r="JHV85" s="140"/>
      <c r="JHW85" s="140"/>
      <c r="JHX85" s="140"/>
      <c r="JHY85" s="140"/>
      <c r="JHZ85" s="140"/>
      <c r="JIA85" s="140"/>
      <c r="JIB85" s="140"/>
      <c r="JIC85" s="140"/>
      <c r="JID85" s="140"/>
      <c r="JIE85" s="140"/>
      <c r="JIF85" s="140"/>
      <c r="JIG85" s="140"/>
      <c r="JIH85" s="140"/>
      <c r="JII85" s="140"/>
      <c r="JIJ85" s="140"/>
      <c r="JIK85" s="140"/>
      <c r="JIL85" s="140"/>
      <c r="JIM85" s="140"/>
      <c r="JIN85" s="140"/>
      <c r="JIO85" s="140"/>
      <c r="JIP85" s="140"/>
      <c r="JIQ85" s="140"/>
      <c r="JIR85" s="140"/>
      <c r="JIS85" s="140"/>
      <c r="JIT85" s="140"/>
      <c r="JIU85" s="140"/>
      <c r="JIV85" s="140"/>
      <c r="JIW85" s="140"/>
      <c r="JIX85" s="140"/>
      <c r="JIY85" s="140"/>
      <c r="JIZ85" s="140"/>
      <c r="JJA85" s="140"/>
      <c r="JJB85" s="140"/>
      <c r="JJC85" s="140"/>
      <c r="JJD85" s="140"/>
      <c r="JJE85" s="140"/>
      <c r="JJF85" s="140"/>
      <c r="JJG85" s="140"/>
      <c r="JJH85" s="140"/>
      <c r="JJI85" s="140"/>
      <c r="JJJ85" s="140"/>
      <c r="JJK85" s="140"/>
      <c r="JJL85" s="140"/>
      <c r="JJM85" s="140"/>
      <c r="JJN85" s="140"/>
      <c r="JJO85" s="140"/>
      <c r="JJP85" s="140"/>
      <c r="JJQ85" s="140"/>
      <c r="JJR85" s="140"/>
      <c r="JJS85" s="140"/>
      <c r="JJT85" s="140"/>
      <c r="JJU85" s="140"/>
      <c r="JJV85" s="140"/>
      <c r="JJW85" s="140"/>
      <c r="JJX85" s="140"/>
      <c r="JJY85" s="140"/>
      <c r="JJZ85" s="140"/>
      <c r="JKA85" s="140"/>
      <c r="JKB85" s="140"/>
      <c r="JKC85" s="140"/>
      <c r="JKD85" s="140"/>
      <c r="JKE85" s="140"/>
      <c r="JKF85" s="140"/>
      <c r="JKG85" s="140"/>
      <c r="JKH85" s="140"/>
      <c r="JKI85" s="140"/>
      <c r="JKJ85" s="140"/>
      <c r="JKK85" s="140"/>
      <c r="JKL85" s="140"/>
      <c r="JKM85" s="140"/>
      <c r="JKN85" s="140"/>
      <c r="JKO85" s="140"/>
      <c r="JKP85" s="140"/>
      <c r="JKQ85" s="140"/>
      <c r="JKR85" s="140"/>
      <c r="JKS85" s="140"/>
      <c r="JKT85" s="140"/>
      <c r="JKU85" s="140"/>
      <c r="JKV85" s="140"/>
      <c r="JKW85" s="140"/>
      <c r="JKX85" s="140"/>
      <c r="JKY85" s="140"/>
      <c r="JKZ85" s="140"/>
      <c r="JLA85" s="140"/>
      <c r="JLB85" s="140"/>
      <c r="JLC85" s="140"/>
      <c r="JLD85" s="140"/>
      <c r="JLE85" s="140"/>
      <c r="JLF85" s="140"/>
      <c r="JLG85" s="140"/>
      <c r="JLH85" s="140"/>
      <c r="JLI85" s="140"/>
      <c r="JLJ85" s="140"/>
      <c r="JLK85" s="140"/>
      <c r="JLL85" s="140"/>
      <c r="JLM85" s="140"/>
      <c r="JLN85" s="140"/>
      <c r="JLO85" s="140"/>
      <c r="JLP85" s="140"/>
      <c r="JLQ85" s="140"/>
      <c r="JLR85" s="140"/>
      <c r="JLS85" s="140"/>
      <c r="JLT85" s="140"/>
      <c r="JLU85" s="140"/>
      <c r="JLV85" s="140"/>
      <c r="JLW85" s="140"/>
      <c r="JLX85" s="140"/>
      <c r="JLY85" s="140"/>
      <c r="JLZ85" s="140"/>
      <c r="JMA85" s="140"/>
      <c r="JMB85" s="140"/>
      <c r="JMC85" s="140"/>
      <c r="JMD85" s="140"/>
      <c r="JME85" s="140"/>
      <c r="JMF85" s="140"/>
      <c r="JMG85" s="140"/>
      <c r="JMH85" s="140"/>
      <c r="JMI85" s="140"/>
      <c r="JMJ85" s="140"/>
      <c r="JMK85" s="140"/>
      <c r="JML85" s="140"/>
      <c r="JMM85" s="140"/>
      <c r="JMN85" s="140"/>
      <c r="JMO85" s="140"/>
      <c r="JMP85" s="140"/>
      <c r="JMQ85" s="140"/>
      <c r="JMR85" s="140"/>
      <c r="JMS85" s="140"/>
      <c r="JMT85" s="140"/>
      <c r="JMU85" s="140"/>
      <c r="JMV85" s="140"/>
      <c r="JMW85" s="140"/>
      <c r="JMX85" s="140"/>
      <c r="JMY85" s="140"/>
      <c r="JMZ85" s="140"/>
      <c r="JNA85" s="140"/>
      <c r="JNB85" s="140"/>
      <c r="JNC85" s="140"/>
      <c r="JND85" s="140"/>
      <c r="JNE85" s="140"/>
      <c r="JNF85" s="140"/>
      <c r="JNG85" s="140"/>
      <c r="JNH85" s="140"/>
      <c r="JNI85" s="140"/>
      <c r="JNJ85" s="140"/>
      <c r="JNK85" s="140"/>
      <c r="JNL85" s="140"/>
      <c r="JNM85" s="140"/>
      <c r="JNN85" s="140"/>
      <c r="JNO85" s="140"/>
      <c r="JNP85" s="140"/>
      <c r="JNQ85" s="140"/>
      <c r="JNR85" s="140"/>
      <c r="JNS85" s="140"/>
      <c r="JNT85" s="140"/>
      <c r="JNU85" s="140"/>
      <c r="JNV85" s="140"/>
      <c r="JNW85" s="140"/>
      <c r="JNX85" s="140"/>
      <c r="JNY85" s="140"/>
      <c r="JNZ85" s="140"/>
      <c r="JOA85" s="140"/>
      <c r="JOB85" s="140"/>
      <c r="JOC85" s="140"/>
      <c r="JOD85" s="140"/>
      <c r="JOE85" s="140"/>
      <c r="JOF85" s="140"/>
      <c r="JOG85" s="140"/>
      <c r="JOH85" s="140"/>
      <c r="JOI85" s="140"/>
      <c r="JOJ85" s="140"/>
      <c r="JOK85" s="140"/>
      <c r="JOL85" s="140"/>
      <c r="JOM85" s="140"/>
      <c r="JON85" s="140"/>
      <c r="JOO85" s="140"/>
      <c r="JOP85" s="140"/>
      <c r="JOQ85" s="140"/>
      <c r="JOR85" s="140"/>
      <c r="JOS85" s="140"/>
      <c r="JOT85" s="140"/>
      <c r="JOU85" s="140"/>
      <c r="JOV85" s="140"/>
      <c r="JOW85" s="140"/>
      <c r="JOX85" s="140"/>
      <c r="JOY85" s="140"/>
      <c r="JOZ85" s="140"/>
      <c r="JPA85" s="140"/>
      <c r="JPB85" s="140"/>
      <c r="JPC85" s="140"/>
      <c r="JPD85" s="140"/>
      <c r="JPE85" s="140"/>
      <c r="JPF85" s="140"/>
      <c r="JPG85" s="140"/>
      <c r="JPH85" s="140"/>
      <c r="JPI85" s="140"/>
      <c r="JPJ85" s="140"/>
      <c r="JPK85" s="140"/>
      <c r="JPL85" s="140"/>
      <c r="JPM85" s="140"/>
      <c r="JPN85" s="140"/>
      <c r="JPO85" s="140"/>
      <c r="JPP85" s="140"/>
      <c r="JPQ85" s="140"/>
      <c r="JPR85" s="140"/>
      <c r="JPS85" s="140"/>
      <c r="JPT85" s="140"/>
      <c r="JPU85" s="140"/>
      <c r="JPV85" s="140"/>
      <c r="JPW85" s="140"/>
      <c r="JPX85" s="140"/>
      <c r="JPY85" s="140"/>
      <c r="JPZ85" s="140"/>
      <c r="JQA85" s="140"/>
      <c r="JQB85" s="140"/>
      <c r="JQC85" s="140"/>
      <c r="JQD85" s="140"/>
      <c r="JQE85" s="140"/>
      <c r="JQF85" s="140"/>
      <c r="JQG85" s="140"/>
      <c r="JQH85" s="140"/>
      <c r="JQI85" s="140"/>
      <c r="JQJ85" s="140"/>
      <c r="JQK85" s="140"/>
      <c r="JQL85" s="140"/>
      <c r="JQM85" s="140"/>
      <c r="JQN85" s="140"/>
      <c r="JQO85" s="140"/>
      <c r="JQP85" s="140"/>
      <c r="JQQ85" s="140"/>
      <c r="JQR85" s="140"/>
      <c r="JQS85" s="140"/>
      <c r="JQT85" s="140"/>
      <c r="JQU85" s="140"/>
      <c r="JQV85" s="140"/>
      <c r="JQW85" s="140"/>
      <c r="JQX85" s="140"/>
      <c r="JQY85" s="140"/>
      <c r="JQZ85" s="140"/>
      <c r="JRA85" s="140"/>
      <c r="JRB85" s="140"/>
      <c r="JRC85" s="140"/>
      <c r="JRD85" s="140"/>
      <c r="JRE85" s="140"/>
      <c r="JRF85" s="140"/>
      <c r="JRG85" s="140"/>
      <c r="JRH85" s="140"/>
      <c r="JRI85" s="140"/>
      <c r="JRJ85" s="140"/>
      <c r="JRK85" s="140"/>
      <c r="JRL85" s="140"/>
      <c r="JRM85" s="140"/>
      <c r="JRN85" s="140"/>
      <c r="JRO85" s="140"/>
      <c r="JRP85" s="140"/>
      <c r="JRQ85" s="140"/>
      <c r="JRR85" s="140"/>
      <c r="JRS85" s="140"/>
      <c r="JRT85" s="140"/>
      <c r="JRU85" s="140"/>
      <c r="JRV85" s="140"/>
      <c r="JRW85" s="140"/>
      <c r="JRX85" s="140"/>
      <c r="JRY85" s="140"/>
      <c r="JRZ85" s="140"/>
      <c r="JSA85" s="140"/>
      <c r="JSB85" s="140"/>
      <c r="JSC85" s="140"/>
      <c r="JSD85" s="140"/>
      <c r="JSE85" s="140"/>
      <c r="JSF85" s="140"/>
      <c r="JSG85" s="140"/>
      <c r="JSH85" s="140"/>
      <c r="JSI85" s="140"/>
      <c r="JSJ85" s="140"/>
      <c r="JSK85" s="140"/>
      <c r="JSL85" s="140"/>
      <c r="JSM85" s="140"/>
      <c r="JSN85" s="140"/>
      <c r="JSO85" s="140"/>
      <c r="JSP85" s="140"/>
      <c r="JSQ85" s="140"/>
      <c r="JSR85" s="140"/>
      <c r="JSS85" s="140"/>
      <c r="JST85" s="140"/>
      <c r="JSU85" s="140"/>
      <c r="JSV85" s="140"/>
      <c r="JSW85" s="140"/>
      <c r="JSX85" s="140"/>
      <c r="JSY85" s="140"/>
      <c r="JSZ85" s="140"/>
      <c r="JTA85" s="140"/>
      <c r="JTB85" s="140"/>
      <c r="JTC85" s="140"/>
      <c r="JTD85" s="140"/>
      <c r="JTE85" s="140"/>
      <c r="JTF85" s="140"/>
      <c r="JTG85" s="140"/>
      <c r="JTH85" s="140"/>
      <c r="JTI85" s="140"/>
      <c r="JTJ85" s="140"/>
      <c r="JTK85" s="140"/>
      <c r="JTL85" s="140"/>
      <c r="JTM85" s="140"/>
      <c r="JTN85" s="140"/>
      <c r="JTO85" s="140"/>
      <c r="JTP85" s="140"/>
      <c r="JTQ85" s="140"/>
      <c r="JTR85" s="140"/>
      <c r="JTS85" s="140"/>
      <c r="JTT85" s="140"/>
      <c r="JTU85" s="140"/>
      <c r="JTV85" s="140"/>
      <c r="JTW85" s="140"/>
      <c r="JTX85" s="140"/>
      <c r="JTY85" s="140"/>
      <c r="JTZ85" s="140"/>
      <c r="JUA85" s="140"/>
      <c r="JUB85" s="140"/>
      <c r="JUC85" s="140"/>
      <c r="JUD85" s="140"/>
      <c r="JUE85" s="140"/>
      <c r="JUF85" s="140"/>
      <c r="JUG85" s="140"/>
      <c r="JUH85" s="140"/>
      <c r="JUI85" s="140"/>
      <c r="JUJ85" s="140"/>
      <c r="JUK85" s="140"/>
      <c r="JUL85" s="140"/>
      <c r="JUM85" s="140"/>
      <c r="JUN85" s="140"/>
      <c r="JUO85" s="140"/>
      <c r="JUP85" s="140"/>
      <c r="JUQ85" s="140"/>
      <c r="JUR85" s="140"/>
      <c r="JUS85" s="140"/>
      <c r="JUT85" s="140"/>
      <c r="JUU85" s="140"/>
      <c r="JUV85" s="140"/>
      <c r="JUW85" s="140"/>
      <c r="JUX85" s="140"/>
      <c r="JUY85" s="140"/>
      <c r="JUZ85" s="140"/>
      <c r="JVA85" s="140"/>
      <c r="JVB85" s="140"/>
      <c r="JVC85" s="140"/>
      <c r="JVD85" s="140"/>
      <c r="JVE85" s="140"/>
      <c r="JVF85" s="140"/>
      <c r="JVG85" s="140"/>
      <c r="JVH85" s="140"/>
      <c r="JVI85" s="140"/>
      <c r="JVJ85" s="140"/>
      <c r="JVK85" s="140"/>
      <c r="JVL85" s="140"/>
      <c r="JVM85" s="140"/>
      <c r="JVN85" s="140"/>
      <c r="JVO85" s="140"/>
      <c r="JVP85" s="140"/>
      <c r="JVQ85" s="140"/>
      <c r="JVR85" s="140"/>
      <c r="JVS85" s="140"/>
      <c r="JVT85" s="140"/>
      <c r="JVU85" s="140"/>
      <c r="JVV85" s="140"/>
      <c r="JVW85" s="140"/>
      <c r="JVX85" s="140"/>
      <c r="JVY85" s="140"/>
      <c r="JVZ85" s="140"/>
      <c r="JWA85" s="140"/>
      <c r="JWB85" s="140"/>
      <c r="JWC85" s="140"/>
      <c r="JWD85" s="140"/>
      <c r="JWE85" s="140"/>
      <c r="JWF85" s="140"/>
      <c r="JWG85" s="140"/>
      <c r="JWH85" s="140"/>
      <c r="JWI85" s="140"/>
      <c r="JWJ85" s="140"/>
      <c r="JWK85" s="140"/>
      <c r="JWL85" s="140"/>
      <c r="JWM85" s="140"/>
      <c r="JWN85" s="140"/>
      <c r="JWO85" s="140"/>
      <c r="JWP85" s="140"/>
      <c r="JWQ85" s="140"/>
      <c r="JWR85" s="140"/>
      <c r="JWS85" s="140"/>
      <c r="JWT85" s="140"/>
      <c r="JWU85" s="140"/>
      <c r="JWV85" s="140"/>
      <c r="JWW85" s="140"/>
      <c r="JWX85" s="140"/>
      <c r="JWY85" s="140"/>
      <c r="JWZ85" s="140"/>
      <c r="JXA85" s="140"/>
      <c r="JXB85" s="140"/>
      <c r="JXC85" s="140"/>
      <c r="JXD85" s="140"/>
      <c r="JXE85" s="140"/>
      <c r="JXF85" s="140"/>
      <c r="JXG85" s="140"/>
      <c r="JXH85" s="140"/>
      <c r="JXI85" s="140"/>
      <c r="JXJ85" s="140"/>
      <c r="JXK85" s="140"/>
      <c r="JXL85" s="140"/>
      <c r="JXM85" s="140"/>
      <c r="JXN85" s="140"/>
      <c r="JXO85" s="140"/>
      <c r="JXP85" s="140"/>
      <c r="JXQ85" s="140"/>
      <c r="JXR85" s="140"/>
      <c r="JXS85" s="140"/>
      <c r="JXT85" s="140"/>
      <c r="JXU85" s="140"/>
      <c r="JXV85" s="140"/>
      <c r="JXW85" s="140"/>
      <c r="JXX85" s="140"/>
      <c r="JXY85" s="140"/>
      <c r="JXZ85" s="140"/>
      <c r="JYA85" s="140"/>
      <c r="JYB85" s="140"/>
      <c r="JYC85" s="140"/>
      <c r="JYD85" s="140"/>
      <c r="JYE85" s="140"/>
      <c r="JYF85" s="140"/>
      <c r="JYG85" s="140"/>
      <c r="JYH85" s="140"/>
      <c r="JYI85" s="140"/>
      <c r="JYJ85" s="140"/>
      <c r="JYK85" s="140"/>
      <c r="JYL85" s="140"/>
      <c r="JYM85" s="140"/>
      <c r="JYN85" s="140"/>
      <c r="JYO85" s="140"/>
      <c r="JYP85" s="140"/>
      <c r="JYQ85" s="140"/>
      <c r="JYR85" s="140"/>
      <c r="JYS85" s="140"/>
      <c r="JYT85" s="140"/>
      <c r="JYU85" s="140"/>
      <c r="JYV85" s="140"/>
      <c r="JYW85" s="140"/>
      <c r="JYX85" s="140"/>
      <c r="JYY85" s="140"/>
      <c r="JYZ85" s="140"/>
      <c r="JZA85" s="140"/>
      <c r="JZB85" s="140"/>
      <c r="JZC85" s="140"/>
      <c r="JZD85" s="140"/>
      <c r="JZE85" s="140"/>
      <c r="JZF85" s="140"/>
      <c r="JZG85" s="140"/>
      <c r="JZH85" s="140"/>
      <c r="JZI85" s="140"/>
      <c r="JZJ85" s="140"/>
      <c r="JZK85" s="140"/>
      <c r="JZL85" s="140"/>
      <c r="JZM85" s="140"/>
      <c r="JZN85" s="140"/>
      <c r="JZO85" s="140"/>
      <c r="JZP85" s="140"/>
      <c r="JZQ85" s="140"/>
      <c r="JZR85" s="140"/>
      <c r="JZS85" s="140"/>
      <c r="JZT85" s="140"/>
      <c r="JZU85" s="140"/>
      <c r="JZV85" s="140"/>
      <c r="JZW85" s="140"/>
      <c r="JZX85" s="140"/>
      <c r="JZY85" s="140"/>
      <c r="JZZ85" s="140"/>
      <c r="KAA85" s="140"/>
      <c r="KAB85" s="140"/>
      <c r="KAC85" s="140"/>
      <c r="KAD85" s="140"/>
      <c r="KAE85" s="140"/>
      <c r="KAF85" s="140"/>
      <c r="KAG85" s="140"/>
      <c r="KAH85" s="140"/>
      <c r="KAI85" s="140"/>
      <c r="KAJ85" s="140"/>
      <c r="KAK85" s="140"/>
      <c r="KAL85" s="140"/>
      <c r="KAM85" s="140"/>
      <c r="KAN85" s="140"/>
      <c r="KAO85" s="140"/>
      <c r="KAP85" s="140"/>
      <c r="KAQ85" s="140"/>
      <c r="KAR85" s="140"/>
      <c r="KAS85" s="140"/>
      <c r="KAT85" s="140"/>
      <c r="KAU85" s="140"/>
      <c r="KAV85" s="140"/>
      <c r="KAW85" s="140"/>
      <c r="KAX85" s="140"/>
      <c r="KAY85" s="140"/>
      <c r="KAZ85" s="140"/>
      <c r="KBA85" s="140"/>
      <c r="KBB85" s="140"/>
      <c r="KBC85" s="140"/>
      <c r="KBD85" s="140"/>
      <c r="KBE85" s="140"/>
      <c r="KBF85" s="140"/>
      <c r="KBG85" s="140"/>
      <c r="KBH85" s="140"/>
      <c r="KBI85" s="140"/>
      <c r="KBJ85" s="140"/>
      <c r="KBK85" s="140"/>
      <c r="KBL85" s="140"/>
      <c r="KBM85" s="140"/>
      <c r="KBN85" s="140"/>
      <c r="KBO85" s="140"/>
      <c r="KBP85" s="140"/>
      <c r="KBQ85" s="140"/>
      <c r="KBR85" s="140"/>
      <c r="KBS85" s="140"/>
      <c r="KBT85" s="140"/>
      <c r="KBU85" s="140"/>
      <c r="KBV85" s="140"/>
      <c r="KBW85" s="140"/>
      <c r="KBX85" s="140"/>
      <c r="KBY85" s="140"/>
      <c r="KBZ85" s="140"/>
      <c r="KCA85" s="140"/>
      <c r="KCB85" s="140"/>
      <c r="KCC85" s="140"/>
      <c r="KCD85" s="140"/>
      <c r="KCE85" s="140"/>
      <c r="KCF85" s="140"/>
      <c r="KCG85" s="140"/>
      <c r="KCH85" s="140"/>
      <c r="KCI85" s="140"/>
      <c r="KCJ85" s="140"/>
      <c r="KCK85" s="140"/>
      <c r="KCL85" s="140"/>
      <c r="KCM85" s="140"/>
      <c r="KCN85" s="140"/>
      <c r="KCO85" s="140"/>
      <c r="KCP85" s="140"/>
      <c r="KCQ85" s="140"/>
      <c r="KCR85" s="140"/>
      <c r="KCS85" s="140"/>
      <c r="KCT85" s="140"/>
      <c r="KCU85" s="140"/>
      <c r="KCV85" s="140"/>
      <c r="KCW85" s="140"/>
      <c r="KCX85" s="140"/>
      <c r="KCY85" s="140"/>
      <c r="KCZ85" s="140"/>
      <c r="KDA85" s="140"/>
      <c r="KDB85" s="140"/>
      <c r="KDC85" s="140"/>
      <c r="KDD85" s="140"/>
      <c r="KDE85" s="140"/>
      <c r="KDF85" s="140"/>
      <c r="KDG85" s="140"/>
      <c r="KDH85" s="140"/>
      <c r="KDI85" s="140"/>
      <c r="KDJ85" s="140"/>
      <c r="KDK85" s="140"/>
      <c r="KDL85" s="140"/>
      <c r="KDM85" s="140"/>
      <c r="KDN85" s="140"/>
      <c r="KDO85" s="140"/>
      <c r="KDP85" s="140"/>
      <c r="KDQ85" s="140"/>
      <c r="KDR85" s="140"/>
      <c r="KDS85" s="140"/>
      <c r="KDT85" s="140"/>
      <c r="KDU85" s="140"/>
      <c r="KDV85" s="140"/>
      <c r="KDW85" s="140"/>
      <c r="KDX85" s="140"/>
      <c r="KDY85" s="140"/>
      <c r="KDZ85" s="140"/>
      <c r="KEA85" s="140"/>
      <c r="KEB85" s="140"/>
      <c r="KEC85" s="140"/>
      <c r="KED85" s="140"/>
      <c r="KEE85" s="140"/>
      <c r="KEF85" s="140"/>
      <c r="KEG85" s="140"/>
      <c r="KEH85" s="140"/>
      <c r="KEI85" s="140"/>
      <c r="KEJ85" s="140"/>
      <c r="KEK85" s="140"/>
      <c r="KEL85" s="140"/>
      <c r="KEM85" s="140"/>
      <c r="KEN85" s="140"/>
      <c r="KEO85" s="140"/>
      <c r="KEP85" s="140"/>
      <c r="KEQ85" s="140"/>
      <c r="KER85" s="140"/>
      <c r="KES85" s="140"/>
      <c r="KET85" s="140"/>
      <c r="KEU85" s="140"/>
      <c r="KEV85" s="140"/>
      <c r="KEW85" s="140"/>
      <c r="KEX85" s="140"/>
      <c r="KEY85" s="140"/>
      <c r="KEZ85" s="140"/>
      <c r="KFA85" s="140"/>
      <c r="KFB85" s="140"/>
      <c r="KFC85" s="140"/>
      <c r="KFD85" s="140"/>
      <c r="KFE85" s="140"/>
      <c r="KFF85" s="140"/>
      <c r="KFG85" s="140"/>
      <c r="KFH85" s="140"/>
      <c r="KFI85" s="140"/>
      <c r="KFJ85" s="140"/>
      <c r="KFK85" s="140"/>
      <c r="KFL85" s="140"/>
      <c r="KFM85" s="140"/>
      <c r="KFN85" s="140"/>
      <c r="KFO85" s="140"/>
      <c r="KFP85" s="140"/>
      <c r="KFQ85" s="140"/>
      <c r="KFR85" s="140"/>
      <c r="KFS85" s="140"/>
      <c r="KFT85" s="140"/>
      <c r="KFU85" s="140"/>
      <c r="KFV85" s="140"/>
      <c r="KFW85" s="140"/>
      <c r="KFX85" s="140"/>
      <c r="KFY85" s="140"/>
      <c r="KFZ85" s="140"/>
      <c r="KGA85" s="140"/>
      <c r="KGB85" s="140"/>
      <c r="KGC85" s="140"/>
      <c r="KGD85" s="140"/>
      <c r="KGE85" s="140"/>
      <c r="KGF85" s="140"/>
      <c r="KGG85" s="140"/>
      <c r="KGH85" s="140"/>
      <c r="KGI85" s="140"/>
      <c r="KGJ85" s="140"/>
      <c r="KGK85" s="140"/>
      <c r="KGL85" s="140"/>
      <c r="KGM85" s="140"/>
      <c r="KGN85" s="140"/>
      <c r="KGO85" s="140"/>
      <c r="KGP85" s="140"/>
      <c r="KGQ85" s="140"/>
      <c r="KGR85" s="140"/>
      <c r="KGS85" s="140"/>
      <c r="KGT85" s="140"/>
      <c r="KGU85" s="140"/>
      <c r="KGV85" s="140"/>
      <c r="KGW85" s="140"/>
      <c r="KGX85" s="140"/>
      <c r="KGY85" s="140"/>
      <c r="KGZ85" s="140"/>
      <c r="KHA85" s="140"/>
      <c r="KHB85" s="140"/>
      <c r="KHC85" s="140"/>
      <c r="KHD85" s="140"/>
      <c r="KHE85" s="140"/>
      <c r="KHF85" s="140"/>
      <c r="KHG85" s="140"/>
      <c r="KHH85" s="140"/>
      <c r="KHI85" s="140"/>
      <c r="KHJ85" s="140"/>
      <c r="KHK85" s="140"/>
      <c r="KHL85" s="140"/>
      <c r="KHM85" s="140"/>
      <c r="KHN85" s="140"/>
      <c r="KHO85" s="140"/>
      <c r="KHP85" s="140"/>
      <c r="KHQ85" s="140"/>
      <c r="KHR85" s="140"/>
      <c r="KHS85" s="140"/>
      <c r="KHT85" s="140"/>
      <c r="KHU85" s="140"/>
      <c r="KHV85" s="140"/>
      <c r="KHW85" s="140"/>
      <c r="KHX85" s="140"/>
      <c r="KHY85" s="140"/>
      <c r="KHZ85" s="140"/>
      <c r="KIA85" s="140"/>
      <c r="KIB85" s="140"/>
      <c r="KIC85" s="140"/>
      <c r="KID85" s="140"/>
      <c r="KIE85" s="140"/>
      <c r="KIF85" s="140"/>
      <c r="KIG85" s="140"/>
      <c r="KIH85" s="140"/>
      <c r="KII85" s="140"/>
      <c r="KIJ85" s="140"/>
      <c r="KIK85" s="140"/>
      <c r="KIL85" s="140"/>
      <c r="KIM85" s="140"/>
      <c r="KIN85" s="140"/>
      <c r="KIO85" s="140"/>
      <c r="KIP85" s="140"/>
      <c r="KIQ85" s="140"/>
      <c r="KIR85" s="140"/>
      <c r="KIS85" s="140"/>
      <c r="KIT85" s="140"/>
      <c r="KIU85" s="140"/>
      <c r="KIV85" s="140"/>
      <c r="KIW85" s="140"/>
      <c r="KIX85" s="140"/>
      <c r="KIY85" s="140"/>
      <c r="KIZ85" s="140"/>
      <c r="KJA85" s="140"/>
      <c r="KJB85" s="140"/>
      <c r="KJC85" s="140"/>
      <c r="KJD85" s="140"/>
      <c r="KJE85" s="140"/>
      <c r="KJF85" s="140"/>
      <c r="KJG85" s="140"/>
      <c r="KJH85" s="140"/>
      <c r="KJI85" s="140"/>
      <c r="KJJ85" s="140"/>
      <c r="KJK85" s="140"/>
      <c r="KJL85" s="140"/>
      <c r="KJM85" s="140"/>
      <c r="KJN85" s="140"/>
      <c r="KJO85" s="140"/>
      <c r="KJP85" s="140"/>
      <c r="KJQ85" s="140"/>
      <c r="KJR85" s="140"/>
      <c r="KJS85" s="140"/>
      <c r="KJT85" s="140"/>
      <c r="KJU85" s="140"/>
      <c r="KJV85" s="140"/>
      <c r="KJW85" s="140"/>
      <c r="KJX85" s="140"/>
      <c r="KJY85" s="140"/>
      <c r="KJZ85" s="140"/>
      <c r="KKA85" s="140"/>
      <c r="KKB85" s="140"/>
      <c r="KKC85" s="140"/>
      <c r="KKD85" s="140"/>
      <c r="KKE85" s="140"/>
      <c r="KKF85" s="140"/>
      <c r="KKG85" s="140"/>
      <c r="KKH85" s="140"/>
      <c r="KKI85" s="140"/>
      <c r="KKJ85" s="140"/>
      <c r="KKK85" s="140"/>
      <c r="KKL85" s="140"/>
      <c r="KKM85" s="140"/>
      <c r="KKN85" s="140"/>
      <c r="KKO85" s="140"/>
      <c r="KKP85" s="140"/>
      <c r="KKQ85" s="140"/>
      <c r="KKR85" s="140"/>
      <c r="KKS85" s="140"/>
      <c r="KKT85" s="140"/>
      <c r="KKU85" s="140"/>
      <c r="KKV85" s="140"/>
      <c r="KKW85" s="140"/>
      <c r="KKX85" s="140"/>
      <c r="KKY85" s="140"/>
      <c r="KKZ85" s="140"/>
      <c r="KLA85" s="140"/>
      <c r="KLB85" s="140"/>
      <c r="KLC85" s="140"/>
      <c r="KLD85" s="140"/>
      <c r="KLE85" s="140"/>
      <c r="KLF85" s="140"/>
      <c r="KLG85" s="140"/>
      <c r="KLH85" s="140"/>
      <c r="KLI85" s="140"/>
      <c r="KLJ85" s="140"/>
      <c r="KLK85" s="140"/>
      <c r="KLL85" s="140"/>
      <c r="KLM85" s="140"/>
      <c r="KLN85" s="140"/>
      <c r="KLO85" s="140"/>
      <c r="KLP85" s="140"/>
      <c r="KLQ85" s="140"/>
      <c r="KLR85" s="140"/>
      <c r="KLS85" s="140"/>
      <c r="KLT85" s="140"/>
      <c r="KLU85" s="140"/>
      <c r="KLV85" s="140"/>
      <c r="KLW85" s="140"/>
      <c r="KLX85" s="140"/>
      <c r="KLY85" s="140"/>
      <c r="KLZ85" s="140"/>
      <c r="KMA85" s="140"/>
      <c r="KMB85" s="140"/>
      <c r="KMC85" s="140"/>
      <c r="KMD85" s="140"/>
      <c r="KME85" s="140"/>
      <c r="KMF85" s="140"/>
      <c r="KMG85" s="140"/>
      <c r="KMH85" s="140"/>
      <c r="KMI85" s="140"/>
      <c r="KMJ85" s="140"/>
      <c r="KMK85" s="140"/>
      <c r="KML85" s="140"/>
      <c r="KMM85" s="140"/>
      <c r="KMN85" s="140"/>
      <c r="KMO85" s="140"/>
      <c r="KMP85" s="140"/>
      <c r="KMQ85" s="140"/>
      <c r="KMR85" s="140"/>
      <c r="KMS85" s="140"/>
      <c r="KMT85" s="140"/>
      <c r="KMU85" s="140"/>
      <c r="KMV85" s="140"/>
      <c r="KMW85" s="140"/>
      <c r="KMX85" s="140"/>
      <c r="KMY85" s="140"/>
      <c r="KMZ85" s="140"/>
      <c r="KNA85" s="140"/>
      <c r="KNB85" s="140"/>
      <c r="KNC85" s="140"/>
      <c r="KND85" s="140"/>
      <c r="KNE85" s="140"/>
      <c r="KNF85" s="140"/>
      <c r="KNG85" s="140"/>
      <c r="KNH85" s="140"/>
      <c r="KNI85" s="140"/>
      <c r="KNJ85" s="140"/>
      <c r="KNK85" s="140"/>
      <c r="KNL85" s="140"/>
      <c r="KNM85" s="140"/>
      <c r="KNN85" s="140"/>
      <c r="KNO85" s="140"/>
      <c r="KNP85" s="140"/>
      <c r="KNQ85" s="140"/>
      <c r="KNR85" s="140"/>
      <c r="KNS85" s="140"/>
      <c r="KNT85" s="140"/>
      <c r="KNU85" s="140"/>
      <c r="KNV85" s="140"/>
      <c r="KNW85" s="140"/>
      <c r="KNX85" s="140"/>
      <c r="KNY85" s="140"/>
      <c r="KNZ85" s="140"/>
      <c r="KOA85" s="140"/>
      <c r="KOB85" s="140"/>
      <c r="KOC85" s="140"/>
      <c r="KOD85" s="140"/>
      <c r="KOE85" s="140"/>
      <c r="KOF85" s="140"/>
      <c r="KOG85" s="140"/>
      <c r="KOH85" s="140"/>
      <c r="KOI85" s="140"/>
      <c r="KOJ85" s="140"/>
      <c r="KOK85" s="140"/>
      <c r="KOL85" s="140"/>
      <c r="KOM85" s="140"/>
      <c r="KON85" s="140"/>
      <c r="KOO85" s="140"/>
      <c r="KOP85" s="140"/>
      <c r="KOQ85" s="140"/>
      <c r="KOR85" s="140"/>
      <c r="KOS85" s="140"/>
      <c r="KOT85" s="140"/>
      <c r="KOU85" s="140"/>
      <c r="KOV85" s="140"/>
      <c r="KOW85" s="140"/>
      <c r="KOX85" s="140"/>
      <c r="KOY85" s="140"/>
      <c r="KOZ85" s="140"/>
      <c r="KPA85" s="140"/>
      <c r="KPB85" s="140"/>
      <c r="KPC85" s="140"/>
      <c r="KPD85" s="140"/>
      <c r="KPE85" s="140"/>
      <c r="KPF85" s="140"/>
      <c r="KPG85" s="140"/>
      <c r="KPH85" s="140"/>
      <c r="KPI85" s="140"/>
      <c r="KPJ85" s="140"/>
      <c r="KPK85" s="140"/>
      <c r="KPL85" s="140"/>
      <c r="KPM85" s="140"/>
      <c r="KPN85" s="140"/>
      <c r="KPO85" s="140"/>
      <c r="KPP85" s="140"/>
      <c r="KPQ85" s="140"/>
      <c r="KPR85" s="140"/>
      <c r="KPS85" s="140"/>
      <c r="KPT85" s="140"/>
      <c r="KPU85" s="140"/>
      <c r="KPV85" s="140"/>
      <c r="KPW85" s="140"/>
      <c r="KPX85" s="140"/>
      <c r="KPY85" s="140"/>
      <c r="KPZ85" s="140"/>
      <c r="KQA85" s="140"/>
      <c r="KQB85" s="140"/>
      <c r="KQC85" s="140"/>
      <c r="KQD85" s="140"/>
      <c r="KQE85" s="140"/>
      <c r="KQF85" s="140"/>
      <c r="KQG85" s="140"/>
      <c r="KQH85" s="140"/>
      <c r="KQI85" s="140"/>
      <c r="KQJ85" s="140"/>
      <c r="KQK85" s="140"/>
      <c r="KQL85" s="140"/>
      <c r="KQM85" s="140"/>
      <c r="KQN85" s="140"/>
      <c r="KQO85" s="140"/>
      <c r="KQP85" s="140"/>
      <c r="KQQ85" s="140"/>
      <c r="KQR85" s="140"/>
      <c r="KQS85" s="140"/>
      <c r="KQT85" s="140"/>
      <c r="KQU85" s="140"/>
      <c r="KQV85" s="140"/>
      <c r="KQW85" s="140"/>
      <c r="KQX85" s="140"/>
      <c r="KQY85" s="140"/>
      <c r="KQZ85" s="140"/>
      <c r="KRA85" s="140"/>
      <c r="KRB85" s="140"/>
      <c r="KRC85" s="140"/>
      <c r="KRD85" s="140"/>
      <c r="KRE85" s="140"/>
      <c r="KRF85" s="140"/>
      <c r="KRG85" s="140"/>
      <c r="KRH85" s="140"/>
      <c r="KRI85" s="140"/>
      <c r="KRJ85" s="140"/>
      <c r="KRK85" s="140"/>
      <c r="KRL85" s="140"/>
      <c r="KRM85" s="140"/>
      <c r="KRN85" s="140"/>
      <c r="KRO85" s="140"/>
      <c r="KRP85" s="140"/>
      <c r="KRQ85" s="140"/>
      <c r="KRR85" s="140"/>
      <c r="KRS85" s="140"/>
      <c r="KRT85" s="140"/>
      <c r="KRU85" s="140"/>
      <c r="KRV85" s="140"/>
      <c r="KRW85" s="140"/>
      <c r="KRX85" s="140"/>
      <c r="KRY85" s="140"/>
      <c r="KRZ85" s="140"/>
      <c r="KSA85" s="140"/>
      <c r="KSB85" s="140"/>
      <c r="KSC85" s="140"/>
      <c r="KSD85" s="140"/>
      <c r="KSE85" s="140"/>
      <c r="KSF85" s="140"/>
      <c r="KSG85" s="140"/>
      <c r="KSH85" s="140"/>
      <c r="KSI85" s="140"/>
      <c r="KSJ85" s="140"/>
      <c r="KSK85" s="140"/>
      <c r="KSL85" s="140"/>
      <c r="KSM85" s="140"/>
      <c r="KSN85" s="140"/>
      <c r="KSO85" s="140"/>
      <c r="KSP85" s="140"/>
      <c r="KSQ85" s="140"/>
      <c r="KSR85" s="140"/>
      <c r="KSS85" s="140"/>
      <c r="KST85" s="140"/>
      <c r="KSU85" s="140"/>
      <c r="KSV85" s="140"/>
      <c r="KSW85" s="140"/>
      <c r="KSX85" s="140"/>
      <c r="KSY85" s="140"/>
      <c r="KSZ85" s="140"/>
      <c r="KTA85" s="140"/>
      <c r="KTB85" s="140"/>
      <c r="KTC85" s="140"/>
      <c r="KTD85" s="140"/>
      <c r="KTE85" s="140"/>
      <c r="KTF85" s="140"/>
      <c r="KTG85" s="140"/>
      <c r="KTH85" s="140"/>
      <c r="KTI85" s="140"/>
      <c r="KTJ85" s="140"/>
      <c r="KTK85" s="140"/>
      <c r="KTL85" s="140"/>
      <c r="KTM85" s="140"/>
      <c r="KTN85" s="140"/>
      <c r="KTO85" s="140"/>
      <c r="KTP85" s="140"/>
      <c r="KTQ85" s="140"/>
      <c r="KTR85" s="140"/>
      <c r="KTS85" s="140"/>
      <c r="KTT85" s="140"/>
      <c r="KTU85" s="140"/>
      <c r="KTV85" s="140"/>
      <c r="KTW85" s="140"/>
      <c r="KTX85" s="140"/>
      <c r="KTY85" s="140"/>
      <c r="KTZ85" s="140"/>
      <c r="KUA85" s="140"/>
      <c r="KUB85" s="140"/>
      <c r="KUC85" s="140"/>
      <c r="KUD85" s="140"/>
      <c r="KUE85" s="140"/>
      <c r="KUF85" s="140"/>
      <c r="KUG85" s="140"/>
      <c r="KUH85" s="140"/>
      <c r="KUI85" s="140"/>
      <c r="KUJ85" s="140"/>
      <c r="KUK85" s="140"/>
      <c r="KUL85" s="140"/>
      <c r="KUM85" s="140"/>
      <c r="KUN85" s="140"/>
      <c r="KUO85" s="140"/>
      <c r="KUP85" s="140"/>
      <c r="KUQ85" s="140"/>
      <c r="KUR85" s="140"/>
      <c r="KUS85" s="140"/>
      <c r="KUT85" s="140"/>
      <c r="KUU85" s="140"/>
      <c r="KUV85" s="140"/>
      <c r="KUW85" s="140"/>
      <c r="KUX85" s="140"/>
      <c r="KUY85" s="140"/>
      <c r="KUZ85" s="140"/>
      <c r="KVA85" s="140"/>
      <c r="KVB85" s="140"/>
      <c r="KVC85" s="140"/>
      <c r="KVD85" s="140"/>
      <c r="KVE85" s="140"/>
      <c r="KVF85" s="140"/>
      <c r="KVG85" s="140"/>
      <c r="KVH85" s="140"/>
      <c r="KVI85" s="140"/>
      <c r="KVJ85" s="140"/>
      <c r="KVK85" s="140"/>
      <c r="KVL85" s="140"/>
      <c r="KVM85" s="140"/>
      <c r="KVN85" s="140"/>
      <c r="KVO85" s="140"/>
      <c r="KVP85" s="140"/>
      <c r="KVQ85" s="140"/>
      <c r="KVR85" s="140"/>
      <c r="KVS85" s="140"/>
      <c r="KVT85" s="140"/>
      <c r="KVU85" s="140"/>
      <c r="KVV85" s="140"/>
      <c r="KVW85" s="140"/>
      <c r="KVX85" s="140"/>
      <c r="KVY85" s="140"/>
      <c r="KVZ85" s="140"/>
      <c r="KWA85" s="140"/>
      <c r="KWB85" s="140"/>
      <c r="KWC85" s="140"/>
      <c r="KWD85" s="140"/>
      <c r="KWE85" s="140"/>
      <c r="KWF85" s="140"/>
      <c r="KWG85" s="140"/>
      <c r="KWH85" s="140"/>
      <c r="KWI85" s="140"/>
      <c r="KWJ85" s="140"/>
      <c r="KWK85" s="140"/>
      <c r="KWL85" s="140"/>
      <c r="KWM85" s="140"/>
      <c r="KWN85" s="140"/>
      <c r="KWO85" s="140"/>
      <c r="KWP85" s="140"/>
      <c r="KWQ85" s="140"/>
      <c r="KWR85" s="140"/>
      <c r="KWS85" s="140"/>
      <c r="KWT85" s="140"/>
      <c r="KWU85" s="140"/>
      <c r="KWV85" s="140"/>
      <c r="KWW85" s="140"/>
      <c r="KWX85" s="140"/>
      <c r="KWY85" s="140"/>
      <c r="KWZ85" s="140"/>
      <c r="KXA85" s="140"/>
      <c r="KXB85" s="140"/>
      <c r="KXC85" s="140"/>
      <c r="KXD85" s="140"/>
      <c r="KXE85" s="140"/>
      <c r="KXF85" s="140"/>
      <c r="KXG85" s="140"/>
      <c r="KXH85" s="140"/>
      <c r="KXI85" s="140"/>
      <c r="KXJ85" s="140"/>
      <c r="KXK85" s="140"/>
      <c r="KXL85" s="140"/>
      <c r="KXM85" s="140"/>
      <c r="KXN85" s="140"/>
      <c r="KXO85" s="140"/>
      <c r="KXP85" s="140"/>
      <c r="KXQ85" s="140"/>
      <c r="KXR85" s="140"/>
      <c r="KXS85" s="140"/>
      <c r="KXT85" s="140"/>
      <c r="KXU85" s="140"/>
      <c r="KXV85" s="140"/>
      <c r="KXW85" s="140"/>
      <c r="KXX85" s="140"/>
      <c r="KXY85" s="140"/>
      <c r="KXZ85" s="140"/>
      <c r="KYA85" s="140"/>
      <c r="KYB85" s="140"/>
      <c r="KYC85" s="140"/>
      <c r="KYD85" s="140"/>
      <c r="KYE85" s="140"/>
      <c r="KYF85" s="140"/>
      <c r="KYG85" s="140"/>
      <c r="KYH85" s="140"/>
      <c r="KYI85" s="140"/>
      <c r="KYJ85" s="140"/>
      <c r="KYK85" s="140"/>
      <c r="KYL85" s="140"/>
      <c r="KYM85" s="140"/>
      <c r="KYN85" s="140"/>
      <c r="KYO85" s="140"/>
      <c r="KYP85" s="140"/>
      <c r="KYQ85" s="140"/>
      <c r="KYR85" s="140"/>
      <c r="KYS85" s="140"/>
      <c r="KYT85" s="140"/>
      <c r="KYU85" s="140"/>
      <c r="KYV85" s="140"/>
      <c r="KYW85" s="140"/>
      <c r="KYX85" s="140"/>
      <c r="KYY85" s="140"/>
      <c r="KYZ85" s="140"/>
      <c r="KZA85" s="140"/>
      <c r="KZB85" s="140"/>
      <c r="KZC85" s="140"/>
      <c r="KZD85" s="140"/>
      <c r="KZE85" s="140"/>
      <c r="KZF85" s="140"/>
      <c r="KZG85" s="140"/>
      <c r="KZH85" s="140"/>
      <c r="KZI85" s="140"/>
      <c r="KZJ85" s="140"/>
      <c r="KZK85" s="140"/>
      <c r="KZL85" s="140"/>
      <c r="KZM85" s="140"/>
      <c r="KZN85" s="140"/>
      <c r="KZO85" s="140"/>
      <c r="KZP85" s="140"/>
      <c r="KZQ85" s="140"/>
      <c r="KZR85" s="140"/>
      <c r="KZS85" s="140"/>
      <c r="KZT85" s="140"/>
      <c r="KZU85" s="140"/>
      <c r="KZV85" s="140"/>
      <c r="KZW85" s="140"/>
      <c r="KZX85" s="140"/>
      <c r="KZY85" s="140"/>
      <c r="KZZ85" s="140"/>
      <c r="LAA85" s="140"/>
      <c r="LAB85" s="140"/>
      <c r="LAC85" s="140"/>
      <c r="LAD85" s="140"/>
      <c r="LAE85" s="140"/>
      <c r="LAF85" s="140"/>
      <c r="LAG85" s="140"/>
      <c r="LAH85" s="140"/>
      <c r="LAI85" s="140"/>
      <c r="LAJ85" s="140"/>
      <c r="LAK85" s="140"/>
      <c r="LAL85" s="140"/>
      <c r="LAM85" s="140"/>
      <c r="LAN85" s="140"/>
      <c r="LAO85" s="140"/>
      <c r="LAP85" s="140"/>
      <c r="LAQ85" s="140"/>
      <c r="LAR85" s="140"/>
      <c r="LAS85" s="140"/>
      <c r="LAT85" s="140"/>
      <c r="LAU85" s="140"/>
      <c r="LAV85" s="140"/>
      <c r="LAW85" s="140"/>
      <c r="LAX85" s="140"/>
      <c r="LAY85" s="140"/>
      <c r="LAZ85" s="140"/>
      <c r="LBA85" s="140"/>
      <c r="LBB85" s="140"/>
      <c r="LBC85" s="140"/>
      <c r="LBD85" s="140"/>
      <c r="LBE85" s="140"/>
      <c r="LBF85" s="140"/>
      <c r="LBG85" s="140"/>
      <c r="LBH85" s="140"/>
      <c r="LBI85" s="140"/>
      <c r="LBJ85" s="140"/>
      <c r="LBK85" s="140"/>
      <c r="LBL85" s="140"/>
      <c r="LBM85" s="140"/>
      <c r="LBN85" s="140"/>
      <c r="LBO85" s="140"/>
      <c r="LBP85" s="140"/>
      <c r="LBQ85" s="140"/>
      <c r="LBR85" s="140"/>
      <c r="LBS85" s="140"/>
      <c r="LBT85" s="140"/>
      <c r="LBU85" s="140"/>
      <c r="LBV85" s="140"/>
      <c r="LBW85" s="140"/>
      <c r="LBX85" s="140"/>
      <c r="LBY85" s="140"/>
      <c r="LBZ85" s="140"/>
      <c r="LCA85" s="140"/>
      <c r="LCB85" s="140"/>
      <c r="LCC85" s="140"/>
      <c r="LCD85" s="140"/>
      <c r="LCE85" s="140"/>
      <c r="LCF85" s="140"/>
      <c r="LCG85" s="140"/>
      <c r="LCH85" s="140"/>
      <c r="LCI85" s="140"/>
      <c r="LCJ85" s="140"/>
      <c r="LCK85" s="140"/>
      <c r="LCL85" s="140"/>
      <c r="LCM85" s="140"/>
      <c r="LCN85" s="140"/>
      <c r="LCO85" s="140"/>
      <c r="LCP85" s="140"/>
      <c r="LCQ85" s="140"/>
      <c r="LCR85" s="140"/>
      <c r="LCS85" s="140"/>
      <c r="LCT85" s="140"/>
      <c r="LCU85" s="140"/>
      <c r="LCV85" s="140"/>
      <c r="LCW85" s="140"/>
      <c r="LCX85" s="140"/>
      <c r="LCY85" s="140"/>
      <c r="LCZ85" s="140"/>
      <c r="LDA85" s="140"/>
      <c r="LDB85" s="140"/>
      <c r="LDC85" s="140"/>
      <c r="LDD85" s="140"/>
      <c r="LDE85" s="140"/>
      <c r="LDF85" s="140"/>
      <c r="LDG85" s="140"/>
      <c r="LDH85" s="140"/>
      <c r="LDI85" s="140"/>
      <c r="LDJ85" s="140"/>
      <c r="LDK85" s="140"/>
      <c r="LDL85" s="140"/>
      <c r="LDM85" s="140"/>
      <c r="LDN85" s="140"/>
      <c r="LDO85" s="140"/>
      <c r="LDP85" s="140"/>
      <c r="LDQ85" s="140"/>
      <c r="LDR85" s="140"/>
      <c r="LDS85" s="140"/>
      <c r="LDT85" s="140"/>
      <c r="LDU85" s="140"/>
      <c r="LDV85" s="140"/>
      <c r="LDW85" s="140"/>
      <c r="LDX85" s="140"/>
      <c r="LDY85" s="140"/>
      <c r="LDZ85" s="140"/>
      <c r="LEA85" s="140"/>
      <c r="LEB85" s="140"/>
      <c r="LEC85" s="140"/>
      <c r="LED85" s="140"/>
      <c r="LEE85" s="140"/>
      <c r="LEF85" s="140"/>
      <c r="LEG85" s="140"/>
      <c r="LEH85" s="140"/>
      <c r="LEI85" s="140"/>
      <c r="LEJ85" s="140"/>
      <c r="LEK85" s="140"/>
      <c r="LEL85" s="140"/>
      <c r="LEM85" s="140"/>
      <c r="LEN85" s="140"/>
      <c r="LEO85" s="140"/>
      <c r="LEP85" s="140"/>
      <c r="LEQ85" s="140"/>
      <c r="LER85" s="140"/>
      <c r="LES85" s="140"/>
      <c r="LET85" s="140"/>
      <c r="LEU85" s="140"/>
      <c r="LEV85" s="140"/>
      <c r="LEW85" s="140"/>
      <c r="LEX85" s="140"/>
      <c r="LEY85" s="140"/>
      <c r="LEZ85" s="140"/>
      <c r="LFA85" s="140"/>
      <c r="LFB85" s="140"/>
      <c r="LFC85" s="140"/>
      <c r="LFD85" s="140"/>
      <c r="LFE85" s="140"/>
      <c r="LFF85" s="140"/>
      <c r="LFG85" s="140"/>
      <c r="LFH85" s="140"/>
      <c r="LFI85" s="140"/>
      <c r="LFJ85" s="140"/>
      <c r="LFK85" s="140"/>
      <c r="LFL85" s="140"/>
      <c r="LFM85" s="140"/>
      <c r="LFN85" s="140"/>
      <c r="LFO85" s="140"/>
      <c r="LFP85" s="140"/>
      <c r="LFQ85" s="140"/>
      <c r="LFR85" s="140"/>
      <c r="LFS85" s="140"/>
      <c r="LFT85" s="140"/>
      <c r="LFU85" s="140"/>
      <c r="LFV85" s="140"/>
      <c r="LFW85" s="140"/>
      <c r="LFX85" s="140"/>
      <c r="LFY85" s="140"/>
      <c r="LFZ85" s="140"/>
      <c r="LGA85" s="140"/>
      <c r="LGB85" s="140"/>
      <c r="LGC85" s="140"/>
      <c r="LGD85" s="140"/>
      <c r="LGE85" s="140"/>
      <c r="LGF85" s="140"/>
      <c r="LGG85" s="140"/>
      <c r="LGH85" s="140"/>
      <c r="LGI85" s="140"/>
      <c r="LGJ85" s="140"/>
      <c r="LGK85" s="140"/>
      <c r="LGL85" s="140"/>
      <c r="LGM85" s="140"/>
      <c r="LGN85" s="140"/>
      <c r="LGO85" s="140"/>
      <c r="LGP85" s="140"/>
      <c r="LGQ85" s="140"/>
      <c r="LGR85" s="140"/>
      <c r="LGS85" s="140"/>
      <c r="LGT85" s="140"/>
      <c r="LGU85" s="140"/>
      <c r="LGV85" s="140"/>
      <c r="LGW85" s="140"/>
      <c r="LGX85" s="140"/>
      <c r="LGY85" s="140"/>
      <c r="LGZ85" s="140"/>
      <c r="LHA85" s="140"/>
      <c r="LHB85" s="140"/>
      <c r="LHC85" s="140"/>
      <c r="LHD85" s="140"/>
      <c r="LHE85" s="140"/>
      <c r="LHF85" s="140"/>
      <c r="LHG85" s="140"/>
      <c r="LHH85" s="140"/>
      <c r="LHI85" s="140"/>
      <c r="LHJ85" s="140"/>
      <c r="LHK85" s="140"/>
      <c r="LHL85" s="140"/>
      <c r="LHM85" s="140"/>
      <c r="LHN85" s="140"/>
      <c r="LHO85" s="140"/>
      <c r="LHP85" s="140"/>
      <c r="LHQ85" s="140"/>
      <c r="LHR85" s="140"/>
      <c r="LHS85" s="140"/>
      <c r="LHT85" s="140"/>
      <c r="LHU85" s="140"/>
      <c r="LHV85" s="140"/>
      <c r="LHW85" s="140"/>
      <c r="LHX85" s="140"/>
      <c r="LHY85" s="140"/>
      <c r="LHZ85" s="140"/>
      <c r="LIA85" s="140"/>
      <c r="LIB85" s="140"/>
      <c r="LIC85" s="140"/>
      <c r="LID85" s="140"/>
      <c r="LIE85" s="140"/>
      <c r="LIF85" s="140"/>
      <c r="LIG85" s="140"/>
      <c r="LIH85" s="140"/>
      <c r="LII85" s="140"/>
      <c r="LIJ85" s="140"/>
      <c r="LIK85" s="140"/>
      <c r="LIL85" s="140"/>
      <c r="LIM85" s="140"/>
      <c r="LIN85" s="140"/>
      <c r="LIO85" s="140"/>
      <c r="LIP85" s="140"/>
      <c r="LIQ85" s="140"/>
      <c r="LIR85" s="140"/>
      <c r="LIS85" s="140"/>
      <c r="LIT85" s="140"/>
      <c r="LIU85" s="140"/>
      <c r="LIV85" s="140"/>
      <c r="LIW85" s="140"/>
      <c r="LIX85" s="140"/>
      <c r="LIY85" s="140"/>
      <c r="LIZ85" s="140"/>
      <c r="LJA85" s="140"/>
      <c r="LJB85" s="140"/>
      <c r="LJC85" s="140"/>
      <c r="LJD85" s="140"/>
      <c r="LJE85" s="140"/>
      <c r="LJF85" s="140"/>
      <c r="LJG85" s="140"/>
      <c r="LJH85" s="140"/>
      <c r="LJI85" s="140"/>
      <c r="LJJ85" s="140"/>
      <c r="LJK85" s="140"/>
      <c r="LJL85" s="140"/>
      <c r="LJM85" s="140"/>
      <c r="LJN85" s="140"/>
      <c r="LJO85" s="140"/>
      <c r="LJP85" s="140"/>
      <c r="LJQ85" s="140"/>
      <c r="LJR85" s="140"/>
      <c r="LJS85" s="140"/>
      <c r="LJT85" s="140"/>
      <c r="LJU85" s="140"/>
      <c r="LJV85" s="140"/>
      <c r="LJW85" s="140"/>
      <c r="LJX85" s="140"/>
      <c r="LJY85" s="140"/>
      <c r="LJZ85" s="140"/>
      <c r="LKA85" s="140"/>
      <c r="LKB85" s="140"/>
      <c r="LKC85" s="140"/>
      <c r="LKD85" s="140"/>
      <c r="LKE85" s="140"/>
      <c r="LKF85" s="140"/>
      <c r="LKG85" s="140"/>
      <c r="LKH85" s="140"/>
      <c r="LKI85" s="140"/>
      <c r="LKJ85" s="140"/>
      <c r="LKK85" s="140"/>
      <c r="LKL85" s="140"/>
      <c r="LKM85" s="140"/>
      <c r="LKN85" s="140"/>
      <c r="LKO85" s="140"/>
      <c r="LKP85" s="140"/>
      <c r="LKQ85" s="140"/>
      <c r="LKR85" s="140"/>
      <c r="LKS85" s="140"/>
      <c r="LKT85" s="140"/>
      <c r="LKU85" s="140"/>
      <c r="LKV85" s="140"/>
      <c r="LKW85" s="140"/>
      <c r="LKX85" s="140"/>
      <c r="LKY85" s="140"/>
      <c r="LKZ85" s="140"/>
      <c r="LLA85" s="140"/>
      <c r="LLB85" s="140"/>
      <c r="LLC85" s="140"/>
      <c r="LLD85" s="140"/>
      <c r="LLE85" s="140"/>
      <c r="LLF85" s="140"/>
      <c r="LLG85" s="140"/>
      <c r="LLH85" s="140"/>
      <c r="LLI85" s="140"/>
      <c r="LLJ85" s="140"/>
      <c r="LLK85" s="140"/>
      <c r="LLL85" s="140"/>
      <c r="LLM85" s="140"/>
      <c r="LLN85" s="140"/>
      <c r="LLO85" s="140"/>
      <c r="LLP85" s="140"/>
      <c r="LLQ85" s="140"/>
      <c r="LLR85" s="140"/>
      <c r="LLS85" s="140"/>
      <c r="LLT85" s="140"/>
      <c r="LLU85" s="140"/>
      <c r="LLV85" s="140"/>
      <c r="LLW85" s="140"/>
      <c r="LLX85" s="140"/>
      <c r="LLY85" s="140"/>
      <c r="LLZ85" s="140"/>
      <c r="LMA85" s="140"/>
      <c r="LMB85" s="140"/>
      <c r="LMC85" s="140"/>
      <c r="LMD85" s="140"/>
      <c r="LME85" s="140"/>
      <c r="LMF85" s="140"/>
      <c r="LMG85" s="140"/>
      <c r="LMH85" s="140"/>
      <c r="LMI85" s="140"/>
      <c r="LMJ85" s="140"/>
      <c r="LMK85" s="140"/>
      <c r="LML85" s="140"/>
      <c r="LMM85" s="140"/>
      <c r="LMN85" s="140"/>
      <c r="LMO85" s="140"/>
      <c r="LMP85" s="140"/>
      <c r="LMQ85" s="140"/>
      <c r="LMR85" s="140"/>
      <c r="LMS85" s="140"/>
      <c r="LMT85" s="140"/>
      <c r="LMU85" s="140"/>
      <c r="LMV85" s="140"/>
      <c r="LMW85" s="140"/>
      <c r="LMX85" s="140"/>
      <c r="LMY85" s="140"/>
      <c r="LMZ85" s="140"/>
      <c r="LNA85" s="140"/>
      <c r="LNB85" s="140"/>
      <c r="LNC85" s="140"/>
      <c r="LND85" s="140"/>
      <c r="LNE85" s="140"/>
      <c r="LNF85" s="140"/>
      <c r="LNG85" s="140"/>
      <c r="LNH85" s="140"/>
      <c r="LNI85" s="140"/>
      <c r="LNJ85" s="140"/>
      <c r="LNK85" s="140"/>
      <c r="LNL85" s="140"/>
      <c r="LNM85" s="140"/>
      <c r="LNN85" s="140"/>
      <c r="LNO85" s="140"/>
      <c r="LNP85" s="140"/>
      <c r="LNQ85" s="140"/>
      <c r="LNR85" s="140"/>
      <c r="LNS85" s="140"/>
      <c r="LNT85" s="140"/>
      <c r="LNU85" s="140"/>
      <c r="LNV85" s="140"/>
      <c r="LNW85" s="140"/>
      <c r="LNX85" s="140"/>
      <c r="LNY85" s="140"/>
      <c r="LNZ85" s="140"/>
      <c r="LOA85" s="140"/>
      <c r="LOB85" s="140"/>
      <c r="LOC85" s="140"/>
      <c r="LOD85" s="140"/>
      <c r="LOE85" s="140"/>
      <c r="LOF85" s="140"/>
      <c r="LOG85" s="140"/>
      <c r="LOH85" s="140"/>
      <c r="LOI85" s="140"/>
      <c r="LOJ85" s="140"/>
      <c r="LOK85" s="140"/>
      <c r="LOL85" s="140"/>
      <c r="LOM85" s="140"/>
      <c r="LON85" s="140"/>
      <c r="LOO85" s="140"/>
      <c r="LOP85" s="140"/>
      <c r="LOQ85" s="140"/>
      <c r="LOR85" s="140"/>
      <c r="LOS85" s="140"/>
      <c r="LOT85" s="140"/>
      <c r="LOU85" s="140"/>
      <c r="LOV85" s="140"/>
      <c r="LOW85" s="140"/>
      <c r="LOX85" s="140"/>
      <c r="LOY85" s="140"/>
      <c r="LOZ85" s="140"/>
      <c r="LPA85" s="140"/>
      <c r="LPB85" s="140"/>
      <c r="LPC85" s="140"/>
      <c r="LPD85" s="140"/>
      <c r="LPE85" s="140"/>
      <c r="LPF85" s="140"/>
      <c r="LPG85" s="140"/>
      <c r="LPH85" s="140"/>
      <c r="LPI85" s="140"/>
      <c r="LPJ85" s="140"/>
      <c r="LPK85" s="140"/>
      <c r="LPL85" s="140"/>
      <c r="LPM85" s="140"/>
      <c r="LPN85" s="140"/>
      <c r="LPO85" s="140"/>
      <c r="LPP85" s="140"/>
      <c r="LPQ85" s="140"/>
      <c r="LPR85" s="140"/>
      <c r="LPS85" s="140"/>
      <c r="LPT85" s="140"/>
      <c r="LPU85" s="140"/>
      <c r="LPV85" s="140"/>
      <c r="LPW85" s="140"/>
      <c r="LPX85" s="140"/>
      <c r="LPY85" s="140"/>
      <c r="LPZ85" s="140"/>
      <c r="LQA85" s="140"/>
      <c r="LQB85" s="140"/>
      <c r="LQC85" s="140"/>
      <c r="LQD85" s="140"/>
      <c r="LQE85" s="140"/>
      <c r="LQF85" s="140"/>
      <c r="LQG85" s="140"/>
      <c r="LQH85" s="140"/>
      <c r="LQI85" s="140"/>
      <c r="LQJ85" s="140"/>
      <c r="LQK85" s="140"/>
      <c r="LQL85" s="140"/>
      <c r="LQM85" s="140"/>
      <c r="LQN85" s="140"/>
      <c r="LQO85" s="140"/>
      <c r="LQP85" s="140"/>
      <c r="LQQ85" s="140"/>
      <c r="LQR85" s="140"/>
      <c r="LQS85" s="140"/>
      <c r="LQT85" s="140"/>
      <c r="LQU85" s="140"/>
      <c r="LQV85" s="140"/>
      <c r="LQW85" s="140"/>
      <c r="LQX85" s="140"/>
      <c r="LQY85" s="140"/>
      <c r="LQZ85" s="140"/>
      <c r="LRA85" s="140"/>
      <c r="LRB85" s="140"/>
      <c r="LRC85" s="140"/>
      <c r="LRD85" s="140"/>
      <c r="LRE85" s="140"/>
      <c r="LRF85" s="140"/>
      <c r="LRG85" s="140"/>
      <c r="LRH85" s="140"/>
      <c r="LRI85" s="140"/>
      <c r="LRJ85" s="140"/>
      <c r="LRK85" s="140"/>
      <c r="LRL85" s="140"/>
      <c r="LRM85" s="140"/>
      <c r="LRN85" s="140"/>
      <c r="LRO85" s="140"/>
      <c r="LRP85" s="140"/>
      <c r="LRQ85" s="140"/>
      <c r="LRR85" s="140"/>
      <c r="LRS85" s="140"/>
      <c r="LRT85" s="140"/>
      <c r="LRU85" s="140"/>
      <c r="LRV85" s="140"/>
      <c r="LRW85" s="140"/>
      <c r="LRX85" s="140"/>
      <c r="LRY85" s="140"/>
      <c r="LRZ85" s="140"/>
      <c r="LSA85" s="140"/>
      <c r="LSB85" s="140"/>
      <c r="LSC85" s="140"/>
      <c r="LSD85" s="140"/>
      <c r="LSE85" s="140"/>
      <c r="LSF85" s="140"/>
      <c r="LSG85" s="140"/>
      <c r="LSH85" s="140"/>
      <c r="LSI85" s="140"/>
      <c r="LSJ85" s="140"/>
      <c r="LSK85" s="140"/>
      <c r="LSL85" s="140"/>
      <c r="LSM85" s="140"/>
      <c r="LSN85" s="140"/>
      <c r="LSO85" s="140"/>
      <c r="LSP85" s="140"/>
      <c r="LSQ85" s="140"/>
      <c r="LSR85" s="140"/>
      <c r="LSS85" s="140"/>
      <c r="LST85" s="140"/>
      <c r="LSU85" s="140"/>
      <c r="LSV85" s="140"/>
      <c r="LSW85" s="140"/>
      <c r="LSX85" s="140"/>
      <c r="LSY85" s="140"/>
      <c r="LSZ85" s="140"/>
      <c r="LTA85" s="140"/>
      <c r="LTB85" s="140"/>
      <c r="LTC85" s="140"/>
      <c r="LTD85" s="140"/>
      <c r="LTE85" s="140"/>
      <c r="LTF85" s="140"/>
      <c r="LTG85" s="140"/>
      <c r="LTH85" s="140"/>
      <c r="LTI85" s="140"/>
      <c r="LTJ85" s="140"/>
      <c r="LTK85" s="140"/>
      <c r="LTL85" s="140"/>
      <c r="LTM85" s="140"/>
      <c r="LTN85" s="140"/>
      <c r="LTO85" s="140"/>
      <c r="LTP85" s="140"/>
      <c r="LTQ85" s="140"/>
      <c r="LTR85" s="140"/>
      <c r="LTS85" s="140"/>
      <c r="LTT85" s="140"/>
      <c r="LTU85" s="140"/>
      <c r="LTV85" s="140"/>
      <c r="LTW85" s="140"/>
      <c r="LTX85" s="140"/>
      <c r="LTY85" s="140"/>
      <c r="LTZ85" s="140"/>
      <c r="LUA85" s="140"/>
      <c r="LUB85" s="140"/>
      <c r="LUC85" s="140"/>
      <c r="LUD85" s="140"/>
      <c r="LUE85" s="140"/>
      <c r="LUF85" s="140"/>
      <c r="LUG85" s="140"/>
      <c r="LUH85" s="140"/>
      <c r="LUI85" s="140"/>
      <c r="LUJ85" s="140"/>
      <c r="LUK85" s="140"/>
      <c r="LUL85" s="140"/>
      <c r="LUM85" s="140"/>
      <c r="LUN85" s="140"/>
      <c r="LUO85" s="140"/>
      <c r="LUP85" s="140"/>
      <c r="LUQ85" s="140"/>
      <c r="LUR85" s="140"/>
      <c r="LUS85" s="140"/>
      <c r="LUT85" s="140"/>
      <c r="LUU85" s="140"/>
      <c r="LUV85" s="140"/>
      <c r="LUW85" s="140"/>
      <c r="LUX85" s="140"/>
      <c r="LUY85" s="140"/>
      <c r="LUZ85" s="140"/>
      <c r="LVA85" s="140"/>
      <c r="LVB85" s="140"/>
      <c r="LVC85" s="140"/>
      <c r="LVD85" s="140"/>
      <c r="LVE85" s="140"/>
      <c r="LVF85" s="140"/>
      <c r="LVG85" s="140"/>
      <c r="LVH85" s="140"/>
      <c r="LVI85" s="140"/>
      <c r="LVJ85" s="140"/>
      <c r="LVK85" s="140"/>
      <c r="LVL85" s="140"/>
      <c r="LVM85" s="140"/>
      <c r="LVN85" s="140"/>
      <c r="LVO85" s="140"/>
      <c r="LVP85" s="140"/>
      <c r="LVQ85" s="140"/>
      <c r="LVR85" s="140"/>
      <c r="LVS85" s="140"/>
      <c r="LVT85" s="140"/>
      <c r="LVU85" s="140"/>
      <c r="LVV85" s="140"/>
      <c r="LVW85" s="140"/>
      <c r="LVX85" s="140"/>
      <c r="LVY85" s="140"/>
      <c r="LVZ85" s="140"/>
      <c r="LWA85" s="140"/>
      <c r="LWB85" s="140"/>
      <c r="LWC85" s="140"/>
      <c r="LWD85" s="140"/>
      <c r="LWE85" s="140"/>
      <c r="LWF85" s="140"/>
      <c r="LWG85" s="140"/>
      <c r="LWH85" s="140"/>
      <c r="LWI85" s="140"/>
      <c r="LWJ85" s="140"/>
      <c r="LWK85" s="140"/>
      <c r="LWL85" s="140"/>
      <c r="LWM85" s="140"/>
      <c r="LWN85" s="140"/>
      <c r="LWO85" s="140"/>
      <c r="LWP85" s="140"/>
      <c r="LWQ85" s="140"/>
      <c r="LWR85" s="140"/>
      <c r="LWS85" s="140"/>
      <c r="LWT85" s="140"/>
      <c r="LWU85" s="140"/>
      <c r="LWV85" s="140"/>
      <c r="LWW85" s="140"/>
      <c r="LWX85" s="140"/>
      <c r="LWY85" s="140"/>
      <c r="LWZ85" s="140"/>
      <c r="LXA85" s="140"/>
      <c r="LXB85" s="140"/>
      <c r="LXC85" s="140"/>
      <c r="LXD85" s="140"/>
      <c r="LXE85" s="140"/>
      <c r="LXF85" s="140"/>
      <c r="LXG85" s="140"/>
      <c r="LXH85" s="140"/>
      <c r="LXI85" s="140"/>
      <c r="LXJ85" s="140"/>
      <c r="LXK85" s="140"/>
      <c r="LXL85" s="140"/>
      <c r="LXM85" s="140"/>
      <c r="LXN85" s="140"/>
      <c r="LXO85" s="140"/>
      <c r="LXP85" s="140"/>
      <c r="LXQ85" s="140"/>
      <c r="LXR85" s="140"/>
      <c r="LXS85" s="140"/>
      <c r="LXT85" s="140"/>
      <c r="LXU85" s="140"/>
      <c r="LXV85" s="140"/>
      <c r="LXW85" s="140"/>
      <c r="LXX85" s="140"/>
      <c r="LXY85" s="140"/>
      <c r="LXZ85" s="140"/>
      <c r="LYA85" s="140"/>
      <c r="LYB85" s="140"/>
      <c r="LYC85" s="140"/>
      <c r="LYD85" s="140"/>
      <c r="LYE85" s="140"/>
      <c r="LYF85" s="140"/>
      <c r="LYG85" s="140"/>
      <c r="LYH85" s="140"/>
      <c r="LYI85" s="140"/>
      <c r="LYJ85" s="140"/>
      <c r="LYK85" s="140"/>
      <c r="LYL85" s="140"/>
      <c r="LYM85" s="140"/>
      <c r="LYN85" s="140"/>
      <c r="LYO85" s="140"/>
      <c r="LYP85" s="140"/>
      <c r="LYQ85" s="140"/>
      <c r="LYR85" s="140"/>
      <c r="LYS85" s="140"/>
      <c r="LYT85" s="140"/>
      <c r="LYU85" s="140"/>
      <c r="LYV85" s="140"/>
      <c r="LYW85" s="140"/>
      <c r="LYX85" s="140"/>
      <c r="LYY85" s="140"/>
      <c r="LYZ85" s="140"/>
      <c r="LZA85" s="140"/>
      <c r="LZB85" s="140"/>
      <c r="LZC85" s="140"/>
      <c r="LZD85" s="140"/>
      <c r="LZE85" s="140"/>
      <c r="LZF85" s="140"/>
      <c r="LZG85" s="140"/>
      <c r="LZH85" s="140"/>
      <c r="LZI85" s="140"/>
      <c r="LZJ85" s="140"/>
      <c r="LZK85" s="140"/>
      <c r="LZL85" s="140"/>
      <c r="LZM85" s="140"/>
      <c r="LZN85" s="140"/>
      <c r="LZO85" s="140"/>
      <c r="LZP85" s="140"/>
      <c r="LZQ85" s="140"/>
      <c r="LZR85" s="140"/>
      <c r="LZS85" s="140"/>
      <c r="LZT85" s="140"/>
      <c r="LZU85" s="140"/>
      <c r="LZV85" s="140"/>
      <c r="LZW85" s="140"/>
      <c r="LZX85" s="140"/>
      <c r="LZY85" s="140"/>
      <c r="LZZ85" s="140"/>
      <c r="MAA85" s="140"/>
      <c r="MAB85" s="140"/>
      <c r="MAC85" s="140"/>
      <c r="MAD85" s="140"/>
      <c r="MAE85" s="140"/>
      <c r="MAF85" s="140"/>
      <c r="MAG85" s="140"/>
      <c r="MAH85" s="140"/>
      <c r="MAI85" s="140"/>
      <c r="MAJ85" s="140"/>
      <c r="MAK85" s="140"/>
      <c r="MAL85" s="140"/>
      <c r="MAM85" s="140"/>
      <c r="MAN85" s="140"/>
      <c r="MAO85" s="140"/>
      <c r="MAP85" s="140"/>
      <c r="MAQ85" s="140"/>
      <c r="MAR85" s="140"/>
      <c r="MAS85" s="140"/>
      <c r="MAT85" s="140"/>
      <c r="MAU85" s="140"/>
      <c r="MAV85" s="140"/>
      <c r="MAW85" s="140"/>
      <c r="MAX85" s="140"/>
      <c r="MAY85" s="140"/>
      <c r="MAZ85" s="140"/>
      <c r="MBA85" s="140"/>
      <c r="MBB85" s="140"/>
      <c r="MBC85" s="140"/>
      <c r="MBD85" s="140"/>
      <c r="MBE85" s="140"/>
      <c r="MBF85" s="140"/>
      <c r="MBG85" s="140"/>
      <c r="MBH85" s="140"/>
      <c r="MBI85" s="140"/>
      <c r="MBJ85" s="140"/>
      <c r="MBK85" s="140"/>
      <c r="MBL85" s="140"/>
      <c r="MBM85" s="140"/>
      <c r="MBN85" s="140"/>
      <c r="MBO85" s="140"/>
      <c r="MBP85" s="140"/>
      <c r="MBQ85" s="140"/>
      <c r="MBR85" s="140"/>
      <c r="MBS85" s="140"/>
      <c r="MBT85" s="140"/>
      <c r="MBU85" s="140"/>
      <c r="MBV85" s="140"/>
      <c r="MBW85" s="140"/>
      <c r="MBX85" s="140"/>
      <c r="MBY85" s="140"/>
      <c r="MBZ85" s="140"/>
      <c r="MCA85" s="140"/>
      <c r="MCB85" s="140"/>
      <c r="MCC85" s="140"/>
      <c r="MCD85" s="140"/>
      <c r="MCE85" s="140"/>
      <c r="MCF85" s="140"/>
      <c r="MCG85" s="140"/>
      <c r="MCH85" s="140"/>
      <c r="MCI85" s="140"/>
      <c r="MCJ85" s="140"/>
      <c r="MCK85" s="140"/>
      <c r="MCL85" s="140"/>
      <c r="MCM85" s="140"/>
      <c r="MCN85" s="140"/>
      <c r="MCO85" s="140"/>
      <c r="MCP85" s="140"/>
      <c r="MCQ85" s="140"/>
      <c r="MCR85" s="140"/>
      <c r="MCS85" s="140"/>
      <c r="MCT85" s="140"/>
      <c r="MCU85" s="140"/>
      <c r="MCV85" s="140"/>
      <c r="MCW85" s="140"/>
      <c r="MCX85" s="140"/>
      <c r="MCY85" s="140"/>
      <c r="MCZ85" s="140"/>
      <c r="MDA85" s="140"/>
      <c r="MDB85" s="140"/>
      <c r="MDC85" s="140"/>
      <c r="MDD85" s="140"/>
      <c r="MDE85" s="140"/>
      <c r="MDF85" s="140"/>
      <c r="MDG85" s="140"/>
      <c r="MDH85" s="140"/>
      <c r="MDI85" s="140"/>
      <c r="MDJ85" s="140"/>
      <c r="MDK85" s="140"/>
      <c r="MDL85" s="140"/>
      <c r="MDM85" s="140"/>
      <c r="MDN85" s="140"/>
      <c r="MDO85" s="140"/>
      <c r="MDP85" s="140"/>
      <c r="MDQ85" s="140"/>
      <c r="MDR85" s="140"/>
      <c r="MDS85" s="140"/>
      <c r="MDT85" s="140"/>
      <c r="MDU85" s="140"/>
      <c r="MDV85" s="140"/>
      <c r="MDW85" s="140"/>
      <c r="MDX85" s="140"/>
      <c r="MDY85" s="140"/>
      <c r="MDZ85" s="140"/>
      <c r="MEA85" s="140"/>
      <c r="MEB85" s="140"/>
      <c r="MEC85" s="140"/>
      <c r="MED85" s="140"/>
      <c r="MEE85" s="140"/>
      <c r="MEF85" s="140"/>
      <c r="MEG85" s="140"/>
      <c r="MEH85" s="140"/>
      <c r="MEI85" s="140"/>
      <c r="MEJ85" s="140"/>
      <c r="MEK85" s="140"/>
      <c r="MEL85" s="140"/>
      <c r="MEM85" s="140"/>
      <c r="MEN85" s="140"/>
      <c r="MEO85" s="140"/>
      <c r="MEP85" s="140"/>
      <c r="MEQ85" s="140"/>
      <c r="MER85" s="140"/>
      <c r="MES85" s="140"/>
      <c r="MET85" s="140"/>
      <c r="MEU85" s="140"/>
      <c r="MEV85" s="140"/>
      <c r="MEW85" s="140"/>
      <c r="MEX85" s="140"/>
      <c r="MEY85" s="140"/>
      <c r="MEZ85" s="140"/>
      <c r="MFA85" s="140"/>
      <c r="MFB85" s="140"/>
      <c r="MFC85" s="140"/>
      <c r="MFD85" s="140"/>
      <c r="MFE85" s="140"/>
      <c r="MFF85" s="140"/>
      <c r="MFG85" s="140"/>
      <c r="MFH85" s="140"/>
      <c r="MFI85" s="140"/>
      <c r="MFJ85" s="140"/>
      <c r="MFK85" s="140"/>
      <c r="MFL85" s="140"/>
      <c r="MFM85" s="140"/>
      <c r="MFN85" s="140"/>
      <c r="MFO85" s="140"/>
      <c r="MFP85" s="140"/>
      <c r="MFQ85" s="140"/>
      <c r="MFR85" s="140"/>
      <c r="MFS85" s="140"/>
      <c r="MFT85" s="140"/>
      <c r="MFU85" s="140"/>
      <c r="MFV85" s="140"/>
      <c r="MFW85" s="140"/>
      <c r="MFX85" s="140"/>
      <c r="MFY85" s="140"/>
      <c r="MFZ85" s="140"/>
      <c r="MGA85" s="140"/>
      <c r="MGB85" s="140"/>
      <c r="MGC85" s="140"/>
      <c r="MGD85" s="140"/>
      <c r="MGE85" s="140"/>
      <c r="MGF85" s="140"/>
      <c r="MGG85" s="140"/>
      <c r="MGH85" s="140"/>
      <c r="MGI85" s="140"/>
      <c r="MGJ85" s="140"/>
      <c r="MGK85" s="140"/>
      <c r="MGL85" s="140"/>
      <c r="MGM85" s="140"/>
      <c r="MGN85" s="140"/>
      <c r="MGO85" s="140"/>
      <c r="MGP85" s="140"/>
      <c r="MGQ85" s="140"/>
      <c r="MGR85" s="140"/>
      <c r="MGS85" s="140"/>
      <c r="MGT85" s="140"/>
      <c r="MGU85" s="140"/>
      <c r="MGV85" s="140"/>
      <c r="MGW85" s="140"/>
      <c r="MGX85" s="140"/>
      <c r="MGY85" s="140"/>
      <c r="MGZ85" s="140"/>
      <c r="MHA85" s="140"/>
      <c r="MHB85" s="140"/>
      <c r="MHC85" s="140"/>
      <c r="MHD85" s="140"/>
      <c r="MHE85" s="140"/>
      <c r="MHF85" s="140"/>
      <c r="MHG85" s="140"/>
      <c r="MHH85" s="140"/>
      <c r="MHI85" s="140"/>
      <c r="MHJ85" s="140"/>
      <c r="MHK85" s="140"/>
      <c r="MHL85" s="140"/>
      <c r="MHM85" s="140"/>
      <c r="MHN85" s="140"/>
      <c r="MHO85" s="140"/>
      <c r="MHP85" s="140"/>
      <c r="MHQ85" s="140"/>
      <c r="MHR85" s="140"/>
      <c r="MHS85" s="140"/>
      <c r="MHT85" s="140"/>
      <c r="MHU85" s="140"/>
      <c r="MHV85" s="140"/>
      <c r="MHW85" s="140"/>
      <c r="MHX85" s="140"/>
      <c r="MHY85" s="140"/>
      <c r="MHZ85" s="140"/>
      <c r="MIA85" s="140"/>
      <c r="MIB85" s="140"/>
      <c r="MIC85" s="140"/>
      <c r="MID85" s="140"/>
      <c r="MIE85" s="140"/>
      <c r="MIF85" s="140"/>
      <c r="MIG85" s="140"/>
      <c r="MIH85" s="140"/>
      <c r="MII85" s="140"/>
      <c r="MIJ85" s="140"/>
      <c r="MIK85" s="140"/>
      <c r="MIL85" s="140"/>
      <c r="MIM85" s="140"/>
      <c r="MIN85" s="140"/>
      <c r="MIO85" s="140"/>
      <c r="MIP85" s="140"/>
      <c r="MIQ85" s="140"/>
      <c r="MIR85" s="140"/>
      <c r="MIS85" s="140"/>
      <c r="MIT85" s="140"/>
      <c r="MIU85" s="140"/>
      <c r="MIV85" s="140"/>
      <c r="MIW85" s="140"/>
      <c r="MIX85" s="140"/>
      <c r="MIY85" s="140"/>
      <c r="MIZ85" s="140"/>
      <c r="MJA85" s="140"/>
      <c r="MJB85" s="140"/>
      <c r="MJC85" s="140"/>
      <c r="MJD85" s="140"/>
      <c r="MJE85" s="140"/>
      <c r="MJF85" s="140"/>
      <c r="MJG85" s="140"/>
      <c r="MJH85" s="140"/>
      <c r="MJI85" s="140"/>
      <c r="MJJ85" s="140"/>
      <c r="MJK85" s="140"/>
      <c r="MJL85" s="140"/>
      <c r="MJM85" s="140"/>
      <c r="MJN85" s="140"/>
      <c r="MJO85" s="140"/>
      <c r="MJP85" s="140"/>
      <c r="MJQ85" s="140"/>
      <c r="MJR85" s="140"/>
      <c r="MJS85" s="140"/>
      <c r="MJT85" s="140"/>
      <c r="MJU85" s="140"/>
      <c r="MJV85" s="140"/>
      <c r="MJW85" s="140"/>
      <c r="MJX85" s="140"/>
      <c r="MJY85" s="140"/>
      <c r="MJZ85" s="140"/>
      <c r="MKA85" s="140"/>
      <c r="MKB85" s="140"/>
      <c r="MKC85" s="140"/>
      <c r="MKD85" s="140"/>
      <c r="MKE85" s="140"/>
      <c r="MKF85" s="140"/>
      <c r="MKG85" s="140"/>
      <c r="MKH85" s="140"/>
      <c r="MKI85" s="140"/>
      <c r="MKJ85" s="140"/>
      <c r="MKK85" s="140"/>
      <c r="MKL85" s="140"/>
      <c r="MKM85" s="140"/>
      <c r="MKN85" s="140"/>
      <c r="MKO85" s="140"/>
      <c r="MKP85" s="140"/>
      <c r="MKQ85" s="140"/>
      <c r="MKR85" s="140"/>
      <c r="MKS85" s="140"/>
      <c r="MKT85" s="140"/>
      <c r="MKU85" s="140"/>
      <c r="MKV85" s="140"/>
      <c r="MKW85" s="140"/>
      <c r="MKX85" s="140"/>
      <c r="MKY85" s="140"/>
      <c r="MKZ85" s="140"/>
      <c r="MLA85" s="140"/>
      <c r="MLB85" s="140"/>
      <c r="MLC85" s="140"/>
      <c r="MLD85" s="140"/>
      <c r="MLE85" s="140"/>
      <c r="MLF85" s="140"/>
      <c r="MLG85" s="140"/>
      <c r="MLH85" s="140"/>
      <c r="MLI85" s="140"/>
      <c r="MLJ85" s="140"/>
      <c r="MLK85" s="140"/>
      <c r="MLL85" s="140"/>
      <c r="MLM85" s="140"/>
      <c r="MLN85" s="140"/>
      <c r="MLO85" s="140"/>
      <c r="MLP85" s="140"/>
      <c r="MLQ85" s="140"/>
      <c r="MLR85" s="140"/>
      <c r="MLS85" s="140"/>
      <c r="MLT85" s="140"/>
      <c r="MLU85" s="140"/>
      <c r="MLV85" s="140"/>
      <c r="MLW85" s="140"/>
      <c r="MLX85" s="140"/>
      <c r="MLY85" s="140"/>
      <c r="MLZ85" s="140"/>
      <c r="MMA85" s="140"/>
      <c r="MMB85" s="140"/>
      <c r="MMC85" s="140"/>
      <c r="MMD85" s="140"/>
      <c r="MME85" s="140"/>
      <c r="MMF85" s="140"/>
      <c r="MMG85" s="140"/>
      <c r="MMH85" s="140"/>
      <c r="MMI85" s="140"/>
      <c r="MMJ85" s="140"/>
      <c r="MMK85" s="140"/>
      <c r="MML85" s="140"/>
      <c r="MMM85" s="140"/>
      <c r="MMN85" s="140"/>
      <c r="MMO85" s="140"/>
      <c r="MMP85" s="140"/>
      <c r="MMQ85" s="140"/>
      <c r="MMR85" s="140"/>
      <c r="MMS85" s="140"/>
      <c r="MMT85" s="140"/>
      <c r="MMU85" s="140"/>
      <c r="MMV85" s="140"/>
      <c r="MMW85" s="140"/>
      <c r="MMX85" s="140"/>
      <c r="MMY85" s="140"/>
      <c r="MMZ85" s="140"/>
      <c r="MNA85" s="140"/>
      <c r="MNB85" s="140"/>
      <c r="MNC85" s="140"/>
      <c r="MND85" s="140"/>
      <c r="MNE85" s="140"/>
      <c r="MNF85" s="140"/>
      <c r="MNG85" s="140"/>
      <c r="MNH85" s="140"/>
      <c r="MNI85" s="140"/>
      <c r="MNJ85" s="140"/>
      <c r="MNK85" s="140"/>
      <c r="MNL85" s="140"/>
      <c r="MNM85" s="140"/>
      <c r="MNN85" s="140"/>
      <c r="MNO85" s="140"/>
      <c r="MNP85" s="140"/>
      <c r="MNQ85" s="140"/>
      <c r="MNR85" s="140"/>
      <c r="MNS85" s="140"/>
      <c r="MNT85" s="140"/>
      <c r="MNU85" s="140"/>
      <c r="MNV85" s="140"/>
      <c r="MNW85" s="140"/>
      <c r="MNX85" s="140"/>
      <c r="MNY85" s="140"/>
      <c r="MNZ85" s="140"/>
      <c r="MOA85" s="140"/>
      <c r="MOB85" s="140"/>
      <c r="MOC85" s="140"/>
      <c r="MOD85" s="140"/>
      <c r="MOE85" s="140"/>
      <c r="MOF85" s="140"/>
      <c r="MOG85" s="140"/>
      <c r="MOH85" s="140"/>
      <c r="MOI85" s="140"/>
      <c r="MOJ85" s="140"/>
      <c r="MOK85" s="140"/>
      <c r="MOL85" s="140"/>
      <c r="MOM85" s="140"/>
      <c r="MON85" s="140"/>
      <c r="MOO85" s="140"/>
      <c r="MOP85" s="140"/>
      <c r="MOQ85" s="140"/>
      <c r="MOR85" s="140"/>
      <c r="MOS85" s="140"/>
      <c r="MOT85" s="140"/>
      <c r="MOU85" s="140"/>
      <c r="MOV85" s="140"/>
      <c r="MOW85" s="140"/>
      <c r="MOX85" s="140"/>
      <c r="MOY85" s="140"/>
      <c r="MOZ85" s="140"/>
      <c r="MPA85" s="140"/>
      <c r="MPB85" s="140"/>
      <c r="MPC85" s="140"/>
      <c r="MPD85" s="140"/>
      <c r="MPE85" s="140"/>
      <c r="MPF85" s="140"/>
      <c r="MPG85" s="140"/>
      <c r="MPH85" s="140"/>
      <c r="MPI85" s="140"/>
      <c r="MPJ85" s="140"/>
      <c r="MPK85" s="140"/>
      <c r="MPL85" s="140"/>
      <c r="MPM85" s="140"/>
      <c r="MPN85" s="140"/>
      <c r="MPO85" s="140"/>
      <c r="MPP85" s="140"/>
      <c r="MPQ85" s="140"/>
      <c r="MPR85" s="140"/>
      <c r="MPS85" s="140"/>
      <c r="MPT85" s="140"/>
      <c r="MPU85" s="140"/>
      <c r="MPV85" s="140"/>
      <c r="MPW85" s="140"/>
      <c r="MPX85" s="140"/>
      <c r="MPY85" s="140"/>
      <c r="MPZ85" s="140"/>
      <c r="MQA85" s="140"/>
      <c r="MQB85" s="140"/>
      <c r="MQC85" s="140"/>
      <c r="MQD85" s="140"/>
      <c r="MQE85" s="140"/>
      <c r="MQF85" s="140"/>
      <c r="MQG85" s="140"/>
      <c r="MQH85" s="140"/>
      <c r="MQI85" s="140"/>
      <c r="MQJ85" s="140"/>
      <c r="MQK85" s="140"/>
      <c r="MQL85" s="140"/>
      <c r="MQM85" s="140"/>
      <c r="MQN85" s="140"/>
      <c r="MQO85" s="140"/>
      <c r="MQP85" s="140"/>
      <c r="MQQ85" s="140"/>
      <c r="MQR85" s="140"/>
      <c r="MQS85" s="140"/>
      <c r="MQT85" s="140"/>
      <c r="MQU85" s="140"/>
      <c r="MQV85" s="140"/>
      <c r="MQW85" s="140"/>
      <c r="MQX85" s="140"/>
      <c r="MQY85" s="140"/>
      <c r="MQZ85" s="140"/>
      <c r="MRA85" s="140"/>
      <c r="MRB85" s="140"/>
      <c r="MRC85" s="140"/>
      <c r="MRD85" s="140"/>
      <c r="MRE85" s="140"/>
      <c r="MRF85" s="140"/>
      <c r="MRG85" s="140"/>
      <c r="MRH85" s="140"/>
      <c r="MRI85" s="140"/>
      <c r="MRJ85" s="140"/>
      <c r="MRK85" s="140"/>
      <c r="MRL85" s="140"/>
      <c r="MRM85" s="140"/>
      <c r="MRN85" s="140"/>
      <c r="MRO85" s="140"/>
      <c r="MRP85" s="140"/>
      <c r="MRQ85" s="140"/>
      <c r="MRR85" s="140"/>
      <c r="MRS85" s="140"/>
      <c r="MRT85" s="140"/>
      <c r="MRU85" s="140"/>
      <c r="MRV85" s="140"/>
      <c r="MRW85" s="140"/>
      <c r="MRX85" s="140"/>
      <c r="MRY85" s="140"/>
      <c r="MRZ85" s="140"/>
      <c r="MSA85" s="140"/>
      <c r="MSB85" s="140"/>
      <c r="MSC85" s="140"/>
      <c r="MSD85" s="140"/>
      <c r="MSE85" s="140"/>
      <c r="MSF85" s="140"/>
      <c r="MSG85" s="140"/>
      <c r="MSH85" s="140"/>
      <c r="MSI85" s="140"/>
      <c r="MSJ85" s="140"/>
      <c r="MSK85" s="140"/>
      <c r="MSL85" s="140"/>
      <c r="MSM85" s="140"/>
      <c r="MSN85" s="140"/>
      <c r="MSO85" s="140"/>
      <c r="MSP85" s="140"/>
      <c r="MSQ85" s="140"/>
      <c r="MSR85" s="140"/>
      <c r="MSS85" s="140"/>
      <c r="MST85" s="140"/>
      <c r="MSU85" s="140"/>
      <c r="MSV85" s="140"/>
      <c r="MSW85" s="140"/>
      <c r="MSX85" s="140"/>
      <c r="MSY85" s="140"/>
      <c r="MSZ85" s="140"/>
      <c r="MTA85" s="140"/>
      <c r="MTB85" s="140"/>
      <c r="MTC85" s="140"/>
      <c r="MTD85" s="140"/>
      <c r="MTE85" s="140"/>
      <c r="MTF85" s="140"/>
      <c r="MTG85" s="140"/>
      <c r="MTH85" s="140"/>
      <c r="MTI85" s="140"/>
      <c r="MTJ85" s="140"/>
      <c r="MTK85" s="140"/>
      <c r="MTL85" s="140"/>
      <c r="MTM85" s="140"/>
      <c r="MTN85" s="140"/>
      <c r="MTO85" s="140"/>
      <c r="MTP85" s="140"/>
      <c r="MTQ85" s="140"/>
      <c r="MTR85" s="140"/>
      <c r="MTS85" s="140"/>
      <c r="MTT85" s="140"/>
      <c r="MTU85" s="140"/>
      <c r="MTV85" s="140"/>
      <c r="MTW85" s="140"/>
      <c r="MTX85" s="140"/>
      <c r="MTY85" s="140"/>
      <c r="MTZ85" s="140"/>
      <c r="MUA85" s="140"/>
      <c r="MUB85" s="140"/>
      <c r="MUC85" s="140"/>
      <c r="MUD85" s="140"/>
      <c r="MUE85" s="140"/>
      <c r="MUF85" s="140"/>
      <c r="MUG85" s="140"/>
      <c r="MUH85" s="140"/>
      <c r="MUI85" s="140"/>
      <c r="MUJ85" s="140"/>
      <c r="MUK85" s="140"/>
      <c r="MUL85" s="140"/>
      <c r="MUM85" s="140"/>
      <c r="MUN85" s="140"/>
      <c r="MUO85" s="140"/>
      <c r="MUP85" s="140"/>
      <c r="MUQ85" s="140"/>
      <c r="MUR85" s="140"/>
      <c r="MUS85" s="140"/>
      <c r="MUT85" s="140"/>
      <c r="MUU85" s="140"/>
      <c r="MUV85" s="140"/>
      <c r="MUW85" s="140"/>
      <c r="MUX85" s="140"/>
      <c r="MUY85" s="140"/>
      <c r="MUZ85" s="140"/>
      <c r="MVA85" s="140"/>
      <c r="MVB85" s="140"/>
      <c r="MVC85" s="140"/>
      <c r="MVD85" s="140"/>
      <c r="MVE85" s="140"/>
      <c r="MVF85" s="140"/>
      <c r="MVG85" s="140"/>
      <c r="MVH85" s="140"/>
      <c r="MVI85" s="140"/>
      <c r="MVJ85" s="140"/>
      <c r="MVK85" s="140"/>
      <c r="MVL85" s="140"/>
      <c r="MVM85" s="140"/>
      <c r="MVN85" s="140"/>
      <c r="MVO85" s="140"/>
      <c r="MVP85" s="140"/>
      <c r="MVQ85" s="140"/>
      <c r="MVR85" s="140"/>
      <c r="MVS85" s="140"/>
      <c r="MVT85" s="140"/>
      <c r="MVU85" s="140"/>
      <c r="MVV85" s="140"/>
      <c r="MVW85" s="140"/>
      <c r="MVX85" s="140"/>
      <c r="MVY85" s="140"/>
      <c r="MVZ85" s="140"/>
      <c r="MWA85" s="140"/>
      <c r="MWB85" s="140"/>
      <c r="MWC85" s="140"/>
      <c r="MWD85" s="140"/>
      <c r="MWE85" s="140"/>
      <c r="MWF85" s="140"/>
      <c r="MWG85" s="140"/>
      <c r="MWH85" s="140"/>
      <c r="MWI85" s="140"/>
      <c r="MWJ85" s="140"/>
      <c r="MWK85" s="140"/>
      <c r="MWL85" s="140"/>
      <c r="MWM85" s="140"/>
      <c r="MWN85" s="140"/>
      <c r="MWO85" s="140"/>
      <c r="MWP85" s="140"/>
      <c r="MWQ85" s="140"/>
      <c r="MWR85" s="140"/>
      <c r="MWS85" s="140"/>
      <c r="MWT85" s="140"/>
      <c r="MWU85" s="140"/>
      <c r="MWV85" s="140"/>
      <c r="MWW85" s="140"/>
      <c r="MWX85" s="140"/>
      <c r="MWY85" s="140"/>
      <c r="MWZ85" s="140"/>
      <c r="MXA85" s="140"/>
      <c r="MXB85" s="140"/>
      <c r="MXC85" s="140"/>
      <c r="MXD85" s="140"/>
      <c r="MXE85" s="140"/>
      <c r="MXF85" s="140"/>
      <c r="MXG85" s="140"/>
      <c r="MXH85" s="140"/>
      <c r="MXI85" s="140"/>
      <c r="MXJ85" s="140"/>
      <c r="MXK85" s="140"/>
      <c r="MXL85" s="140"/>
      <c r="MXM85" s="140"/>
      <c r="MXN85" s="140"/>
      <c r="MXO85" s="140"/>
      <c r="MXP85" s="140"/>
      <c r="MXQ85" s="140"/>
      <c r="MXR85" s="140"/>
      <c r="MXS85" s="140"/>
      <c r="MXT85" s="140"/>
      <c r="MXU85" s="140"/>
      <c r="MXV85" s="140"/>
      <c r="MXW85" s="140"/>
      <c r="MXX85" s="140"/>
      <c r="MXY85" s="140"/>
      <c r="MXZ85" s="140"/>
      <c r="MYA85" s="140"/>
      <c r="MYB85" s="140"/>
      <c r="MYC85" s="140"/>
      <c r="MYD85" s="140"/>
      <c r="MYE85" s="140"/>
      <c r="MYF85" s="140"/>
      <c r="MYG85" s="140"/>
      <c r="MYH85" s="140"/>
      <c r="MYI85" s="140"/>
      <c r="MYJ85" s="140"/>
      <c r="MYK85" s="140"/>
      <c r="MYL85" s="140"/>
      <c r="MYM85" s="140"/>
      <c r="MYN85" s="140"/>
      <c r="MYO85" s="140"/>
      <c r="MYP85" s="140"/>
      <c r="MYQ85" s="140"/>
      <c r="MYR85" s="140"/>
      <c r="MYS85" s="140"/>
      <c r="MYT85" s="140"/>
      <c r="MYU85" s="140"/>
      <c r="MYV85" s="140"/>
      <c r="MYW85" s="140"/>
      <c r="MYX85" s="140"/>
      <c r="MYY85" s="140"/>
      <c r="MYZ85" s="140"/>
      <c r="MZA85" s="140"/>
      <c r="MZB85" s="140"/>
      <c r="MZC85" s="140"/>
      <c r="MZD85" s="140"/>
      <c r="MZE85" s="140"/>
      <c r="MZF85" s="140"/>
      <c r="MZG85" s="140"/>
      <c r="MZH85" s="140"/>
      <c r="MZI85" s="140"/>
      <c r="MZJ85" s="140"/>
      <c r="MZK85" s="140"/>
      <c r="MZL85" s="140"/>
      <c r="MZM85" s="140"/>
      <c r="MZN85" s="140"/>
      <c r="MZO85" s="140"/>
      <c r="MZP85" s="140"/>
      <c r="MZQ85" s="140"/>
      <c r="MZR85" s="140"/>
      <c r="MZS85" s="140"/>
      <c r="MZT85" s="140"/>
      <c r="MZU85" s="140"/>
      <c r="MZV85" s="140"/>
      <c r="MZW85" s="140"/>
      <c r="MZX85" s="140"/>
      <c r="MZY85" s="140"/>
      <c r="MZZ85" s="140"/>
      <c r="NAA85" s="140"/>
      <c r="NAB85" s="140"/>
      <c r="NAC85" s="140"/>
      <c r="NAD85" s="140"/>
      <c r="NAE85" s="140"/>
      <c r="NAF85" s="140"/>
      <c r="NAG85" s="140"/>
      <c r="NAH85" s="140"/>
      <c r="NAI85" s="140"/>
      <c r="NAJ85" s="140"/>
      <c r="NAK85" s="140"/>
      <c r="NAL85" s="140"/>
      <c r="NAM85" s="140"/>
      <c r="NAN85" s="140"/>
      <c r="NAO85" s="140"/>
      <c r="NAP85" s="140"/>
      <c r="NAQ85" s="140"/>
      <c r="NAR85" s="140"/>
      <c r="NAS85" s="140"/>
      <c r="NAT85" s="140"/>
      <c r="NAU85" s="140"/>
      <c r="NAV85" s="140"/>
      <c r="NAW85" s="140"/>
      <c r="NAX85" s="140"/>
      <c r="NAY85" s="140"/>
      <c r="NAZ85" s="140"/>
      <c r="NBA85" s="140"/>
      <c r="NBB85" s="140"/>
      <c r="NBC85" s="140"/>
      <c r="NBD85" s="140"/>
      <c r="NBE85" s="140"/>
      <c r="NBF85" s="140"/>
      <c r="NBG85" s="140"/>
      <c r="NBH85" s="140"/>
      <c r="NBI85" s="140"/>
      <c r="NBJ85" s="140"/>
      <c r="NBK85" s="140"/>
      <c r="NBL85" s="140"/>
      <c r="NBM85" s="140"/>
      <c r="NBN85" s="140"/>
      <c r="NBO85" s="140"/>
      <c r="NBP85" s="140"/>
      <c r="NBQ85" s="140"/>
      <c r="NBR85" s="140"/>
      <c r="NBS85" s="140"/>
      <c r="NBT85" s="140"/>
      <c r="NBU85" s="140"/>
      <c r="NBV85" s="140"/>
      <c r="NBW85" s="140"/>
      <c r="NBX85" s="140"/>
      <c r="NBY85" s="140"/>
      <c r="NBZ85" s="140"/>
      <c r="NCA85" s="140"/>
      <c r="NCB85" s="140"/>
      <c r="NCC85" s="140"/>
      <c r="NCD85" s="140"/>
      <c r="NCE85" s="140"/>
      <c r="NCF85" s="140"/>
      <c r="NCG85" s="140"/>
      <c r="NCH85" s="140"/>
      <c r="NCI85" s="140"/>
      <c r="NCJ85" s="140"/>
      <c r="NCK85" s="140"/>
      <c r="NCL85" s="140"/>
      <c r="NCM85" s="140"/>
      <c r="NCN85" s="140"/>
      <c r="NCO85" s="140"/>
      <c r="NCP85" s="140"/>
      <c r="NCQ85" s="140"/>
      <c r="NCR85" s="140"/>
      <c r="NCS85" s="140"/>
      <c r="NCT85" s="140"/>
      <c r="NCU85" s="140"/>
      <c r="NCV85" s="140"/>
      <c r="NCW85" s="140"/>
      <c r="NCX85" s="140"/>
      <c r="NCY85" s="140"/>
      <c r="NCZ85" s="140"/>
      <c r="NDA85" s="140"/>
      <c r="NDB85" s="140"/>
      <c r="NDC85" s="140"/>
      <c r="NDD85" s="140"/>
      <c r="NDE85" s="140"/>
      <c r="NDF85" s="140"/>
      <c r="NDG85" s="140"/>
      <c r="NDH85" s="140"/>
      <c r="NDI85" s="140"/>
      <c r="NDJ85" s="140"/>
      <c r="NDK85" s="140"/>
      <c r="NDL85" s="140"/>
      <c r="NDM85" s="140"/>
      <c r="NDN85" s="140"/>
      <c r="NDO85" s="140"/>
      <c r="NDP85" s="140"/>
      <c r="NDQ85" s="140"/>
      <c r="NDR85" s="140"/>
      <c r="NDS85" s="140"/>
      <c r="NDT85" s="140"/>
      <c r="NDU85" s="140"/>
      <c r="NDV85" s="140"/>
      <c r="NDW85" s="140"/>
      <c r="NDX85" s="140"/>
      <c r="NDY85" s="140"/>
      <c r="NDZ85" s="140"/>
      <c r="NEA85" s="140"/>
      <c r="NEB85" s="140"/>
      <c r="NEC85" s="140"/>
      <c r="NED85" s="140"/>
      <c r="NEE85" s="140"/>
      <c r="NEF85" s="140"/>
      <c r="NEG85" s="140"/>
      <c r="NEH85" s="140"/>
      <c r="NEI85" s="140"/>
      <c r="NEJ85" s="140"/>
      <c r="NEK85" s="140"/>
      <c r="NEL85" s="140"/>
      <c r="NEM85" s="140"/>
      <c r="NEN85" s="140"/>
      <c r="NEO85" s="140"/>
      <c r="NEP85" s="140"/>
      <c r="NEQ85" s="140"/>
      <c r="NER85" s="140"/>
      <c r="NES85" s="140"/>
      <c r="NET85" s="140"/>
      <c r="NEU85" s="140"/>
      <c r="NEV85" s="140"/>
      <c r="NEW85" s="140"/>
      <c r="NEX85" s="140"/>
      <c r="NEY85" s="140"/>
      <c r="NEZ85" s="140"/>
      <c r="NFA85" s="140"/>
      <c r="NFB85" s="140"/>
      <c r="NFC85" s="140"/>
      <c r="NFD85" s="140"/>
      <c r="NFE85" s="140"/>
      <c r="NFF85" s="140"/>
      <c r="NFG85" s="140"/>
      <c r="NFH85" s="140"/>
      <c r="NFI85" s="140"/>
      <c r="NFJ85" s="140"/>
      <c r="NFK85" s="140"/>
      <c r="NFL85" s="140"/>
      <c r="NFM85" s="140"/>
      <c r="NFN85" s="140"/>
      <c r="NFO85" s="140"/>
      <c r="NFP85" s="140"/>
      <c r="NFQ85" s="140"/>
      <c r="NFR85" s="140"/>
      <c r="NFS85" s="140"/>
      <c r="NFT85" s="140"/>
      <c r="NFU85" s="140"/>
      <c r="NFV85" s="140"/>
      <c r="NFW85" s="140"/>
      <c r="NFX85" s="140"/>
      <c r="NFY85" s="140"/>
      <c r="NFZ85" s="140"/>
      <c r="NGA85" s="140"/>
      <c r="NGB85" s="140"/>
      <c r="NGC85" s="140"/>
      <c r="NGD85" s="140"/>
      <c r="NGE85" s="140"/>
      <c r="NGF85" s="140"/>
      <c r="NGG85" s="140"/>
      <c r="NGH85" s="140"/>
      <c r="NGI85" s="140"/>
      <c r="NGJ85" s="140"/>
      <c r="NGK85" s="140"/>
      <c r="NGL85" s="140"/>
      <c r="NGM85" s="140"/>
      <c r="NGN85" s="140"/>
      <c r="NGO85" s="140"/>
      <c r="NGP85" s="140"/>
      <c r="NGQ85" s="140"/>
      <c r="NGR85" s="140"/>
      <c r="NGS85" s="140"/>
      <c r="NGT85" s="140"/>
      <c r="NGU85" s="140"/>
      <c r="NGV85" s="140"/>
      <c r="NGW85" s="140"/>
      <c r="NGX85" s="140"/>
      <c r="NGY85" s="140"/>
      <c r="NGZ85" s="140"/>
      <c r="NHA85" s="140"/>
      <c r="NHB85" s="140"/>
      <c r="NHC85" s="140"/>
      <c r="NHD85" s="140"/>
      <c r="NHE85" s="140"/>
      <c r="NHF85" s="140"/>
      <c r="NHG85" s="140"/>
      <c r="NHH85" s="140"/>
      <c r="NHI85" s="140"/>
      <c r="NHJ85" s="140"/>
      <c r="NHK85" s="140"/>
      <c r="NHL85" s="140"/>
      <c r="NHM85" s="140"/>
      <c r="NHN85" s="140"/>
      <c r="NHO85" s="140"/>
      <c r="NHP85" s="140"/>
      <c r="NHQ85" s="140"/>
      <c r="NHR85" s="140"/>
      <c r="NHS85" s="140"/>
      <c r="NHT85" s="140"/>
      <c r="NHU85" s="140"/>
      <c r="NHV85" s="140"/>
      <c r="NHW85" s="140"/>
      <c r="NHX85" s="140"/>
      <c r="NHY85" s="140"/>
      <c r="NHZ85" s="140"/>
      <c r="NIA85" s="140"/>
      <c r="NIB85" s="140"/>
      <c r="NIC85" s="140"/>
      <c r="NID85" s="140"/>
      <c r="NIE85" s="140"/>
      <c r="NIF85" s="140"/>
      <c r="NIG85" s="140"/>
      <c r="NIH85" s="140"/>
      <c r="NII85" s="140"/>
      <c r="NIJ85" s="140"/>
      <c r="NIK85" s="140"/>
      <c r="NIL85" s="140"/>
      <c r="NIM85" s="140"/>
      <c r="NIN85" s="140"/>
      <c r="NIO85" s="140"/>
      <c r="NIP85" s="140"/>
      <c r="NIQ85" s="140"/>
      <c r="NIR85" s="140"/>
      <c r="NIS85" s="140"/>
      <c r="NIT85" s="140"/>
      <c r="NIU85" s="140"/>
      <c r="NIV85" s="140"/>
      <c r="NIW85" s="140"/>
      <c r="NIX85" s="140"/>
      <c r="NIY85" s="140"/>
      <c r="NIZ85" s="140"/>
      <c r="NJA85" s="140"/>
      <c r="NJB85" s="140"/>
      <c r="NJC85" s="140"/>
      <c r="NJD85" s="140"/>
      <c r="NJE85" s="140"/>
      <c r="NJF85" s="140"/>
      <c r="NJG85" s="140"/>
      <c r="NJH85" s="140"/>
      <c r="NJI85" s="140"/>
      <c r="NJJ85" s="140"/>
      <c r="NJK85" s="140"/>
      <c r="NJL85" s="140"/>
      <c r="NJM85" s="140"/>
      <c r="NJN85" s="140"/>
      <c r="NJO85" s="140"/>
      <c r="NJP85" s="140"/>
      <c r="NJQ85" s="140"/>
      <c r="NJR85" s="140"/>
      <c r="NJS85" s="140"/>
      <c r="NJT85" s="140"/>
      <c r="NJU85" s="140"/>
      <c r="NJV85" s="140"/>
      <c r="NJW85" s="140"/>
      <c r="NJX85" s="140"/>
      <c r="NJY85" s="140"/>
      <c r="NJZ85" s="140"/>
      <c r="NKA85" s="140"/>
      <c r="NKB85" s="140"/>
      <c r="NKC85" s="140"/>
      <c r="NKD85" s="140"/>
      <c r="NKE85" s="140"/>
      <c r="NKF85" s="140"/>
      <c r="NKG85" s="140"/>
      <c r="NKH85" s="140"/>
      <c r="NKI85" s="140"/>
      <c r="NKJ85" s="140"/>
      <c r="NKK85" s="140"/>
      <c r="NKL85" s="140"/>
      <c r="NKM85" s="140"/>
      <c r="NKN85" s="140"/>
      <c r="NKO85" s="140"/>
      <c r="NKP85" s="140"/>
      <c r="NKQ85" s="140"/>
      <c r="NKR85" s="140"/>
      <c r="NKS85" s="140"/>
      <c r="NKT85" s="140"/>
      <c r="NKU85" s="140"/>
      <c r="NKV85" s="140"/>
      <c r="NKW85" s="140"/>
      <c r="NKX85" s="140"/>
      <c r="NKY85" s="140"/>
      <c r="NKZ85" s="140"/>
      <c r="NLA85" s="140"/>
      <c r="NLB85" s="140"/>
      <c r="NLC85" s="140"/>
      <c r="NLD85" s="140"/>
      <c r="NLE85" s="140"/>
      <c r="NLF85" s="140"/>
      <c r="NLG85" s="140"/>
      <c r="NLH85" s="140"/>
      <c r="NLI85" s="140"/>
      <c r="NLJ85" s="140"/>
      <c r="NLK85" s="140"/>
      <c r="NLL85" s="140"/>
      <c r="NLM85" s="140"/>
      <c r="NLN85" s="140"/>
      <c r="NLO85" s="140"/>
      <c r="NLP85" s="140"/>
      <c r="NLQ85" s="140"/>
      <c r="NLR85" s="140"/>
      <c r="NLS85" s="140"/>
      <c r="NLT85" s="140"/>
      <c r="NLU85" s="140"/>
      <c r="NLV85" s="140"/>
      <c r="NLW85" s="140"/>
      <c r="NLX85" s="140"/>
      <c r="NLY85" s="140"/>
      <c r="NLZ85" s="140"/>
      <c r="NMA85" s="140"/>
      <c r="NMB85" s="140"/>
      <c r="NMC85" s="140"/>
      <c r="NMD85" s="140"/>
      <c r="NME85" s="140"/>
      <c r="NMF85" s="140"/>
      <c r="NMG85" s="140"/>
      <c r="NMH85" s="140"/>
      <c r="NMI85" s="140"/>
      <c r="NMJ85" s="140"/>
      <c r="NMK85" s="140"/>
      <c r="NML85" s="140"/>
      <c r="NMM85" s="140"/>
      <c r="NMN85" s="140"/>
      <c r="NMO85" s="140"/>
      <c r="NMP85" s="140"/>
      <c r="NMQ85" s="140"/>
      <c r="NMR85" s="140"/>
      <c r="NMS85" s="140"/>
      <c r="NMT85" s="140"/>
      <c r="NMU85" s="140"/>
      <c r="NMV85" s="140"/>
      <c r="NMW85" s="140"/>
      <c r="NMX85" s="140"/>
      <c r="NMY85" s="140"/>
      <c r="NMZ85" s="140"/>
      <c r="NNA85" s="140"/>
      <c r="NNB85" s="140"/>
      <c r="NNC85" s="140"/>
      <c r="NND85" s="140"/>
      <c r="NNE85" s="140"/>
      <c r="NNF85" s="140"/>
      <c r="NNG85" s="140"/>
      <c r="NNH85" s="140"/>
      <c r="NNI85" s="140"/>
      <c r="NNJ85" s="140"/>
      <c r="NNK85" s="140"/>
      <c r="NNL85" s="140"/>
      <c r="NNM85" s="140"/>
      <c r="NNN85" s="140"/>
      <c r="NNO85" s="140"/>
      <c r="NNP85" s="140"/>
      <c r="NNQ85" s="140"/>
      <c r="NNR85" s="140"/>
      <c r="NNS85" s="140"/>
      <c r="NNT85" s="140"/>
      <c r="NNU85" s="140"/>
      <c r="NNV85" s="140"/>
      <c r="NNW85" s="140"/>
      <c r="NNX85" s="140"/>
      <c r="NNY85" s="140"/>
      <c r="NNZ85" s="140"/>
      <c r="NOA85" s="140"/>
      <c r="NOB85" s="140"/>
      <c r="NOC85" s="140"/>
      <c r="NOD85" s="140"/>
      <c r="NOE85" s="140"/>
      <c r="NOF85" s="140"/>
      <c r="NOG85" s="140"/>
      <c r="NOH85" s="140"/>
      <c r="NOI85" s="140"/>
      <c r="NOJ85" s="140"/>
      <c r="NOK85" s="140"/>
      <c r="NOL85" s="140"/>
      <c r="NOM85" s="140"/>
      <c r="NON85" s="140"/>
      <c r="NOO85" s="140"/>
      <c r="NOP85" s="140"/>
      <c r="NOQ85" s="140"/>
      <c r="NOR85" s="140"/>
      <c r="NOS85" s="140"/>
      <c r="NOT85" s="140"/>
      <c r="NOU85" s="140"/>
      <c r="NOV85" s="140"/>
      <c r="NOW85" s="140"/>
      <c r="NOX85" s="140"/>
      <c r="NOY85" s="140"/>
      <c r="NOZ85" s="140"/>
      <c r="NPA85" s="140"/>
      <c r="NPB85" s="140"/>
      <c r="NPC85" s="140"/>
      <c r="NPD85" s="140"/>
      <c r="NPE85" s="140"/>
      <c r="NPF85" s="140"/>
      <c r="NPG85" s="140"/>
      <c r="NPH85" s="140"/>
      <c r="NPI85" s="140"/>
      <c r="NPJ85" s="140"/>
      <c r="NPK85" s="140"/>
      <c r="NPL85" s="140"/>
      <c r="NPM85" s="140"/>
      <c r="NPN85" s="140"/>
      <c r="NPO85" s="140"/>
      <c r="NPP85" s="140"/>
      <c r="NPQ85" s="140"/>
      <c r="NPR85" s="140"/>
      <c r="NPS85" s="140"/>
      <c r="NPT85" s="140"/>
      <c r="NPU85" s="140"/>
      <c r="NPV85" s="140"/>
      <c r="NPW85" s="140"/>
      <c r="NPX85" s="140"/>
      <c r="NPY85" s="140"/>
      <c r="NPZ85" s="140"/>
      <c r="NQA85" s="140"/>
      <c r="NQB85" s="140"/>
      <c r="NQC85" s="140"/>
      <c r="NQD85" s="140"/>
      <c r="NQE85" s="140"/>
      <c r="NQF85" s="140"/>
      <c r="NQG85" s="140"/>
      <c r="NQH85" s="140"/>
      <c r="NQI85" s="140"/>
      <c r="NQJ85" s="140"/>
      <c r="NQK85" s="140"/>
      <c r="NQL85" s="140"/>
      <c r="NQM85" s="140"/>
      <c r="NQN85" s="140"/>
      <c r="NQO85" s="140"/>
      <c r="NQP85" s="140"/>
      <c r="NQQ85" s="140"/>
      <c r="NQR85" s="140"/>
      <c r="NQS85" s="140"/>
      <c r="NQT85" s="140"/>
      <c r="NQU85" s="140"/>
      <c r="NQV85" s="140"/>
      <c r="NQW85" s="140"/>
      <c r="NQX85" s="140"/>
      <c r="NQY85" s="140"/>
      <c r="NQZ85" s="140"/>
      <c r="NRA85" s="140"/>
      <c r="NRB85" s="140"/>
      <c r="NRC85" s="140"/>
      <c r="NRD85" s="140"/>
      <c r="NRE85" s="140"/>
      <c r="NRF85" s="140"/>
      <c r="NRG85" s="140"/>
      <c r="NRH85" s="140"/>
      <c r="NRI85" s="140"/>
      <c r="NRJ85" s="140"/>
      <c r="NRK85" s="140"/>
      <c r="NRL85" s="140"/>
      <c r="NRM85" s="140"/>
      <c r="NRN85" s="140"/>
      <c r="NRO85" s="140"/>
      <c r="NRP85" s="140"/>
      <c r="NRQ85" s="140"/>
      <c r="NRR85" s="140"/>
      <c r="NRS85" s="140"/>
      <c r="NRT85" s="140"/>
      <c r="NRU85" s="140"/>
      <c r="NRV85" s="140"/>
      <c r="NRW85" s="140"/>
      <c r="NRX85" s="140"/>
      <c r="NRY85" s="140"/>
      <c r="NRZ85" s="140"/>
      <c r="NSA85" s="140"/>
      <c r="NSB85" s="140"/>
      <c r="NSC85" s="140"/>
      <c r="NSD85" s="140"/>
      <c r="NSE85" s="140"/>
      <c r="NSF85" s="140"/>
      <c r="NSG85" s="140"/>
      <c r="NSH85" s="140"/>
      <c r="NSI85" s="140"/>
      <c r="NSJ85" s="140"/>
      <c r="NSK85" s="140"/>
      <c r="NSL85" s="140"/>
      <c r="NSM85" s="140"/>
      <c r="NSN85" s="140"/>
      <c r="NSO85" s="140"/>
      <c r="NSP85" s="140"/>
      <c r="NSQ85" s="140"/>
      <c r="NSR85" s="140"/>
      <c r="NSS85" s="140"/>
      <c r="NST85" s="140"/>
      <c r="NSU85" s="140"/>
      <c r="NSV85" s="140"/>
      <c r="NSW85" s="140"/>
      <c r="NSX85" s="140"/>
      <c r="NSY85" s="140"/>
      <c r="NSZ85" s="140"/>
      <c r="NTA85" s="140"/>
      <c r="NTB85" s="140"/>
      <c r="NTC85" s="140"/>
      <c r="NTD85" s="140"/>
      <c r="NTE85" s="140"/>
      <c r="NTF85" s="140"/>
      <c r="NTG85" s="140"/>
      <c r="NTH85" s="140"/>
      <c r="NTI85" s="140"/>
      <c r="NTJ85" s="140"/>
      <c r="NTK85" s="140"/>
      <c r="NTL85" s="140"/>
      <c r="NTM85" s="140"/>
      <c r="NTN85" s="140"/>
      <c r="NTO85" s="140"/>
      <c r="NTP85" s="140"/>
      <c r="NTQ85" s="140"/>
      <c r="NTR85" s="140"/>
      <c r="NTS85" s="140"/>
      <c r="NTT85" s="140"/>
      <c r="NTU85" s="140"/>
      <c r="NTV85" s="140"/>
      <c r="NTW85" s="140"/>
      <c r="NTX85" s="140"/>
      <c r="NTY85" s="140"/>
      <c r="NTZ85" s="140"/>
      <c r="NUA85" s="140"/>
      <c r="NUB85" s="140"/>
      <c r="NUC85" s="140"/>
      <c r="NUD85" s="140"/>
      <c r="NUE85" s="140"/>
      <c r="NUF85" s="140"/>
      <c r="NUG85" s="140"/>
      <c r="NUH85" s="140"/>
      <c r="NUI85" s="140"/>
      <c r="NUJ85" s="140"/>
      <c r="NUK85" s="140"/>
      <c r="NUL85" s="140"/>
      <c r="NUM85" s="140"/>
      <c r="NUN85" s="140"/>
      <c r="NUO85" s="140"/>
      <c r="NUP85" s="140"/>
      <c r="NUQ85" s="140"/>
      <c r="NUR85" s="140"/>
      <c r="NUS85" s="140"/>
      <c r="NUT85" s="140"/>
      <c r="NUU85" s="140"/>
      <c r="NUV85" s="140"/>
      <c r="NUW85" s="140"/>
      <c r="NUX85" s="140"/>
      <c r="NUY85" s="140"/>
      <c r="NUZ85" s="140"/>
      <c r="NVA85" s="140"/>
      <c r="NVB85" s="140"/>
      <c r="NVC85" s="140"/>
      <c r="NVD85" s="140"/>
      <c r="NVE85" s="140"/>
      <c r="NVF85" s="140"/>
      <c r="NVG85" s="140"/>
      <c r="NVH85" s="140"/>
      <c r="NVI85" s="140"/>
      <c r="NVJ85" s="140"/>
      <c r="NVK85" s="140"/>
      <c r="NVL85" s="140"/>
      <c r="NVM85" s="140"/>
      <c r="NVN85" s="140"/>
      <c r="NVO85" s="140"/>
      <c r="NVP85" s="140"/>
      <c r="NVQ85" s="140"/>
      <c r="NVR85" s="140"/>
      <c r="NVS85" s="140"/>
      <c r="NVT85" s="140"/>
      <c r="NVU85" s="140"/>
      <c r="NVV85" s="140"/>
      <c r="NVW85" s="140"/>
      <c r="NVX85" s="140"/>
      <c r="NVY85" s="140"/>
      <c r="NVZ85" s="140"/>
      <c r="NWA85" s="140"/>
      <c r="NWB85" s="140"/>
      <c r="NWC85" s="140"/>
      <c r="NWD85" s="140"/>
      <c r="NWE85" s="140"/>
      <c r="NWF85" s="140"/>
      <c r="NWG85" s="140"/>
      <c r="NWH85" s="140"/>
      <c r="NWI85" s="140"/>
      <c r="NWJ85" s="140"/>
      <c r="NWK85" s="140"/>
      <c r="NWL85" s="140"/>
      <c r="NWM85" s="140"/>
      <c r="NWN85" s="140"/>
      <c r="NWO85" s="140"/>
      <c r="NWP85" s="140"/>
      <c r="NWQ85" s="140"/>
      <c r="NWR85" s="140"/>
      <c r="NWS85" s="140"/>
      <c r="NWT85" s="140"/>
      <c r="NWU85" s="140"/>
      <c r="NWV85" s="140"/>
      <c r="NWW85" s="140"/>
      <c r="NWX85" s="140"/>
      <c r="NWY85" s="140"/>
      <c r="NWZ85" s="140"/>
      <c r="NXA85" s="140"/>
      <c r="NXB85" s="140"/>
      <c r="NXC85" s="140"/>
      <c r="NXD85" s="140"/>
      <c r="NXE85" s="140"/>
      <c r="NXF85" s="140"/>
      <c r="NXG85" s="140"/>
      <c r="NXH85" s="140"/>
      <c r="NXI85" s="140"/>
      <c r="NXJ85" s="140"/>
      <c r="NXK85" s="140"/>
      <c r="NXL85" s="140"/>
      <c r="NXM85" s="140"/>
      <c r="NXN85" s="140"/>
      <c r="NXO85" s="140"/>
      <c r="NXP85" s="140"/>
      <c r="NXQ85" s="140"/>
      <c r="NXR85" s="140"/>
      <c r="NXS85" s="140"/>
      <c r="NXT85" s="140"/>
      <c r="NXU85" s="140"/>
      <c r="NXV85" s="140"/>
      <c r="NXW85" s="140"/>
      <c r="NXX85" s="140"/>
      <c r="NXY85" s="140"/>
      <c r="NXZ85" s="140"/>
      <c r="NYA85" s="140"/>
      <c r="NYB85" s="140"/>
      <c r="NYC85" s="140"/>
      <c r="NYD85" s="140"/>
      <c r="NYE85" s="140"/>
      <c r="NYF85" s="140"/>
      <c r="NYG85" s="140"/>
      <c r="NYH85" s="140"/>
      <c r="NYI85" s="140"/>
      <c r="NYJ85" s="140"/>
      <c r="NYK85" s="140"/>
      <c r="NYL85" s="140"/>
      <c r="NYM85" s="140"/>
      <c r="NYN85" s="140"/>
      <c r="NYO85" s="140"/>
      <c r="NYP85" s="140"/>
      <c r="NYQ85" s="140"/>
      <c r="NYR85" s="140"/>
      <c r="NYS85" s="140"/>
      <c r="NYT85" s="140"/>
      <c r="NYU85" s="140"/>
      <c r="NYV85" s="140"/>
      <c r="NYW85" s="140"/>
      <c r="NYX85" s="140"/>
      <c r="NYY85" s="140"/>
      <c r="NYZ85" s="140"/>
      <c r="NZA85" s="140"/>
      <c r="NZB85" s="140"/>
      <c r="NZC85" s="140"/>
      <c r="NZD85" s="140"/>
      <c r="NZE85" s="140"/>
      <c r="NZF85" s="140"/>
      <c r="NZG85" s="140"/>
      <c r="NZH85" s="140"/>
      <c r="NZI85" s="140"/>
      <c r="NZJ85" s="140"/>
      <c r="NZK85" s="140"/>
      <c r="NZL85" s="140"/>
      <c r="NZM85" s="140"/>
      <c r="NZN85" s="140"/>
      <c r="NZO85" s="140"/>
      <c r="NZP85" s="140"/>
      <c r="NZQ85" s="140"/>
      <c r="NZR85" s="140"/>
      <c r="NZS85" s="140"/>
      <c r="NZT85" s="140"/>
      <c r="NZU85" s="140"/>
      <c r="NZV85" s="140"/>
      <c r="NZW85" s="140"/>
      <c r="NZX85" s="140"/>
      <c r="NZY85" s="140"/>
      <c r="NZZ85" s="140"/>
      <c r="OAA85" s="140"/>
      <c r="OAB85" s="140"/>
      <c r="OAC85" s="140"/>
      <c r="OAD85" s="140"/>
      <c r="OAE85" s="140"/>
      <c r="OAF85" s="140"/>
      <c r="OAG85" s="140"/>
      <c r="OAH85" s="140"/>
      <c r="OAI85" s="140"/>
      <c r="OAJ85" s="140"/>
      <c r="OAK85" s="140"/>
      <c r="OAL85" s="140"/>
      <c r="OAM85" s="140"/>
      <c r="OAN85" s="140"/>
      <c r="OAO85" s="140"/>
      <c r="OAP85" s="140"/>
      <c r="OAQ85" s="140"/>
      <c r="OAR85" s="140"/>
      <c r="OAS85" s="140"/>
      <c r="OAT85" s="140"/>
      <c r="OAU85" s="140"/>
      <c r="OAV85" s="140"/>
      <c r="OAW85" s="140"/>
      <c r="OAX85" s="140"/>
      <c r="OAY85" s="140"/>
      <c r="OAZ85" s="140"/>
      <c r="OBA85" s="140"/>
      <c r="OBB85" s="140"/>
      <c r="OBC85" s="140"/>
      <c r="OBD85" s="140"/>
      <c r="OBE85" s="140"/>
      <c r="OBF85" s="140"/>
      <c r="OBG85" s="140"/>
      <c r="OBH85" s="140"/>
      <c r="OBI85" s="140"/>
      <c r="OBJ85" s="140"/>
      <c r="OBK85" s="140"/>
      <c r="OBL85" s="140"/>
      <c r="OBM85" s="140"/>
      <c r="OBN85" s="140"/>
      <c r="OBO85" s="140"/>
      <c r="OBP85" s="140"/>
      <c r="OBQ85" s="140"/>
      <c r="OBR85" s="140"/>
      <c r="OBS85" s="140"/>
      <c r="OBT85" s="140"/>
      <c r="OBU85" s="140"/>
      <c r="OBV85" s="140"/>
      <c r="OBW85" s="140"/>
      <c r="OBX85" s="140"/>
      <c r="OBY85" s="140"/>
      <c r="OBZ85" s="140"/>
      <c r="OCA85" s="140"/>
      <c r="OCB85" s="140"/>
      <c r="OCC85" s="140"/>
      <c r="OCD85" s="140"/>
      <c r="OCE85" s="140"/>
      <c r="OCF85" s="140"/>
      <c r="OCG85" s="140"/>
      <c r="OCH85" s="140"/>
      <c r="OCI85" s="140"/>
      <c r="OCJ85" s="140"/>
      <c r="OCK85" s="140"/>
      <c r="OCL85" s="140"/>
      <c r="OCM85" s="140"/>
      <c r="OCN85" s="140"/>
      <c r="OCO85" s="140"/>
      <c r="OCP85" s="140"/>
      <c r="OCQ85" s="140"/>
      <c r="OCR85" s="140"/>
      <c r="OCS85" s="140"/>
      <c r="OCT85" s="140"/>
      <c r="OCU85" s="140"/>
      <c r="OCV85" s="140"/>
      <c r="OCW85" s="140"/>
      <c r="OCX85" s="140"/>
      <c r="OCY85" s="140"/>
      <c r="OCZ85" s="140"/>
      <c r="ODA85" s="140"/>
      <c r="ODB85" s="140"/>
      <c r="ODC85" s="140"/>
      <c r="ODD85" s="140"/>
      <c r="ODE85" s="140"/>
      <c r="ODF85" s="140"/>
      <c r="ODG85" s="140"/>
      <c r="ODH85" s="140"/>
      <c r="ODI85" s="140"/>
      <c r="ODJ85" s="140"/>
      <c r="ODK85" s="140"/>
      <c r="ODL85" s="140"/>
      <c r="ODM85" s="140"/>
      <c r="ODN85" s="140"/>
      <c r="ODO85" s="140"/>
      <c r="ODP85" s="140"/>
      <c r="ODQ85" s="140"/>
      <c r="ODR85" s="140"/>
      <c r="ODS85" s="140"/>
      <c r="ODT85" s="140"/>
      <c r="ODU85" s="140"/>
      <c r="ODV85" s="140"/>
      <c r="ODW85" s="140"/>
      <c r="ODX85" s="140"/>
      <c r="ODY85" s="140"/>
      <c r="ODZ85" s="140"/>
      <c r="OEA85" s="140"/>
      <c r="OEB85" s="140"/>
      <c r="OEC85" s="140"/>
      <c r="OED85" s="140"/>
      <c r="OEE85" s="140"/>
      <c r="OEF85" s="140"/>
      <c r="OEG85" s="140"/>
      <c r="OEH85" s="140"/>
      <c r="OEI85" s="140"/>
      <c r="OEJ85" s="140"/>
      <c r="OEK85" s="140"/>
      <c r="OEL85" s="140"/>
      <c r="OEM85" s="140"/>
      <c r="OEN85" s="140"/>
      <c r="OEO85" s="140"/>
      <c r="OEP85" s="140"/>
      <c r="OEQ85" s="140"/>
      <c r="OER85" s="140"/>
      <c r="OES85" s="140"/>
      <c r="OET85" s="140"/>
      <c r="OEU85" s="140"/>
      <c r="OEV85" s="140"/>
      <c r="OEW85" s="140"/>
      <c r="OEX85" s="140"/>
      <c r="OEY85" s="140"/>
      <c r="OEZ85" s="140"/>
      <c r="OFA85" s="140"/>
      <c r="OFB85" s="140"/>
      <c r="OFC85" s="140"/>
      <c r="OFD85" s="140"/>
      <c r="OFE85" s="140"/>
      <c r="OFF85" s="140"/>
      <c r="OFG85" s="140"/>
      <c r="OFH85" s="140"/>
      <c r="OFI85" s="140"/>
      <c r="OFJ85" s="140"/>
      <c r="OFK85" s="140"/>
      <c r="OFL85" s="140"/>
      <c r="OFM85" s="140"/>
      <c r="OFN85" s="140"/>
      <c r="OFO85" s="140"/>
      <c r="OFP85" s="140"/>
      <c r="OFQ85" s="140"/>
      <c r="OFR85" s="140"/>
      <c r="OFS85" s="140"/>
      <c r="OFT85" s="140"/>
      <c r="OFU85" s="140"/>
      <c r="OFV85" s="140"/>
      <c r="OFW85" s="140"/>
      <c r="OFX85" s="140"/>
      <c r="OFY85" s="140"/>
      <c r="OFZ85" s="140"/>
      <c r="OGA85" s="140"/>
      <c r="OGB85" s="140"/>
      <c r="OGC85" s="140"/>
      <c r="OGD85" s="140"/>
      <c r="OGE85" s="140"/>
      <c r="OGF85" s="140"/>
      <c r="OGG85" s="140"/>
      <c r="OGH85" s="140"/>
      <c r="OGI85" s="140"/>
      <c r="OGJ85" s="140"/>
      <c r="OGK85" s="140"/>
      <c r="OGL85" s="140"/>
      <c r="OGM85" s="140"/>
      <c r="OGN85" s="140"/>
      <c r="OGO85" s="140"/>
      <c r="OGP85" s="140"/>
      <c r="OGQ85" s="140"/>
      <c r="OGR85" s="140"/>
      <c r="OGS85" s="140"/>
      <c r="OGT85" s="140"/>
      <c r="OGU85" s="140"/>
      <c r="OGV85" s="140"/>
      <c r="OGW85" s="140"/>
      <c r="OGX85" s="140"/>
      <c r="OGY85" s="140"/>
      <c r="OGZ85" s="140"/>
      <c r="OHA85" s="140"/>
      <c r="OHB85" s="140"/>
      <c r="OHC85" s="140"/>
      <c r="OHD85" s="140"/>
      <c r="OHE85" s="140"/>
      <c r="OHF85" s="140"/>
      <c r="OHG85" s="140"/>
      <c r="OHH85" s="140"/>
      <c r="OHI85" s="140"/>
      <c r="OHJ85" s="140"/>
      <c r="OHK85" s="140"/>
      <c r="OHL85" s="140"/>
      <c r="OHM85" s="140"/>
      <c r="OHN85" s="140"/>
      <c r="OHO85" s="140"/>
      <c r="OHP85" s="140"/>
      <c r="OHQ85" s="140"/>
      <c r="OHR85" s="140"/>
      <c r="OHS85" s="140"/>
      <c r="OHT85" s="140"/>
      <c r="OHU85" s="140"/>
      <c r="OHV85" s="140"/>
      <c r="OHW85" s="140"/>
      <c r="OHX85" s="140"/>
      <c r="OHY85" s="140"/>
      <c r="OHZ85" s="140"/>
      <c r="OIA85" s="140"/>
      <c r="OIB85" s="140"/>
      <c r="OIC85" s="140"/>
      <c r="OID85" s="140"/>
      <c r="OIE85" s="140"/>
      <c r="OIF85" s="140"/>
      <c r="OIG85" s="140"/>
      <c r="OIH85" s="140"/>
      <c r="OII85" s="140"/>
      <c r="OIJ85" s="140"/>
      <c r="OIK85" s="140"/>
      <c r="OIL85" s="140"/>
      <c r="OIM85" s="140"/>
      <c r="OIN85" s="140"/>
      <c r="OIO85" s="140"/>
      <c r="OIP85" s="140"/>
      <c r="OIQ85" s="140"/>
      <c r="OIR85" s="140"/>
      <c r="OIS85" s="140"/>
      <c r="OIT85" s="140"/>
      <c r="OIU85" s="140"/>
      <c r="OIV85" s="140"/>
      <c r="OIW85" s="140"/>
      <c r="OIX85" s="140"/>
      <c r="OIY85" s="140"/>
      <c r="OIZ85" s="140"/>
      <c r="OJA85" s="140"/>
      <c r="OJB85" s="140"/>
      <c r="OJC85" s="140"/>
      <c r="OJD85" s="140"/>
      <c r="OJE85" s="140"/>
      <c r="OJF85" s="140"/>
      <c r="OJG85" s="140"/>
      <c r="OJH85" s="140"/>
      <c r="OJI85" s="140"/>
      <c r="OJJ85" s="140"/>
      <c r="OJK85" s="140"/>
      <c r="OJL85" s="140"/>
      <c r="OJM85" s="140"/>
      <c r="OJN85" s="140"/>
      <c r="OJO85" s="140"/>
      <c r="OJP85" s="140"/>
      <c r="OJQ85" s="140"/>
      <c r="OJR85" s="140"/>
      <c r="OJS85" s="140"/>
      <c r="OJT85" s="140"/>
      <c r="OJU85" s="140"/>
      <c r="OJV85" s="140"/>
      <c r="OJW85" s="140"/>
      <c r="OJX85" s="140"/>
      <c r="OJY85" s="140"/>
      <c r="OJZ85" s="140"/>
      <c r="OKA85" s="140"/>
      <c r="OKB85" s="140"/>
      <c r="OKC85" s="140"/>
      <c r="OKD85" s="140"/>
      <c r="OKE85" s="140"/>
      <c r="OKF85" s="140"/>
      <c r="OKG85" s="140"/>
      <c r="OKH85" s="140"/>
      <c r="OKI85" s="140"/>
      <c r="OKJ85" s="140"/>
      <c r="OKK85" s="140"/>
      <c r="OKL85" s="140"/>
      <c r="OKM85" s="140"/>
      <c r="OKN85" s="140"/>
      <c r="OKO85" s="140"/>
      <c r="OKP85" s="140"/>
      <c r="OKQ85" s="140"/>
      <c r="OKR85" s="140"/>
      <c r="OKS85" s="140"/>
      <c r="OKT85" s="140"/>
      <c r="OKU85" s="140"/>
      <c r="OKV85" s="140"/>
      <c r="OKW85" s="140"/>
      <c r="OKX85" s="140"/>
      <c r="OKY85" s="140"/>
      <c r="OKZ85" s="140"/>
      <c r="OLA85" s="140"/>
      <c r="OLB85" s="140"/>
      <c r="OLC85" s="140"/>
      <c r="OLD85" s="140"/>
      <c r="OLE85" s="140"/>
      <c r="OLF85" s="140"/>
      <c r="OLG85" s="140"/>
      <c r="OLH85" s="140"/>
      <c r="OLI85" s="140"/>
      <c r="OLJ85" s="140"/>
      <c r="OLK85" s="140"/>
      <c r="OLL85" s="140"/>
      <c r="OLM85" s="140"/>
      <c r="OLN85" s="140"/>
      <c r="OLO85" s="140"/>
      <c r="OLP85" s="140"/>
      <c r="OLQ85" s="140"/>
      <c r="OLR85" s="140"/>
      <c r="OLS85" s="140"/>
      <c r="OLT85" s="140"/>
      <c r="OLU85" s="140"/>
      <c r="OLV85" s="140"/>
      <c r="OLW85" s="140"/>
      <c r="OLX85" s="140"/>
      <c r="OLY85" s="140"/>
      <c r="OLZ85" s="140"/>
      <c r="OMA85" s="140"/>
      <c r="OMB85" s="140"/>
      <c r="OMC85" s="140"/>
      <c r="OMD85" s="140"/>
      <c r="OME85" s="140"/>
      <c r="OMF85" s="140"/>
      <c r="OMG85" s="140"/>
      <c r="OMH85" s="140"/>
      <c r="OMI85" s="140"/>
      <c r="OMJ85" s="140"/>
      <c r="OMK85" s="140"/>
      <c r="OML85" s="140"/>
      <c r="OMM85" s="140"/>
      <c r="OMN85" s="140"/>
      <c r="OMO85" s="140"/>
      <c r="OMP85" s="140"/>
      <c r="OMQ85" s="140"/>
      <c r="OMR85" s="140"/>
      <c r="OMS85" s="140"/>
      <c r="OMT85" s="140"/>
      <c r="OMU85" s="140"/>
      <c r="OMV85" s="140"/>
      <c r="OMW85" s="140"/>
      <c r="OMX85" s="140"/>
      <c r="OMY85" s="140"/>
      <c r="OMZ85" s="140"/>
      <c r="ONA85" s="140"/>
      <c r="ONB85" s="140"/>
      <c r="ONC85" s="140"/>
      <c r="OND85" s="140"/>
      <c r="ONE85" s="140"/>
      <c r="ONF85" s="140"/>
      <c r="ONG85" s="140"/>
      <c r="ONH85" s="140"/>
      <c r="ONI85" s="140"/>
      <c r="ONJ85" s="140"/>
      <c r="ONK85" s="140"/>
      <c r="ONL85" s="140"/>
      <c r="ONM85" s="140"/>
      <c r="ONN85" s="140"/>
      <c r="ONO85" s="140"/>
      <c r="ONP85" s="140"/>
      <c r="ONQ85" s="140"/>
      <c r="ONR85" s="140"/>
      <c r="ONS85" s="140"/>
      <c r="ONT85" s="140"/>
      <c r="ONU85" s="140"/>
      <c r="ONV85" s="140"/>
      <c r="ONW85" s="140"/>
      <c r="ONX85" s="140"/>
      <c r="ONY85" s="140"/>
      <c r="ONZ85" s="140"/>
      <c r="OOA85" s="140"/>
      <c r="OOB85" s="140"/>
      <c r="OOC85" s="140"/>
      <c r="OOD85" s="140"/>
      <c r="OOE85" s="140"/>
      <c r="OOF85" s="140"/>
      <c r="OOG85" s="140"/>
      <c r="OOH85" s="140"/>
      <c r="OOI85" s="140"/>
      <c r="OOJ85" s="140"/>
      <c r="OOK85" s="140"/>
      <c r="OOL85" s="140"/>
      <c r="OOM85" s="140"/>
      <c r="OON85" s="140"/>
      <c r="OOO85" s="140"/>
      <c r="OOP85" s="140"/>
      <c r="OOQ85" s="140"/>
      <c r="OOR85" s="140"/>
      <c r="OOS85" s="140"/>
      <c r="OOT85" s="140"/>
      <c r="OOU85" s="140"/>
      <c r="OOV85" s="140"/>
      <c r="OOW85" s="140"/>
      <c r="OOX85" s="140"/>
      <c r="OOY85" s="140"/>
      <c r="OOZ85" s="140"/>
      <c r="OPA85" s="140"/>
      <c r="OPB85" s="140"/>
      <c r="OPC85" s="140"/>
      <c r="OPD85" s="140"/>
      <c r="OPE85" s="140"/>
      <c r="OPF85" s="140"/>
      <c r="OPG85" s="140"/>
      <c r="OPH85" s="140"/>
      <c r="OPI85" s="140"/>
      <c r="OPJ85" s="140"/>
      <c r="OPK85" s="140"/>
      <c r="OPL85" s="140"/>
      <c r="OPM85" s="140"/>
      <c r="OPN85" s="140"/>
      <c r="OPO85" s="140"/>
      <c r="OPP85" s="140"/>
      <c r="OPQ85" s="140"/>
      <c r="OPR85" s="140"/>
      <c r="OPS85" s="140"/>
      <c r="OPT85" s="140"/>
      <c r="OPU85" s="140"/>
      <c r="OPV85" s="140"/>
      <c r="OPW85" s="140"/>
      <c r="OPX85" s="140"/>
      <c r="OPY85" s="140"/>
      <c r="OPZ85" s="140"/>
      <c r="OQA85" s="140"/>
      <c r="OQB85" s="140"/>
      <c r="OQC85" s="140"/>
      <c r="OQD85" s="140"/>
      <c r="OQE85" s="140"/>
      <c r="OQF85" s="140"/>
      <c r="OQG85" s="140"/>
      <c r="OQH85" s="140"/>
      <c r="OQI85" s="140"/>
      <c r="OQJ85" s="140"/>
      <c r="OQK85" s="140"/>
      <c r="OQL85" s="140"/>
      <c r="OQM85" s="140"/>
      <c r="OQN85" s="140"/>
      <c r="OQO85" s="140"/>
      <c r="OQP85" s="140"/>
      <c r="OQQ85" s="140"/>
      <c r="OQR85" s="140"/>
      <c r="OQS85" s="140"/>
      <c r="OQT85" s="140"/>
      <c r="OQU85" s="140"/>
      <c r="OQV85" s="140"/>
      <c r="OQW85" s="140"/>
      <c r="OQX85" s="140"/>
      <c r="OQY85" s="140"/>
      <c r="OQZ85" s="140"/>
      <c r="ORA85" s="140"/>
      <c r="ORB85" s="140"/>
      <c r="ORC85" s="140"/>
      <c r="ORD85" s="140"/>
      <c r="ORE85" s="140"/>
      <c r="ORF85" s="140"/>
      <c r="ORG85" s="140"/>
      <c r="ORH85" s="140"/>
      <c r="ORI85" s="140"/>
      <c r="ORJ85" s="140"/>
      <c r="ORK85" s="140"/>
      <c r="ORL85" s="140"/>
      <c r="ORM85" s="140"/>
      <c r="ORN85" s="140"/>
      <c r="ORO85" s="140"/>
      <c r="ORP85" s="140"/>
      <c r="ORQ85" s="140"/>
      <c r="ORR85" s="140"/>
      <c r="ORS85" s="140"/>
      <c r="ORT85" s="140"/>
      <c r="ORU85" s="140"/>
      <c r="ORV85" s="140"/>
      <c r="ORW85" s="140"/>
      <c r="ORX85" s="140"/>
      <c r="ORY85" s="140"/>
      <c r="ORZ85" s="140"/>
      <c r="OSA85" s="140"/>
      <c r="OSB85" s="140"/>
      <c r="OSC85" s="140"/>
      <c r="OSD85" s="140"/>
      <c r="OSE85" s="140"/>
      <c r="OSF85" s="140"/>
      <c r="OSG85" s="140"/>
      <c r="OSH85" s="140"/>
      <c r="OSI85" s="140"/>
      <c r="OSJ85" s="140"/>
      <c r="OSK85" s="140"/>
      <c r="OSL85" s="140"/>
      <c r="OSM85" s="140"/>
      <c r="OSN85" s="140"/>
      <c r="OSO85" s="140"/>
      <c r="OSP85" s="140"/>
      <c r="OSQ85" s="140"/>
      <c r="OSR85" s="140"/>
      <c r="OSS85" s="140"/>
      <c r="OST85" s="140"/>
      <c r="OSU85" s="140"/>
      <c r="OSV85" s="140"/>
      <c r="OSW85" s="140"/>
      <c r="OSX85" s="140"/>
      <c r="OSY85" s="140"/>
      <c r="OSZ85" s="140"/>
      <c r="OTA85" s="140"/>
      <c r="OTB85" s="140"/>
      <c r="OTC85" s="140"/>
      <c r="OTD85" s="140"/>
      <c r="OTE85" s="140"/>
      <c r="OTF85" s="140"/>
      <c r="OTG85" s="140"/>
      <c r="OTH85" s="140"/>
      <c r="OTI85" s="140"/>
      <c r="OTJ85" s="140"/>
      <c r="OTK85" s="140"/>
      <c r="OTL85" s="140"/>
      <c r="OTM85" s="140"/>
      <c r="OTN85" s="140"/>
      <c r="OTO85" s="140"/>
      <c r="OTP85" s="140"/>
      <c r="OTQ85" s="140"/>
      <c r="OTR85" s="140"/>
      <c r="OTS85" s="140"/>
      <c r="OTT85" s="140"/>
      <c r="OTU85" s="140"/>
      <c r="OTV85" s="140"/>
      <c r="OTW85" s="140"/>
      <c r="OTX85" s="140"/>
      <c r="OTY85" s="140"/>
      <c r="OTZ85" s="140"/>
      <c r="OUA85" s="140"/>
      <c r="OUB85" s="140"/>
      <c r="OUC85" s="140"/>
      <c r="OUD85" s="140"/>
      <c r="OUE85" s="140"/>
      <c r="OUF85" s="140"/>
      <c r="OUG85" s="140"/>
      <c r="OUH85" s="140"/>
      <c r="OUI85" s="140"/>
      <c r="OUJ85" s="140"/>
      <c r="OUK85" s="140"/>
      <c r="OUL85" s="140"/>
      <c r="OUM85" s="140"/>
      <c r="OUN85" s="140"/>
      <c r="OUO85" s="140"/>
      <c r="OUP85" s="140"/>
      <c r="OUQ85" s="140"/>
      <c r="OUR85" s="140"/>
      <c r="OUS85" s="140"/>
      <c r="OUT85" s="140"/>
      <c r="OUU85" s="140"/>
      <c r="OUV85" s="140"/>
      <c r="OUW85" s="140"/>
      <c r="OUX85" s="140"/>
      <c r="OUY85" s="140"/>
      <c r="OUZ85" s="140"/>
      <c r="OVA85" s="140"/>
      <c r="OVB85" s="140"/>
      <c r="OVC85" s="140"/>
      <c r="OVD85" s="140"/>
      <c r="OVE85" s="140"/>
      <c r="OVF85" s="140"/>
      <c r="OVG85" s="140"/>
      <c r="OVH85" s="140"/>
      <c r="OVI85" s="140"/>
      <c r="OVJ85" s="140"/>
      <c r="OVK85" s="140"/>
      <c r="OVL85" s="140"/>
      <c r="OVM85" s="140"/>
      <c r="OVN85" s="140"/>
      <c r="OVO85" s="140"/>
      <c r="OVP85" s="140"/>
      <c r="OVQ85" s="140"/>
      <c r="OVR85" s="140"/>
      <c r="OVS85" s="140"/>
      <c r="OVT85" s="140"/>
      <c r="OVU85" s="140"/>
      <c r="OVV85" s="140"/>
      <c r="OVW85" s="140"/>
      <c r="OVX85" s="140"/>
      <c r="OVY85" s="140"/>
      <c r="OVZ85" s="140"/>
      <c r="OWA85" s="140"/>
      <c r="OWB85" s="140"/>
      <c r="OWC85" s="140"/>
      <c r="OWD85" s="140"/>
      <c r="OWE85" s="140"/>
      <c r="OWF85" s="140"/>
      <c r="OWG85" s="140"/>
      <c r="OWH85" s="140"/>
      <c r="OWI85" s="140"/>
      <c r="OWJ85" s="140"/>
      <c r="OWK85" s="140"/>
      <c r="OWL85" s="140"/>
      <c r="OWM85" s="140"/>
      <c r="OWN85" s="140"/>
      <c r="OWO85" s="140"/>
      <c r="OWP85" s="140"/>
      <c r="OWQ85" s="140"/>
      <c r="OWR85" s="140"/>
      <c r="OWS85" s="140"/>
      <c r="OWT85" s="140"/>
      <c r="OWU85" s="140"/>
      <c r="OWV85" s="140"/>
      <c r="OWW85" s="140"/>
      <c r="OWX85" s="140"/>
      <c r="OWY85" s="140"/>
      <c r="OWZ85" s="140"/>
      <c r="OXA85" s="140"/>
      <c r="OXB85" s="140"/>
      <c r="OXC85" s="140"/>
      <c r="OXD85" s="140"/>
      <c r="OXE85" s="140"/>
      <c r="OXF85" s="140"/>
      <c r="OXG85" s="140"/>
      <c r="OXH85" s="140"/>
      <c r="OXI85" s="140"/>
      <c r="OXJ85" s="140"/>
      <c r="OXK85" s="140"/>
      <c r="OXL85" s="140"/>
      <c r="OXM85" s="140"/>
      <c r="OXN85" s="140"/>
      <c r="OXO85" s="140"/>
      <c r="OXP85" s="140"/>
      <c r="OXQ85" s="140"/>
      <c r="OXR85" s="140"/>
      <c r="OXS85" s="140"/>
      <c r="OXT85" s="140"/>
      <c r="OXU85" s="140"/>
      <c r="OXV85" s="140"/>
      <c r="OXW85" s="140"/>
      <c r="OXX85" s="140"/>
      <c r="OXY85" s="140"/>
      <c r="OXZ85" s="140"/>
      <c r="OYA85" s="140"/>
      <c r="OYB85" s="140"/>
      <c r="OYC85" s="140"/>
      <c r="OYD85" s="140"/>
      <c r="OYE85" s="140"/>
      <c r="OYF85" s="140"/>
      <c r="OYG85" s="140"/>
      <c r="OYH85" s="140"/>
      <c r="OYI85" s="140"/>
      <c r="OYJ85" s="140"/>
      <c r="OYK85" s="140"/>
      <c r="OYL85" s="140"/>
      <c r="OYM85" s="140"/>
      <c r="OYN85" s="140"/>
      <c r="OYO85" s="140"/>
      <c r="OYP85" s="140"/>
      <c r="OYQ85" s="140"/>
      <c r="OYR85" s="140"/>
      <c r="OYS85" s="140"/>
      <c r="OYT85" s="140"/>
      <c r="OYU85" s="140"/>
      <c r="OYV85" s="140"/>
      <c r="OYW85" s="140"/>
      <c r="OYX85" s="140"/>
      <c r="OYY85" s="140"/>
      <c r="OYZ85" s="140"/>
      <c r="OZA85" s="140"/>
      <c r="OZB85" s="140"/>
      <c r="OZC85" s="140"/>
      <c r="OZD85" s="140"/>
      <c r="OZE85" s="140"/>
      <c r="OZF85" s="140"/>
      <c r="OZG85" s="140"/>
      <c r="OZH85" s="140"/>
      <c r="OZI85" s="140"/>
      <c r="OZJ85" s="140"/>
      <c r="OZK85" s="140"/>
      <c r="OZL85" s="140"/>
      <c r="OZM85" s="140"/>
      <c r="OZN85" s="140"/>
      <c r="OZO85" s="140"/>
      <c r="OZP85" s="140"/>
      <c r="OZQ85" s="140"/>
      <c r="OZR85" s="140"/>
      <c r="OZS85" s="140"/>
      <c r="OZT85" s="140"/>
      <c r="OZU85" s="140"/>
      <c r="OZV85" s="140"/>
      <c r="OZW85" s="140"/>
      <c r="OZX85" s="140"/>
      <c r="OZY85" s="140"/>
      <c r="OZZ85" s="140"/>
      <c r="PAA85" s="140"/>
      <c r="PAB85" s="140"/>
      <c r="PAC85" s="140"/>
      <c r="PAD85" s="140"/>
      <c r="PAE85" s="140"/>
      <c r="PAF85" s="140"/>
      <c r="PAG85" s="140"/>
      <c r="PAH85" s="140"/>
      <c r="PAI85" s="140"/>
      <c r="PAJ85" s="140"/>
      <c r="PAK85" s="140"/>
      <c r="PAL85" s="140"/>
      <c r="PAM85" s="140"/>
      <c r="PAN85" s="140"/>
      <c r="PAO85" s="140"/>
      <c r="PAP85" s="140"/>
      <c r="PAQ85" s="140"/>
      <c r="PAR85" s="140"/>
      <c r="PAS85" s="140"/>
      <c r="PAT85" s="140"/>
      <c r="PAU85" s="140"/>
      <c r="PAV85" s="140"/>
      <c r="PAW85" s="140"/>
      <c r="PAX85" s="140"/>
      <c r="PAY85" s="140"/>
      <c r="PAZ85" s="140"/>
      <c r="PBA85" s="140"/>
      <c r="PBB85" s="140"/>
      <c r="PBC85" s="140"/>
      <c r="PBD85" s="140"/>
      <c r="PBE85" s="140"/>
      <c r="PBF85" s="140"/>
      <c r="PBG85" s="140"/>
      <c r="PBH85" s="140"/>
      <c r="PBI85" s="140"/>
      <c r="PBJ85" s="140"/>
      <c r="PBK85" s="140"/>
      <c r="PBL85" s="140"/>
      <c r="PBM85" s="140"/>
      <c r="PBN85" s="140"/>
      <c r="PBO85" s="140"/>
      <c r="PBP85" s="140"/>
      <c r="PBQ85" s="140"/>
      <c r="PBR85" s="140"/>
      <c r="PBS85" s="140"/>
      <c r="PBT85" s="140"/>
      <c r="PBU85" s="140"/>
      <c r="PBV85" s="140"/>
      <c r="PBW85" s="140"/>
      <c r="PBX85" s="140"/>
      <c r="PBY85" s="140"/>
      <c r="PBZ85" s="140"/>
      <c r="PCA85" s="140"/>
      <c r="PCB85" s="140"/>
      <c r="PCC85" s="140"/>
      <c r="PCD85" s="140"/>
      <c r="PCE85" s="140"/>
      <c r="PCF85" s="140"/>
      <c r="PCG85" s="140"/>
      <c r="PCH85" s="140"/>
      <c r="PCI85" s="140"/>
      <c r="PCJ85" s="140"/>
      <c r="PCK85" s="140"/>
      <c r="PCL85" s="140"/>
      <c r="PCM85" s="140"/>
      <c r="PCN85" s="140"/>
      <c r="PCO85" s="140"/>
      <c r="PCP85" s="140"/>
      <c r="PCQ85" s="140"/>
      <c r="PCR85" s="140"/>
      <c r="PCS85" s="140"/>
      <c r="PCT85" s="140"/>
      <c r="PCU85" s="140"/>
      <c r="PCV85" s="140"/>
      <c r="PCW85" s="140"/>
      <c r="PCX85" s="140"/>
      <c r="PCY85" s="140"/>
      <c r="PCZ85" s="140"/>
      <c r="PDA85" s="140"/>
      <c r="PDB85" s="140"/>
      <c r="PDC85" s="140"/>
      <c r="PDD85" s="140"/>
      <c r="PDE85" s="140"/>
      <c r="PDF85" s="140"/>
      <c r="PDG85" s="140"/>
      <c r="PDH85" s="140"/>
      <c r="PDI85" s="140"/>
      <c r="PDJ85" s="140"/>
      <c r="PDK85" s="140"/>
      <c r="PDL85" s="140"/>
      <c r="PDM85" s="140"/>
      <c r="PDN85" s="140"/>
      <c r="PDO85" s="140"/>
      <c r="PDP85" s="140"/>
      <c r="PDQ85" s="140"/>
      <c r="PDR85" s="140"/>
      <c r="PDS85" s="140"/>
      <c r="PDT85" s="140"/>
      <c r="PDU85" s="140"/>
      <c r="PDV85" s="140"/>
      <c r="PDW85" s="140"/>
      <c r="PDX85" s="140"/>
      <c r="PDY85" s="140"/>
      <c r="PDZ85" s="140"/>
      <c r="PEA85" s="140"/>
      <c r="PEB85" s="140"/>
      <c r="PEC85" s="140"/>
      <c r="PED85" s="140"/>
      <c r="PEE85" s="140"/>
      <c r="PEF85" s="140"/>
      <c r="PEG85" s="140"/>
      <c r="PEH85" s="140"/>
      <c r="PEI85" s="140"/>
      <c r="PEJ85" s="140"/>
      <c r="PEK85" s="140"/>
      <c r="PEL85" s="140"/>
      <c r="PEM85" s="140"/>
      <c r="PEN85" s="140"/>
      <c r="PEO85" s="140"/>
      <c r="PEP85" s="140"/>
      <c r="PEQ85" s="140"/>
      <c r="PER85" s="140"/>
      <c r="PES85" s="140"/>
      <c r="PET85" s="140"/>
      <c r="PEU85" s="140"/>
      <c r="PEV85" s="140"/>
      <c r="PEW85" s="140"/>
      <c r="PEX85" s="140"/>
      <c r="PEY85" s="140"/>
      <c r="PEZ85" s="140"/>
      <c r="PFA85" s="140"/>
      <c r="PFB85" s="140"/>
      <c r="PFC85" s="140"/>
      <c r="PFD85" s="140"/>
      <c r="PFE85" s="140"/>
      <c r="PFF85" s="140"/>
      <c r="PFG85" s="140"/>
      <c r="PFH85" s="140"/>
      <c r="PFI85" s="140"/>
      <c r="PFJ85" s="140"/>
      <c r="PFK85" s="140"/>
      <c r="PFL85" s="140"/>
      <c r="PFM85" s="140"/>
      <c r="PFN85" s="140"/>
      <c r="PFO85" s="140"/>
      <c r="PFP85" s="140"/>
      <c r="PFQ85" s="140"/>
      <c r="PFR85" s="140"/>
      <c r="PFS85" s="140"/>
      <c r="PFT85" s="140"/>
      <c r="PFU85" s="140"/>
      <c r="PFV85" s="140"/>
      <c r="PFW85" s="140"/>
      <c r="PFX85" s="140"/>
      <c r="PFY85" s="140"/>
      <c r="PFZ85" s="140"/>
      <c r="PGA85" s="140"/>
      <c r="PGB85" s="140"/>
      <c r="PGC85" s="140"/>
      <c r="PGD85" s="140"/>
      <c r="PGE85" s="140"/>
      <c r="PGF85" s="140"/>
      <c r="PGG85" s="140"/>
      <c r="PGH85" s="140"/>
      <c r="PGI85" s="140"/>
      <c r="PGJ85" s="140"/>
      <c r="PGK85" s="140"/>
      <c r="PGL85" s="140"/>
      <c r="PGM85" s="140"/>
      <c r="PGN85" s="140"/>
      <c r="PGO85" s="140"/>
      <c r="PGP85" s="140"/>
      <c r="PGQ85" s="140"/>
      <c r="PGR85" s="140"/>
      <c r="PGS85" s="140"/>
      <c r="PGT85" s="140"/>
      <c r="PGU85" s="140"/>
      <c r="PGV85" s="140"/>
      <c r="PGW85" s="140"/>
      <c r="PGX85" s="140"/>
      <c r="PGY85" s="140"/>
      <c r="PGZ85" s="140"/>
      <c r="PHA85" s="140"/>
      <c r="PHB85" s="140"/>
      <c r="PHC85" s="140"/>
      <c r="PHD85" s="140"/>
      <c r="PHE85" s="140"/>
      <c r="PHF85" s="140"/>
      <c r="PHG85" s="140"/>
      <c r="PHH85" s="140"/>
      <c r="PHI85" s="140"/>
      <c r="PHJ85" s="140"/>
      <c r="PHK85" s="140"/>
      <c r="PHL85" s="140"/>
      <c r="PHM85" s="140"/>
      <c r="PHN85" s="140"/>
      <c r="PHO85" s="140"/>
      <c r="PHP85" s="140"/>
      <c r="PHQ85" s="140"/>
      <c r="PHR85" s="140"/>
      <c r="PHS85" s="140"/>
      <c r="PHT85" s="140"/>
      <c r="PHU85" s="140"/>
      <c r="PHV85" s="140"/>
      <c r="PHW85" s="140"/>
      <c r="PHX85" s="140"/>
      <c r="PHY85" s="140"/>
      <c r="PHZ85" s="140"/>
      <c r="PIA85" s="140"/>
      <c r="PIB85" s="140"/>
      <c r="PIC85" s="140"/>
      <c r="PID85" s="140"/>
      <c r="PIE85" s="140"/>
      <c r="PIF85" s="140"/>
      <c r="PIG85" s="140"/>
      <c r="PIH85" s="140"/>
      <c r="PII85" s="140"/>
      <c r="PIJ85" s="140"/>
      <c r="PIK85" s="140"/>
      <c r="PIL85" s="140"/>
      <c r="PIM85" s="140"/>
      <c r="PIN85" s="140"/>
      <c r="PIO85" s="140"/>
      <c r="PIP85" s="140"/>
      <c r="PIQ85" s="140"/>
      <c r="PIR85" s="140"/>
      <c r="PIS85" s="140"/>
      <c r="PIT85" s="140"/>
      <c r="PIU85" s="140"/>
      <c r="PIV85" s="140"/>
      <c r="PIW85" s="140"/>
      <c r="PIX85" s="140"/>
      <c r="PIY85" s="140"/>
      <c r="PIZ85" s="140"/>
      <c r="PJA85" s="140"/>
      <c r="PJB85" s="140"/>
      <c r="PJC85" s="140"/>
      <c r="PJD85" s="140"/>
      <c r="PJE85" s="140"/>
      <c r="PJF85" s="140"/>
      <c r="PJG85" s="140"/>
      <c r="PJH85" s="140"/>
      <c r="PJI85" s="140"/>
      <c r="PJJ85" s="140"/>
      <c r="PJK85" s="140"/>
      <c r="PJL85" s="140"/>
      <c r="PJM85" s="140"/>
      <c r="PJN85" s="140"/>
      <c r="PJO85" s="140"/>
      <c r="PJP85" s="140"/>
      <c r="PJQ85" s="140"/>
      <c r="PJR85" s="140"/>
      <c r="PJS85" s="140"/>
      <c r="PJT85" s="140"/>
      <c r="PJU85" s="140"/>
      <c r="PJV85" s="140"/>
      <c r="PJW85" s="140"/>
      <c r="PJX85" s="140"/>
      <c r="PJY85" s="140"/>
      <c r="PJZ85" s="140"/>
      <c r="PKA85" s="140"/>
      <c r="PKB85" s="140"/>
      <c r="PKC85" s="140"/>
      <c r="PKD85" s="140"/>
      <c r="PKE85" s="140"/>
      <c r="PKF85" s="140"/>
      <c r="PKG85" s="140"/>
      <c r="PKH85" s="140"/>
      <c r="PKI85" s="140"/>
      <c r="PKJ85" s="140"/>
      <c r="PKK85" s="140"/>
      <c r="PKL85" s="140"/>
      <c r="PKM85" s="140"/>
      <c r="PKN85" s="140"/>
      <c r="PKO85" s="140"/>
      <c r="PKP85" s="140"/>
      <c r="PKQ85" s="140"/>
      <c r="PKR85" s="140"/>
      <c r="PKS85" s="140"/>
      <c r="PKT85" s="140"/>
      <c r="PKU85" s="140"/>
      <c r="PKV85" s="140"/>
      <c r="PKW85" s="140"/>
      <c r="PKX85" s="140"/>
      <c r="PKY85" s="140"/>
      <c r="PKZ85" s="140"/>
      <c r="PLA85" s="140"/>
      <c r="PLB85" s="140"/>
      <c r="PLC85" s="140"/>
      <c r="PLD85" s="140"/>
      <c r="PLE85" s="140"/>
      <c r="PLF85" s="140"/>
      <c r="PLG85" s="140"/>
      <c r="PLH85" s="140"/>
      <c r="PLI85" s="140"/>
      <c r="PLJ85" s="140"/>
      <c r="PLK85" s="140"/>
      <c r="PLL85" s="140"/>
      <c r="PLM85" s="140"/>
      <c r="PLN85" s="140"/>
      <c r="PLO85" s="140"/>
      <c r="PLP85" s="140"/>
      <c r="PLQ85" s="140"/>
      <c r="PLR85" s="140"/>
      <c r="PLS85" s="140"/>
      <c r="PLT85" s="140"/>
      <c r="PLU85" s="140"/>
      <c r="PLV85" s="140"/>
      <c r="PLW85" s="140"/>
      <c r="PLX85" s="140"/>
      <c r="PLY85" s="140"/>
      <c r="PLZ85" s="140"/>
      <c r="PMA85" s="140"/>
      <c r="PMB85" s="140"/>
      <c r="PMC85" s="140"/>
      <c r="PMD85" s="140"/>
      <c r="PME85" s="140"/>
      <c r="PMF85" s="140"/>
      <c r="PMG85" s="140"/>
      <c r="PMH85" s="140"/>
      <c r="PMI85" s="140"/>
      <c r="PMJ85" s="140"/>
      <c r="PMK85" s="140"/>
      <c r="PML85" s="140"/>
      <c r="PMM85" s="140"/>
      <c r="PMN85" s="140"/>
      <c r="PMO85" s="140"/>
      <c r="PMP85" s="140"/>
      <c r="PMQ85" s="140"/>
      <c r="PMR85" s="140"/>
      <c r="PMS85" s="140"/>
      <c r="PMT85" s="140"/>
      <c r="PMU85" s="140"/>
      <c r="PMV85" s="140"/>
      <c r="PMW85" s="140"/>
      <c r="PMX85" s="140"/>
      <c r="PMY85" s="140"/>
      <c r="PMZ85" s="140"/>
      <c r="PNA85" s="140"/>
      <c r="PNB85" s="140"/>
      <c r="PNC85" s="140"/>
      <c r="PND85" s="140"/>
      <c r="PNE85" s="140"/>
      <c r="PNF85" s="140"/>
      <c r="PNG85" s="140"/>
      <c r="PNH85" s="140"/>
      <c r="PNI85" s="140"/>
      <c r="PNJ85" s="140"/>
      <c r="PNK85" s="140"/>
      <c r="PNL85" s="140"/>
      <c r="PNM85" s="140"/>
      <c r="PNN85" s="140"/>
      <c r="PNO85" s="140"/>
      <c r="PNP85" s="140"/>
      <c r="PNQ85" s="140"/>
      <c r="PNR85" s="140"/>
      <c r="PNS85" s="140"/>
      <c r="PNT85" s="140"/>
      <c r="PNU85" s="140"/>
      <c r="PNV85" s="140"/>
      <c r="PNW85" s="140"/>
      <c r="PNX85" s="140"/>
      <c r="PNY85" s="140"/>
      <c r="PNZ85" s="140"/>
      <c r="POA85" s="140"/>
      <c r="POB85" s="140"/>
      <c r="POC85" s="140"/>
      <c r="POD85" s="140"/>
      <c r="POE85" s="140"/>
      <c r="POF85" s="140"/>
      <c r="POG85" s="140"/>
      <c r="POH85" s="140"/>
      <c r="POI85" s="140"/>
      <c r="POJ85" s="140"/>
      <c r="POK85" s="140"/>
      <c r="POL85" s="140"/>
      <c r="POM85" s="140"/>
      <c r="PON85" s="140"/>
      <c r="POO85" s="140"/>
      <c r="POP85" s="140"/>
      <c r="POQ85" s="140"/>
      <c r="POR85" s="140"/>
      <c r="POS85" s="140"/>
      <c r="POT85" s="140"/>
      <c r="POU85" s="140"/>
      <c r="POV85" s="140"/>
      <c r="POW85" s="140"/>
      <c r="POX85" s="140"/>
      <c r="POY85" s="140"/>
      <c r="POZ85" s="140"/>
      <c r="PPA85" s="140"/>
      <c r="PPB85" s="140"/>
      <c r="PPC85" s="140"/>
      <c r="PPD85" s="140"/>
      <c r="PPE85" s="140"/>
      <c r="PPF85" s="140"/>
      <c r="PPG85" s="140"/>
      <c r="PPH85" s="140"/>
      <c r="PPI85" s="140"/>
      <c r="PPJ85" s="140"/>
      <c r="PPK85" s="140"/>
      <c r="PPL85" s="140"/>
      <c r="PPM85" s="140"/>
      <c r="PPN85" s="140"/>
      <c r="PPO85" s="140"/>
      <c r="PPP85" s="140"/>
      <c r="PPQ85" s="140"/>
      <c r="PPR85" s="140"/>
      <c r="PPS85" s="140"/>
      <c r="PPT85" s="140"/>
      <c r="PPU85" s="140"/>
      <c r="PPV85" s="140"/>
      <c r="PPW85" s="140"/>
      <c r="PPX85" s="140"/>
      <c r="PPY85" s="140"/>
      <c r="PPZ85" s="140"/>
      <c r="PQA85" s="140"/>
      <c r="PQB85" s="140"/>
      <c r="PQC85" s="140"/>
      <c r="PQD85" s="140"/>
      <c r="PQE85" s="140"/>
      <c r="PQF85" s="140"/>
      <c r="PQG85" s="140"/>
      <c r="PQH85" s="140"/>
      <c r="PQI85" s="140"/>
      <c r="PQJ85" s="140"/>
      <c r="PQK85" s="140"/>
      <c r="PQL85" s="140"/>
      <c r="PQM85" s="140"/>
      <c r="PQN85" s="140"/>
      <c r="PQO85" s="140"/>
      <c r="PQP85" s="140"/>
      <c r="PQQ85" s="140"/>
      <c r="PQR85" s="140"/>
      <c r="PQS85" s="140"/>
      <c r="PQT85" s="140"/>
      <c r="PQU85" s="140"/>
      <c r="PQV85" s="140"/>
      <c r="PQW85" s="140"/>
      <c r="PQX85" s="140"/>
      <c r="PQY85" s="140"/>
      <c r="PQZ85" s="140"/>
      <c r="PRA85" s="140"/>
      <c r="PRB85" s="140"/>
      <c r="PRC85" s="140"/>
      <c r="PRD85" s="140"/>
      <c r="PRE85" s="140"/>
      <c r="PRF85" s="140"/>
      <c r="PRG85" s="140"/>
      <c r="PRH85" s="140"/>
      <c r="PRI85" s="140"/>
      <c r="PRJ85" s="140"/>
      <c r="PRK85" s="140"/>
      <c r="PRL85" s="140"/>
      <c r="PRM85" s="140"/>
      <c r="PRN85" s="140"/>
      <c r="PRO85" s="140"/>
      <c r="PRP85" s="140"/>
      <c r="PRQ85" s="140"/>
      <c r="PRR85" s="140"/>
      <c r="PRS85" s="140"/>
      <c r="PRT85" s="140"/>
      <c r="PRU85" s="140"/>
      <c r="PRV85" s="140"/>
      <c r="PRW85" s="140"/>
      <c r="PRX85" s="140"/>
      <c r="PRY85" s="140"/>
      <c r="PRZ85" s="140"/>
      <c r="PSA85" s="140"/>
      <c r="PSB85" s="140"/>
      <c r="PSC85" s="140"/>
      <c r="PSD85" s="140"/>
      <c r="PSE85" s="140"/>
      <c r="PSF85" s="140"/>
      <c r="PSG85" s="140"/>
      <c r="PSH85" s="140"/>
      <c r="PSI85" s="140"/>
      <c r="PSJ85" s="140"/>
      <c r="PSK85" s="140"/>
      <c r="PSL85" s="140"/>
      <c r="PSM85" s="140"/>
      <c r="PSN85" s="140"/>
      <c r="PSO85" s="140"/>
      <c r="PSP85" s="140"/>
      <c r="PSQ85" s="140"/>
      <c r="PSR85" s="140"/>
      <c r="PSS85" s="140"/>
      <c r="PST85" s="140"/>
      <c r="PSU85" s="140"/>
      <c r="PSV85" s="140"/>
      <c r="PSW85" s="140"/>
      <c r="PSX85" s="140"/>
      <c r="PSY85" s="140"/>
      <c r="PSZ85" s="140"/>
      <c r="PTA85" s="140"/>
      <c r="PTB85" s="140"/>
      <c r="PTC85" s="140"/>
      <c r="PTD85" s="140"/>
      <c r="PTE85" s="140"/>
      <c r="PTF85" s="140"/>
      <c r="PTG85" s="140"/>
      <c r="PTH85" s="140"/>
      <c r="PTI85" s="140"/>
      <c r="PTJ85" s="140"/>
      <c r="PTK85" s="140"/>
      <c r="PTL85" s="140"/>
      <c r="PTM85" s="140"/>
      <c r="PTN85" s="140"/>
      <c r="PTO85" s="140"/>
      <c r="PTP85" s="140"/>
      <c r="PTQ85" s="140"/>
      <c r="PTR85" s="140"/>
      <c r="PTS85" s="140"/>
      <c r="PTT85" s="140"/>
      <c r="PTU85" s="140"/>
      <c r="PTV85" s="140"/>
      <c r="PTW85" s="140"/>
      <c r="PTX85" s="140"/>
      <c r="PTY85" s="140"/>
      <c r="PTZ85" s="140"/>
      <c r="PUA85" s="140"/>
      <c r="PUB85" s="140"/>
      <c r="PUC85" s="140"/>
      <c r="PUD85" s="140"/>
      <c r="PUE85" s="140"/>
      <c r="PUF85" s="140"/>
      <c r="PUG85" s="140"/>
      <c r="PUH85" s="140"/>
      <c r="PUI85" s="140"/>
      <c r="PUJ85" s="140"/>
      <c r="PUK85" s="140"/>
      <c r="PUL85" s="140"/>
      <c r="PUM85" s="140"/>
      <c r="PUN85" s="140"/>
      <c r="PUO85" s="140"/>
      <c r="PUP85" s="140"/>
      <c r="PUQ85" s="140"/>
      <c r="PUR85" s="140"/>
      <c r="PUS85" s="140"/>
      <c r="PUT85" s="140"/>
      <c r="PUU85" s="140"/>
      <c r="PUV85" s="140"/>
      <c r="PUW85" s="140"/>
      <c r="PUX85" s="140"/>
      <c r="PUY85" s="140"/>
      <c r="PUZ85" s="140"/>
      <c r="PVA85" s="140"/>
      <c r="PVB85" s="140"/>
      <c r="PVC85" s="140"/>
      <c r="PVD85" s="140"/>
      <c r="PVE85" s="140"/>
      <c r="PVF85" s="140"/>
      <c r="PVG85" s="140"/>
      <c r="PVH85" s="140"/>
      <c r="PVI85" s="140"/>
      <c r="PVJ85" s="140"/>
      <c r="PVK85" s="140"/>
      <c r="PVL85" s="140"/>
      <c r="PVM85" s="140"/>
      <c r="PVN85" s="140"/>
      <c r="PVO85" s="140"/>
      <c r="PVP85" s="140"/>
      <c r="PVQ85" s="140"/>
      <c r="PVR85" s="140"/>
      <c r="PVS85" s="140"/>
      <c r="PVT85" s="140"/>
      <c r="PVU85" s="140"/>
      <c r="PVV85" s="140"/>
      <c r="PVW85" s="140"/>
      <c r="PVX85" s="140"/>
      <c r="PVY85" s="140"/>
      <c r="PVZ85" s="140"/>
      <c r="PWA85" s="140"/>
      <c r="PWB85" s="140"/>
      <c r="PWC85" s="140"/>
      <c r="PWD85" s="140"/>
      <c r="PWE85" s="140"/>
      <c r="PWF85" s="140"/>
      <c r="PWG85" s="140"/>
      <c r="PWH85" s="140"/>
      <c r="PWI85" s="140"/>
      <c r="PWJ85" s="140"/>
      <c r="PWK85" s="140"/>
      <c r="PWL85" s="140"/>
      <c r="PWM85" s="140"/>
      <c r="PWN85" s="140"/>
      <c r="PWO85" s="140"/>
      <c r="PWP85" s="140"/>
      <c r="PWQ85" s="140"/>
      <c r="PWR85" s="140"/>
      <c r="PWS85" s="140"/>
      <c r="PWT85" s="140"/>
      <c r="PWU85" s="140"/>
      <c r="PWV85" s="140"/>
      <c r="PWW85" s="140"/>
      <c r="PWX85" s="140"/>
      <c r="PWY85" s="140"/>
      <c r="PWZ85" s="140"/>
      <c r="PXA85" s="140"/>
      <c r="PXB85" s="140"/>
      <c r="PXC85" s="140"/>
      <c r="PXD85" s="140"/>
      <c r="PXE85" s="140"/>
      <c r="PXF85" s="140"/>
      <c r="PXG85" s="140"/>
      <c r="PXH85" s="140"/>
      <c r="PXI85" s="140"/>
      <c r="PXJ85" s="140"/>
      <c r="PXK85" s="140"/>
      <c r="PXL85" s="140"/>
      <c r="PXM85" s="140"/>
      <c r="PXN85" s="140"/>
      <c r="PXO85" s="140"/>
      <c r="PXP85" s="140"/>
      <c r="PXQ85" s="140"/>
      <c r="PXR85" s="140"/>
      <c r="PXS85" s="140"/>
      <c r="PXT85" s="140"/>
      <c r="PXU85" s="140"/>
      <c r="PXV85" s="140"/>
      <c r="PXW85" s="140"/>
      <c r="PXX85" s="140"/>
      <c r="PXY85" s="140"/>
      <c r="PXZ85" s="140"/>
      <c r="PYA85" s="140"/>
      <c r="PYB85" s="140"/>
      <c r="PYC85" s="140"/>
      <c r="PYD85" s="140"/>
      <c r="PYE85" s="140"/>
      <c r="PYF85" s="140"/>
      <c r="PYG85" s="140"/>
      <c r="PYH85" s="140"/>
      <c r="PYI85" s="140"/>
      <c r="PYJ85" s="140"/>
      <c r="PYK85" s="140"/>
      <c r="PYL85" s="140"/>
      <c r="PYM85" s="140"/>
      <c r="PYN85" s="140"/>
      <c r="PYO85" s="140"/>
      <c r="PYP85" s="140"/>
      <c r="PYQ85" s="140"/>
      <c r="PYR85" s="140"/>
      <c r="PYS85" s="140"/>
      <c r="PYT85" s="140"/>
      <c r="PYU85" s="140"/>
      <c r="PYV85" s="140"/>
      <c r="PYW85" s="140"/>
      <c r="PYX85" s="140"/>
      <c r="PYY85" s="140"/>
      <c r="PYZ85" s="140"/>
      <c r="PZA85" s="140"/>
      <c r="PZB85" s="140"/>
      <c r="PZC85" s="140"/>
      <c r="PZD85" s="140"/>
      <c r="PZE85" s="140"/>
      <c r="PZF85" s="140"/>
      <c r="PZG85" s="140"/>
      <c r="PZH85" s="140"/>
      <c r="PZI85" s="140"/>
      <c r="PZJ85" s="140"/>
      <c r="PZK85" s="140"/>
      <c r="PZL85" s="140"/>
      <c r="PZM85" s="140"/>
      <c r="PZN85" s="140"/>
      <c r="PZO85" s="140"/>
      <c r="PZP85" s="140"/>
      <c r="PZQ85" s="140"/>
      <c r="PZR85" s="140"/>
      <c r="PZS85" s="140"/>
      <c r="PZT85" s="140"/>
      <c r="PZU85" s="140"/>
      <c r="PZV85" s="140"/>
      <c r="PZW85" s="140"/>
      <c r="PZX85" s="140"/>
      <c r="PZY85" s="140"/>
      <c r="PZZ85" s="140"/>
      <c r="QAA85" s="140"/>
      <c r="QAB85" s="140"/>
      <c r="QAC85" s="140"/>
      <c r="QAD85" s="140"/>
      <c r="QAE85" s="140"/>
      <c r="QAF85" s="140"/>
      <c r="QAG85" s="140"/>
      <c r="QAH85" s="140"/>
      <c r="QAI85" s="140"/>
      <c r="QAJ85" s="140"/>
      <c r="QAK85" s="140"/>
      <c r="QAL85" s="140"/>
      <c r="QAM85" s="140"/>
      <c r="QAN85" s="140"/>
      <c r="QAO85" s="140"/>
      <c r="QAP85" s="140"/>
      <c r="QAQ85" s="140"/>
      <c r="QAR85" s="140"/>
      <c r="QAS85" s="140"/>
      <c r="QAT85" s="140"/>
      <c r="QAU85" s="140"/>
      <c r="QAV85" s="140"/>
      <c r="QAW85" s="140"/>
      <c r="QAX85" s="140"/>
      <c r="QAY85" s="140"/>
      <c r="QAZ85" s="140"/>
      <c r="QBA85" s="140"/>
      <c r="QBB85" s="140"/>
      <c r="QBC85" s="140"/>
      <c r="QBD85" s="140"/>
      <c r="QBE85" s="140"/>
      <c r="QBF85" s="140"/>
      <c r="QBG85" s="140"/>
      <c r="QBH85" s="140"/>
      <c r="QBI85" s="140"/>
      <c r="QBJ85" s="140"/>
      <c r="QBK85" s="140"/>
      <c r="QBL85" s="140"/>
      <c r="QBM85" s="140"/>
      <c r="QBN85" s="140"/>
      <c r="QBO85" s="140"/>
      <c r="QBP85" s="140"/>
      <c r="QBQ85" s="140"/>
      <c r="QBR85" s="140"/>
      <c r="QBS85" s="140"/>
      <c r="QBT85" s="140"/>
      <c r="QBU85" s="140"/>
      <c r="QBV85" s="140"/>
      <c r="QBW85" s="140"/>
      <c r="QBX85" s="140"/>
      <c r="QBY85" s="140"/>
      <c r="QBZ85" s="140"/>
      <c r="QCA85" s="140"/>
      <c r="QCB85" s="140"/>
      <c r="QCC85" s="140"/>
      <c r="QCD85" s="140"/>
      <c r="QCE85" s="140"/>
      <c r="QCF85" s="140"/>
      <c r="QCG85" s="140"/>
      <c r="QCH85" s="140"/>
      <c r="QCI85" s="140"/>
      <c r="QCJ85" s="140"/>
      <c r="QCK85" s="140"/>
      <c r="QCL85" s="140"/>
      <c r="QCM85" s="140"/>
      <c r="QCN85" s="140"/>
      <c r="QCO85" s="140"/>
      <c r="QCP85" s="140"/>
      <c r="QCQ85" s="140"/>
      <c r="QCR85" s="140"/>
      <c r="QCS85" s="140"/>
      <c r="QCT85" s="140"/>
      <c r="QCU85" s="140"/>
      <c r="QCV85" s="140"/>
      <c r="QCW85" s="140"/>
      <c r="QCX85" s="140"/>
      <c r="QCY85" s="140"/>
      <c r="QCZ85" s="140"/>
      <c r="QDA85" s="140"/>
      <c r="QDB85" s="140"/>
      <c r="QDC85" s="140"/>
      <c r="QDD85" s="140"/>
      <c r="QDE85" s="140"/>
      <c r="QDF85" s="140"/>
      <c r="QDG85" s="140"/>
      <c r="QDH85" s="140"/>
      <c r="QDI85" s="140"/>
      <c r="QDJ85" s="140"/>
      <c r="QDK85" s="140"/>
      <c r="QDL85" s="140"/>
      <c r="QDM85" s="140"/>
      <c r="QDN85" s="140"/>
      <c r="QDO85" s="140"/>
      <c r="QDP85" s="140"/>
      <c r="QDQ85" s="140"/>
      <c r="QDR85" s="140"/>
      <c r="QDS85" s="140"/>
      <c r="QDT85" s="140"/>
      <c r="QDU85" s="140"/>
      <c r="QDV85" s="140"/>
      <c r="QDW85" s="140"/>
      <c r="QDX85" s="140"/>
      <c r="QDY85" s="140"/>
      <c r="QDZ85" s="140"/>
      <c r="QEA85" s="140"/>
      <c r="QEB85" s="140"/>
      <c r="QEC85" s="140"/>
      <c r="QED85" s="140"/>
      <c r="QEE85" s="140"/>
      <c r="QEF85" s="140"/>
      <c r="QEG85" s="140"/>
      <c r="QEH85" s="140"/>
      <c r="QEI85" s="140"/>
      <c r="QEJ85" s="140"/>
      <c r="QEK85" s="140"/>
      <c r="QEL85" s="140"/>
      <c r="QEM85" s="140"/>
      <c r="QEN85" s="140"/>
      <c r="QEO85" s="140"/>
      <c r="QEP85" s="140"/>
      <c r="QEQ85" s="140"/>
      <c r="QER85" s="140"/>
      <c r="QES85" s="140"/>
      <c r="QET85" s="140"/>
      <c r="QEU85" s="140"/>
      <c r="QEV85" s="140"/>
      <c r="QEW85" s="140"/>
      <c r="QEX85" s="140"/>
      <c r="QEY85" s="140"/>
      <c r="QEZ85" s="140"/>
      <c r="QFA85" s="140"/>
      <c r="QFB85" s="140"/>
      <c r="QFC85" s="140"/>
      <c r="QFD85" s="140"/>
      <c r="QFE85" s="140"/>
      <c r="QFF85" s="140"/>
      <c r="QFG85" s="140"/>
      <c r="QFH85" s="140"/>
      <c r="QFI85" s="140"/>
      <c r="QFJ85" s="140"/>
      <c r="QFK85" s="140"/>
      <c r="QFL85" s="140"/>
      <c r="QFM85" s="140"/>
      <c r="QFN85" s="140"/>
      <c r="QFO85" s="140"/>
      <c r="QFP85" s="140"/>
      <c r="QFQ85" s="140"/>
      <c r="QFR85" s="140"/>
      <c r="QFS85" s="140"/>
      <c r="QFT85" s="140"/>
      <c r="QFU85" s="140"/>
      <c r="QFV85" s="140"/>
      <c r="QFW85" s="140"/>
      <c r="QFX85" s="140"/>
      <c r="QFY85" s="140"/>
      <c r="QFZ85" s="140"/>
      <c r="QGA85" s="140"/>
      <c r="QGB85" s="140"/>
      <c r="QGC85" s="140"/>
      <c r="QGD85" s="140"/>
      <c r="QGE85" s="140"/>
      <c r="QGF85" s="140"/>
      <c r="QGG85" s="140"/>
      <c r="QGH85" s="140"/>
      <c r="QGI85" s="140"/>
      <c r="QGJ85" s="140"/>
      <c r="QGK85" s="140"/>
      <c r="QGL85" s="140"/>
      <c r="QGM85" s="140"/>
      <c r="QGN85" s="140"/>
      <c r="QGO85" s="140"/>
      <c r="QGP85" s="140"/>
      <c r="QGQ85" s="140"/>
      <c r="QGR85" s="140"/>
      <c r="QGS85" s="140"/>
      <c r="QGT85" s="140"/>
      <c r="QGU85" s="140"/>
      <c r="QGV85" s="140"/>
      <c r="QGW85" s="140"/>
      <c r="QGX85" s="140"/>
      <c r="QGY85" s="140"/>
      <c r="QGZ85" s="140"/>
      <c r="QHA85" s="140"/>
      <c r="QHB85" s="140"/>
      <c r="QHC85" s="140"/>
      <c r="QHD85" s="140"/>
      <c r="QHE85" s="140"/>
      <c r="QHF85" s="140"/>
      <c r="QHG85" s="140"/>
      <c r="QHH85" s="140"/>
      <c r="QHI85" s="140"/>
      <c r="QHJ85" s="140"/>
      <c r="QHK85" s="140"/>
      <c r="QHL85" s="140"/>
      <c r="QHM85" s="140"/>
      <c r="QHN85" s="140"/>
      <c r="QHO85" s="140"/>
      <c r="QHP85" s="140"/>
      <c r="QHQ85" s="140"/>
      <c r="QHR85" s="140"/>
      <c r="QHS85" s="140"/>
      <c r="QHT85" s="140"/>
      <c r="QHU85" s="140"/>
      <c r="QHV85" s="140"/>
      <c r="QHW85" s="140"/>
      <c r="QHX85" s="140"/>
      <c r="QHY85" s="140"/>
      <c r="QHZ85" s="140"/>
      <c r="QIA85" s="140"/>
      <c r="QIB85" s="140"/>
      <c r="QIC85" s="140"/>
      <c r="QID85" s="140"/>
      <c r="QIE85" s="140"/>
      <c r="QIF85" s="140"/>
      <c r="QIG85" s="140"/>
      <c r="QIH85" s="140"/>
      <c r="QII85" s="140"/>
      <c r="QIJ85" s="140"/>
      <c r="QIK85" s="140"/>
      <c r="QIL85" s="140"/>
      <c r="QIM85" s="140"/>
      <c r="QIN85" s="140"/>
      <c r="QIO85" s="140"/>
      <c r="QIP85" s="140"/>
      <c r="QIQ85" s="140"/>
      <c r="QIR85" s="140"/>
      <c r="QIS85" s="140"/>
      <c r="QIT85" s="140"/>
      <c r="QIU85" s="140"/>
      <c r="QIV85" s="140"/>
      <c r="QIW85" s="140"/>
      <c r="QIX85" s="140"/>
      <c r="QIY85" s="140"/>
      <c r="QIZ85" s="140"/>
      <c r="QJA85" s="140"/>
      <c r="QJB85" s="140"/>
      <c r="QJC85" s="140"/>
      <c r="QJD85" s="140"/>
      <c r="QJE85" s="140"/>
      <c r="QJF85" s="140"/>
      <c r="QJG85" s="140"/>
      <c r="QJH85" s="140"/>
      <c r="QJI85" s="140"/>
      <c r="QJJ85" s="140"/>
      <c r="QJK85" s="140"/>
      <c r="QJL85" s="140"/>
      <c r="QJM85" s="140"/>
      <c r="QJN85" s="140"/>
      <c r="QJO85" s="140"/>
      <c r="QJP85" s="140"/>
      <c r="QJQ85" s="140"/>
      <c r="QJR85" s="140"/>
      <c r="QJS85" s="140"/>
      <c r="QJT85" s="140"/>
      <c r="QJU85" s="140"/>
      <c r="QJV85" s="140"/>
      <c r="QJW85" s="140"/>
      <c r="QJX85" s="140"/>
      <c r="QJY85" s="140"/>
      <c r="QJZ85" s="140"/>
      <c r="QKA85" s="140"/>
      <c r="QKB85" s="140"/>
      <c r="QKC85" s="140"/>
      <c r="QKD85" s="140"/>
      <c r="QKE85" s="140"/>
      <c r="QKF85" s="140"/>
      <c r="QKG85" s="140"/>
      <c r="QKH85" s="140"/>
      <c r="QKI85" s="140"/>
      <c r="QKJ85" s="140"/>
      <c r="QKK85" s="140"/>
      <c r="QKL85" s="140"/>
      <c r="QKM85" s="140"/>
      <c r="QKN85" s="140"/>
      <c r="QKO85" s="140"/>
      <c r="QKP85" s="140"/>
      <c r="QKQ85" s="140"/>
      <c r="QKR85" s="140"/>
      <c r="QKS85" s="140"/>
      <c r="QKT85" s="140"/>
      <c r="QKU85" s="140"/>
      <c r="QKV85" s="140"/>
      <c r="QKW85" s="140"/>
      <c r="QKX85" s="140"/>
      <c r="QKY85" s="140"/>
      <c r="QKZ85" s="140"/>
      <c r="QLA85" s="140"/>
      <c r="QLB85" s="140"/>
      <c r="QLC85" s="140"/>
      <c r="QLD85" s="140"/>
      <c r="QLE85" s="140"/>
      <c r="QLF85" s="140"/>
      <c r="QLG85" s="140"/>
      <c r="QLH85" s="140"/>
      <c r="QLI85" s="140"/>
      <c r="QLJ85" s="140"/>
      <c r="QLK85" s="140"/>
      <c r="QLL85" s="140"/>
      <c r="QLM85" s="140"/>
      <c r="QLN85" s="140"/>
      <c r="QLO85" s="140"/>
      <c r="QLP85" s="140"/>
      <c r="QLQ85" s="140"/>
      <c r="QLR85" s="140"/>
      <c r="QLS85" s="140"/>
      <c r="QLT85" s="140"/>
      <c r="QLU85" s="140"/>
      <c r="QLV85" s="140"/>
      <c r="QLW85" s="140"/>
      <c r="QLX85" s="140"/>
      <c r="QLY85" s="140"/>
      <c r="QLZ85" s="140"/>
      <c r="QMA85" s="140"/>
      <c r="QMB85" s="140"/>
      <c r="QMC85" s="140"/>
      <c r="QMD85" s="140"/>
      <c r="QME85" s="140"/>
      <c r="QMF85" s="140"/>
      <c r="QMG85" s="140"/>
      <c r="QMH85" s="140"/>
      <c r="QMI85" s="140"/>
      <c r="QMJ85" s="140"/>
      <c r="QMK85" s="140"/>
      <c r="QML85" s="140"/>
      <c r="QMM85" s="140"/>
      <c r="QMN85" s="140"/>
      <c r="QMO85" s="140"/>
      <c r="QMP85" s="140"/>
      <c r="QMQ85" s="140"/>
      <c r="QMR85" s="140"/>
      <c r="QMS85" s="140"/>
      <c r="QMT85" s="140"/>
      <c r="QMU85" s="140"/>
      <c r="QMV85" s="140"/>
      <c r="QMW85" s="140"/>
      <c r="QMX85" s="140"/>
      <c r="QMY85" s="140"/>
      <c r="QMZ85" s="140"/>
      <c r="QNA85" s="140"/>
      <c r="QNB85" s="140"/>
      <c r="QNC85" s="140"/>
      <c r="QND85" s="140"/>
      <c r="QNE85" s="140"/>
      <c r="QNF85" s="140"/>
      <c r="QNG85" s="140"/>
      <c r="QNH85" s="140"/>
      <c r="QNI85" s="140"/>
      <c r="QNJ85" s="140"/>
      <c r="QNK85" s="140"/>
      <c r="QNL85" s="140"/>
      <c r="QNM85" s="140"/>
      <c r="QNN85" s="140"/>
      <c r="QNO85" s="140"/>
      <c r="QNP85" s="140"/>
      <c r="QNQ85" s="140"/>
      <c r="QNR85" s="140"/>
      <c r="QNS85" s="140"/>
      <c r="QNT85" s="140"/>
      <c r="QNU85" s="140"/>
      <c r="QNV85" s="140"/>
      <c r="QNW85" s="140"/>
      <c r="QNX85" s="140"/>
      <c r="QNY85" s="140"/>
      <c r="QNZ85" s="140"/>
      <c r="QOA85" s="140"/>
      <c r="QOB85" s="140"/>
      <c r="QOC85" s="140"/>
      <c r="QOD85" s="140"/>
      <c r="QOE85" s="140"/>
      <c r="QOF85" s="140"/>
      <c r="QOG85" s="140"/>
      <c r="QOH85" s="140"/>
      <c r="QOI85" s="140"/>
      <c r="QOJ85" s="140"/>
      <c r="QOK85" s="140"/>
      <c r="QOL85" s="140"/>
      <c r="QOM85" s="140"/>
      <c r="QON85" s="140"/>
      <c r="QOO85" s="140"/>
      <c r="QOP85" s="140"/>
      <c r="QOQ85" s="140"/>
      <c r="QOR85" s="140"/>
      <c r="QOS85" s="140"/>
      <c r="QOT85" s="140"/>
      <c r="QOU85" s="140"/>
      <c r="QOV85" s="140"/>
      <c r="QOW85" s="140"/>
      <c r="QOX85" s="140"/>
      <c r="QOY85" s="140"/>
      <c r="QOZ85" s="140"/>
      <c r="QPA85" s="140"/>
      <c r="QPB85" s="140"/>
      <c r="QPC85" s="140"/>
      <c r="QPD85" s="140"/>
      <c r="QPE85" s="140"/>
      <c r="QPF85" s="140"/>
      <c r="QPG85" s="140"/>
      <c r="QPH85" s="140"/>
      <c r="QPI85" s="140"/>
      <c r="QPJ85" s="140"/>
      <c r="QPK85" s="140"/>
      <c r="QPL85" s="140"/>
      <c r="QPM85" s="140"/>
      <c r="QPN85" s="140"/>
      <c r="QPO85" s="140"/>
      <c r="QPP85" s="140"/>
      <c r="QPQ85" s="140"/>
      <c r="QPR85" s="140"/>
      <c r="QPS85" s="140"/>
      <c r="QPT85" s="140"/>
      <c r="QPU85" s="140"/>
      <c r="QPV85" s="140"/>
      <c r="QPW85" s="140"/>
      <c r="QPX85" s="140"/>
      <c r="QPY85" s="140"/>
      <c r="QPZ85" s="140"/>
      <c r="QQA85" s="140"/>
      <c r="QQB85" s="140"/>
      <c r="QQC85" s="140"/>
      <c r="QQD85" s="140"/>
      <c r="QQE85" s="140"/>
      <c r="QQF85" s="140"/>
      <c r="QQG85" s="140"/>
      <c r="QQH85" s="140"/>
      <c r="QQI85" s="140"/>
      <c r="QQJ85" s="140"/>
      <c r="QQK85" s="140"/>
      <c r="QQL85" s="140"/>
      <c r="QQM85" s="140"/>
      <c r="QQN85" s="140"/>
      <c r="QQO85" s="140"/>
      <c r="QQP85" s="140"/>
      <c r="QQQ85" s="140"/>
      <c r="QQR85" s="140"/>
      <c r="QQS85" s="140"/>
      <c r="QQT85" s="140"/>
      <c r="QQU85" s="140"/>
      <c r="QQV85" s="140"/>
      <c r="QQW85" s="140"/>
      <c r="QQX85" s="140"/>
      <c r="QQY85" s="140"/>
      <c r="QQZ85" s="140"/>
      <c r="QRA85" s="140"/>
      <c r="QRB85" s="140"/>
      <c r="QRC85" s="140"/>
      <c r="QRD85" s="140"/>
      <c r="QRE85" s="140"/>
      <c r="QRF85" s="140"/>
      <c r="QRG85" s="140"/>
      <c r="QRH85" s="140"/>
      <c r="QRI85" s="140"/>
      <c r="QRJ85" s="140"/>
      <c r="QRK85" s="140"/>
      <c r="QRL85" s="140"/>
      <c r="QRM85" s="140"/>
      <c r="QRN85" s="140"/>
      <c r="QRO85" s="140"/>
      <c r="QRP85" s="140"/>
      <c r="QRQ85" s="140"/>
      <c r="QRR85" s="140"/>
      <c r="QRS85" s="140"/>
      <c r="QRT85" s="140"/>
      <c r="QRU85" s="140"/>
      <c r="QRV85" s="140"/>
      <c r="QRW85" s="140"/>
      <c r="QRX85" s="140"/>
      <c r="QRY85" s="140"/>
      <c r="QRZ85" s="140"/>
      <c r="QSA85" s="140"/>
      <c r="QSB85" s="140"/>
      <c r="QSC85" s="140"/>
      <c r="QSD85" s="140"/>
      <c r="QSE85" s="140"/>
      <c r="QSF85" s="140"/>
      <c r="QSG85" s="140"/>
      <c r="QSH85" s="140"/>
      <c r="QSI85" s="140"/>
      <c r="QSJ85" s="140"/>
      <c r="QSK85" s="140"/>
      <c r="QSL85" s="140"/>
      <c r="QSM85" s="140"/>
      <c r="QSN85" s="140"/>
      <c r="QSO85" s="140"/>
      <c r="QSP85" s="140"/>
      <c r="QSQ85" s="140"/>
      <c r="QSR85" s="140"/>
      <c r="QSS85" s="140"/>
      <c r="QST85" s="140"/>
      <c r="QSU85" s="140"/>
      <c r="QSV85" s="140"/>
      <c r="QSW85" s="140"/>
      <c r="QSX85" s="140"/>
      <c r="QSY85" s="140"/>
      <c r="QSZ85" s="140"/>
      <c r="QTA85" s="140"/>
      <c r="QTB85" s="140"/>
      <c r="QTC85" s="140"/>
      <c r="QTD85" s="140"/>
      <c r="QTE85" s="140"/>
      <c r="QTF85" s="140"/>
      <c r="QTG85" s="140"/>
      <c r="QTH85" s="140"/>
      <c r="QTI85" s="140"/>
      <c r="QTJ85" s="140"/>
      <c r="QTK85" s="140"/>
      <c r="QTL85" s="140"/>
      <c r="QTM85" s="140"/>
      <c r="QTN85" s="140"/>
      <c r="QTO85" s="140"/>
      <c r="QTP85" s="140"/>
      <c r="QTQ85" s="140"/>
      <c r="QTR85" s="140"/>
      <c r="QTS85" s="140"/>
      <c r="QTT85" s="140"/>
      <c r="QTU85" s="140"/>
      <c r="QTV85" s="140"/>
      <c r="QTW85" s="140"/>
      <c r="QTX85" s="140"/>
      <c r="QTY85" s="140"/>
      <c r="QTZ85" s="140"/>
      <c r="QUA85" s="140"/>
      <c r="QUB85" s="140"/>
      <c r="QUC85" s="140"/>
      <c r="QUD85" s="140"/>
      <c r="QUE85" s="140"/>
      <c r="QUF85" s="140"/>
      <c r="QUG85" s="140"/>
      <c r="QUH85" s="140"/>
      <c r="QUI85" s="140"/>
      <c r="QUJ85" s="140"/>
      <c r="QUK85" s="140"/>
      <c r="QUL85" s="140"/>
      <c r="QUM85" s="140"/>
      <c r="QUN85" s="140"/>
      <c r="QUO85" s="140"/>
      <c r="QUP85" s="140"/>
      <c r="QUQ85" s="140"/>
      <c r="QUR85" s="140"/>
      <c r="QUS85" s="140"/>
      <c r="QUT85" s="140"/>
      <c r="QUU85" s="140"/>
      <c r="QUV85" s="140"/>
      <c r="QUW85" s="140"/>
      <c r="QUX85" s="140"/>
      <c r="QUY85" s="140"/>
      <c r="QUZ85" s="140"/>
      <c r="QVA85" s="140"/>
      <c r="QVB85" s="140"/>
      <c r="QVC85" s="140"/>
      <c r="QVD85" s="140"/>
      <c r="QVE85" s="140"/>
      <c r="QVF85" s="140"/>
      <c r="QVG85" s="140"/>
      <c r="QVH85" s="140"/>
      <c r="QVI85" s="140"/>
      <c r="QVJ85" s="140"/>
      <c r="QVK85" s="140"/>
      <c r="QVL85" s="140"/>
      <c r="QVM85" s="140"/>
      <c r="QVN85" s="140"/>
      <c r="QVO85" s="140"/>
      <c r="QVP85" s="140"/>
      <c r="QVQ85" s="140"/>
      <c r="QVR85" s="140"/>
      <c r="QVS85" s="140"/>
      <c r="QVT85" s="140"/>
      <c r="QVU85" s="140"/>
      <c r="QVV85" s="140"/>
      <c r="QVW85" s="140"/>
      <c r="QVX85" s="140"/>
      <c r="QVY85" s="140"/>
      <c r="QVZ85" s="140"/>
      <c r="QWA85" s="140"/>
      <c r="QWB85" s="140"/>
      <c r="QWC85" s="140"/>
      <c r="QWD85" s="140"/>
      <c r="QWE85" s="140"/>
      <c r="QWF85" s="140"/>
      <c r="QWG85" s="140"/>
      <c r="QWH85" s="140"/>
      <c r="QWI85" s="140"/>
      <c r="QWJ85" s="140"/>
      <c r="QWK85" s="140"/>
      <c r="QWL85" s="140"/>
      <c r="QWM85" s="140"/>
      <c r="QWN85" s="140"/>
      <c r="QWO85" s="140"/>
      <c r="QWP85" s="140"/>
      <c r="QWQ85" s="140"/>
      <c r="QWR85" s="140"/>
      <c r="QWS85" s="140"/>
      <c r="QWT85" s="140"/>
      <c r="QWU85" s="140"/>
      <c r="QWV85" s="140"/>
      <c r="QWW85" s="140"/>
      <c r="QWX85" s="140"/>
      <c r="QWY85" s="140"/>
      <c r="QWZ85" s="140"/>
      <c r="QXA85" s="140"/>
      <c r="QXB85" s="140"/>
      <c r="QXC85" s="140"/>
      <c r="QXD85" s="140"/>
      <c r="QXE85" s="140"/>
      <c r="QXF85" s="140"/>
      <c r="QXG85" s="140"/>
      <c r="QXH85" s="140"/>
      <c r="QXI85" s="140"/>
      <c r="QXJ85" s="140"/>
      <c r="QXK85" s="140"/>
      <c r="QXL85" s="140"/>
      <c r="QXM85" s="140"/>
      <c r="QXN85" s="140"/>
      <c r="QXO85" s="140"/>
      <c r="QXP85" s="140"/>
      <c r="QXQ85" s="140"/>
      <c r="QXR85" s="140"/>
      <c r="QXS85" s="140"/>
      <c r="QXT85" s="140"/>
      <c r="QXU85" s="140"/>
      <c r="QXV85" s="140"/>
      <c r="QXW85" s="140"/>
      <c r="QXX85" s="140"/>
      <c r="QXY85" s="140"/>
      <c r="QXZ85" s="140"/>
      <c r="QYA85" s="140"/>
      <c r="QYB85" s="140"/>
      <c r="QYC85" s="140"/>
      <c r="QYD85" s="140"/>
      <c r="QYE85" s="140"/>
      <c r="QYF85" s="140"/>
      <c r="QYG85" s="140"/>
      <c r="QYH85" s="140"/>
      <c r="QYI85" s="140"/>
      <c r="QYJ85" s="140"/>
      <c r="QYK85" s="140"/>
      <c r="QYL85" s="140"/>
      <c r="QYM85" s="140"/>
      <c r="QYN85" s="140"/>
      <c r="QYO85" s="140"/>
      <c r="QYP85" s="140"/>
      <c r="QYQ85" s="140"/>
      <c r="QYR85" s="140"/>
      <c r="QYS85" s="140"/>
      <c r="QYT85" s="140"/>
      <c r="QYU85" s="140"/>
      <c r="QYV85" s="140"/>
      <c r="QYW85" s="140"/>
      <c r="QYX85" s="140"/>
      <c r="QYY85" s="140"/>
      <c r="QYZ85" s="140"/>
      <c r="QZA85" s="140"/>
      <c r="QZB85" s="140"/>
      <c r="QZC85" s="140"/>
      <c r="QZD85" s="140"/>
      <c r="QZE85" s="140"/>
      <c r="QZF85" s="140"/>
      <c r="QZG85" s="140"/>
      <c r="QZH85" s="140"/>
      <c r="QZI85" s="140"/>
      <c r="QZJ85" s="140"/>
      <c r="QZK85" s="140"/>
      <c r="QZL85" s="140"/>
      <c r="QZM85" s="140"/>
      <c r="QZN85" s="140"/>
      <c r="QZO85" s="140"/>
      <c r="QZP85" s="140"/>
      <c r="QZQ85" s="140"/>
      <c r="QZR85" s="140"/>
      <c r="QZS85" s="140"/>
      <c r="QZT85" s="140"/>
      <c r="QZU85" s="140"/>
      <c r="QZV85" s="140"/>
      <c r="QZW85" s="140"/>
      <c r="QZX85" s="140"/>
      <c r="QZY85" s="140"/>
      <c r="QZZ85" s="140"/>
      <c r="RAA85" s="140"/>
      <c r="RAB85" s="140"/>
      <c r="RAC85" s="140"/>
      <c r="RAD85" s="140"/>
      <c r="RAE85" s="140"/>
      <c r="RAF85" s="140"/>
      <c r="RAG85" s="140"/>
      <c r="RAH85" s="140"/>
      <c r="RAI85" s="140"/>
      <c r="RAJ85" s="140"/>
      <c r="RAK85" s="140"/>
      <c r="RAL85" s="140"/>
      <c r="RAM85" s="140"/>
      <c r="RAN85" s="140"/>
      <c r="RAO85" s="140"/>
      <c r="RAP85" s="140"/>
      <c r="RAQ85" s="140"/>
      <c r="RAR85" s="140"/>
      <c r="RAS85" s="140"/>
      <c r="RAT85" s="140"/>
      <c r="RAU85" s="140"/>
      <c r="RAV85" s="140"/>
      <c r="RAW85" s="140"/>
      <c r="RAX85" s="140"/>
      <c r="RAY85" s="140"/>
      <c r="RAZ85" s="140"/>
      <c r="RBA85" s="140"/>
      <c r="RBB85" s="140"/>
      <c r="RBC85" s="140"/>
      <c r="RBD85" s="140"/>
      <c r="RBE85" s="140"/>
      <c r="RBF85" s="140"/>
      <c r="RBG85" s="140"/>
      <c r="RBH85" s="140"/>
      <c r="RBI85" s="140"/>
      <c r="RBJ85" s="140"/>
      <c r="RBK85" s="140"/>
      <c r="RBL85" s="140"/>
      <c r="RBM85" s="140"/>
      <c r="RBN85" s="140"/>
      <c r="RBO85" s="140"/>
      <c r="RBP85" s="140"/>
      <c r="RBQ85" s="140"/>
      <c r="RBR85" s="140"/>
      <c r="RBS85" s="140"/>
      <c r="RBT85" s="140"/>
      <c r="RBU85" s="140"/>
      <c r="RBV85" s="140"/>
      <c r="RBW85" s="140"/>
      <c r="RBX85" s="140"/>
      <c r="RBY85" s="140"/>
      <c r="RBZ85" s="140"/>
      <c r="RCA85" s="140"/>
      <c r="RCB85" s="140"/>
      <c r="RCC85" s="140"/>
      <c r="RCD85" s="140"/>
      <c r="RCE85" s="140"/>
      <c r="RCF85" s="140"/>
      <c r="RCG85" s="140"/>
      <c r="RCH85" s="140"/>
      <c r="RCI85" s="140"/>
      <c r="RCJ85" s="140"/>
      <c r="RCK85" s="140"/>
      <c r="RCL85" s="140"/>
      <c r="RCM85" s="140"/>
      <c r="RCN85" s="140"/>
      <c r="RCO85" s="140"/>
      <c r="RCP85" s="140"/>
      <c r="RCQ85" s="140"/>
      <c r="RCR85" s="140"/>
      <c r="RCS85" s="140"/>
      <c r="RCT85" s="140"/>
      <c r="RCU85" s="140"/>
      <c r="RCV85" s="140"/>
      <c r="RCW85" s="140"/>
      <c r="RCX85" s="140"/>
      <c r="RCY85" s="140"/>
      <c r="RCZ85" s="140"/>
      <c r="RDA85" s="140"/>
      <c r="RDB85" s="140"/>
      <c r="RDC85" s="140"/>
      <c r="RDD85" s="140"/>
      <c r="RDE85" s="140"/>
      <c r="RDF85" s="140"/>
      <c r="RDG85" s="140"/>
      <c r="RDH85" s="140"/>
      <c r="RDI85" s="140"/>
      <c r="RDJ85" s="140"/>
      <c r="RDK85" s="140"/>
      <c r="RDL85" s="140"/>
      <c r="RDM85" s="140"/>
      <c r="RDN85" s="140"/>
      <c r="RDO85" s="140"/>
      <c r="RDP85" s="140"/>
      <c r="RDQ85" s="140"/>
      <c r="RDR85" s="140"/>
      <c r="RDS85" s="140"/>
      <c r="RDT85" s="140"/>
      <c r="RDU85" s="140"/>
      <c r="RDV85" s="140"/>
      <c r="RDW85" s="140"/>
      <c r="RDX85" s="140"/>
      <c r="RDY85" s="140"/>
      <c r="RDZ85" s="140"/>
      <c r="REA85" s="140"/>
      <c r="REB85" s="140"/>
      <c r="REC85" s="140"/>
      <c r="RED85" s="140"/>
      <c r="REE85" s="140"/>
      <c r="REF85" s="140"/>
      <c r="REG85" s="140"/>
      <c r="REH85" s="140"/>
      <c r="REI85" s="140"/>
      <c r="REJ85" s="140"/>
      <c r="REK85" s="140"/>
      <c r="REL85" s="140"/>
      <c r="REM85" s="140"/>
      <c r="REN85" s="140"/>
      <c r="REO85" s="140"/>
      <c r="REP85" s="140"/>
      <c r="REQ85" s="140"/>
      <c r="RER85" s="140"/>
      <c r="RES85" s="140"/>
      <c r="RET85" s="140"/>
      <c r="REU85" s="140"/>
      <c r="REV85" s="140"/>
      <c r="REW85" s="140"/>
      <c r="REX85" s="140"/>
      <c r="REY85" s="140"/>
      <c r="REZ85" s="140"/>
      <c r="RFA85" s="140"/>
      <c r="RFB85" s="140"/>
      <c r="RFC85" s="140"/>
      <c r="RFD85" s="140"/>
      <c r="RFE85" s="140"/>
      <c r="RFF85" s="140"/>
      <c r="RFG85" s="140"/>
      <c r="RFH85" s="140"/>
      <c r="RFI85" s="140"/>
      <c r="RFJ85" s="140"/>
      <c r="RFK85" s="140"/>
      <c r="RFL85" s="140"/>
      <c r="RFM85" s="140"/>
      <c r="RFN85" s="140"/>
      <c r="RFO85" s="140"/>
      <c r="RFP85" s="140"/>
      <c r="RFQ85" s="140"/>
      <c r="RFR85" s="140"/>
      <c r="RFS85" s="140"/>
      <c r="RFT85" s="140"/>
      <c r="RFU85" s="140"/>
      <c r="RFV85" s="140"/>
      <c r="RFW85" s="140"/>
      <c r="RFX85" s="140"/>
      <c r="RFY85" s="140"/>
      <c r="RFZ85" s="140"/>
      <c r="RGA85" s="140"/>
      <c r="RGB85" s="140"/>
      <c r="RGC85" s="140"/>
      <c r="RGD85" s="140"/>
      <c r="RGE85" s="140"/>
      <c r="RGF85" s="140"/>
      <c r="RGG85" s="140"/>
      <c r="RGH85" s="140"/>
      <c r="RGI85" s="140"/>
      <c r="RGJ85" s="140"/>
      <c r="RGK85" s="140"/>
      <c r="RGL85" s="140"/>
      <c r="RGM85" s="140"/>
      <c r="RGN85" s="140"/>
      <c r="RGO85" s="140"/>
      <c r="RGP85" s="140"/>
      <c r="RGQ85" s="140"/>
      <c r="RGR85" s="140"/>
      <c r="RGS85" s="140"/>
      <c r="RGT85" s="140"/>
      <c r="RGU85" s="140"/>
      <c r="RGV85" s="140"/>
      <c r="RGW85" s="140"/>
      <c r="RGX85" s="140"/>
      <c r="RGY85" s="140"/>
      <c r="RGZ85" s="140"/>
      <c r="RHA85" s="140"/>
      <c r="RHB85" s="140"/>
      <c r="RHC85" s="140"/>
      <c r="RHD85" s="140"/>
      <c r="RHE85" s="140"/>
      <c r="RHF85" s="140"/>
      <c r="RHG85" s="140"/>
      <c r="RHH85" s="140"/>
      <c r="RHI85" s="140"/>
      <c r="RHJ85" s="140"/>
      <c r="RHK85" s="140"/>
      <c r="RHL85" s="140"/>
      <c r="RHM85" s="140"/>
      <c r="RHN85" s="140"/>
      <c r="RHO85" s="140"/>
      <c r="RHP85" s="140"/>
      <c r="RHQ85" s="140"/>
      <c r="RHR85" s="140"/>
      <c r="RHS85" s="140"/>
      <c r="RHT85" s="140"/>
      <c r="RHU85" s="140"/>
      <c r="RHV85" s="140"/>
      <c r="RHW85" s="140"/>
      <c r="RHX85" s="140"/>
      <c r="RHY85" s="140"/>
      <c r="RHZ85" s="140"/>
      <c r="RIA85" s="140"/>
      <c r="RIB85" s="140"/>
      <c r="RIC85" s="140"/>
      <c r="RID85" s="140"/>
      <c r="RIE85" s="140"/>
      <c r="RIF85" s="140"/>
      <c r="RIG85" s="140"/>
      <c r="RIH85" s="140"/>
      <c r="RII85" s="140"/>
      <c r="RIJ85" s="140"/>
      <c r="RIK85" s="140"/>
      <c r="RIL85" s="140"/>
      <c r="RIM85" s="140"/>
      <c r="RIN85" s="140"/>
      <c r="RIO85" s="140"/>
      <c r="RIP85" s="140"/>
      <c r="RIQ85" s="140"/>
      <c r="RIR85" s="140"/>
      <c r="RIS85" s="140"/>
      <c r="RIT85" s="140"/>
      <c r="RIU85" s="140"/>
      <c r="RIV85" s="140"/>
      <c r="RIW85" s="140"/>
      <c r="RIX85" s="140"/>
      <c r="RIY85" s="140"/>
      <c r="RIZ85" s="140"/>
      <c r="RJA85" s="140"/>
      <c r="RJB85" s="140"/>
      <c r="RJC85" s="140"/>
      <c r="RJD85" s="140"/>
      <c r="RJE85" s="140"/>
      <c r="RJF85" s="140"/>
      <c r="RJG85" s="140"/>
      <c r="RJH85" s="140"/>
      <c r="RJI85" s="140"/>
      <c r="RJJ85" s="140"/>
      <c r="RJK85" s="140"/>
      <c r="RJL85" s="140"/>
      <c r="RJM85" s="140"/>
      <c r="RJN85" s="140"/>
      <c r="RJO85" s="140"/>
      <c r="RJP85" s="140"/>
      <c r="RJQ85" s="140"/>
      <c r="RJR85" s="140"/>
      <c r="RJS85" s="140"/>
      <c r="RJT85" s="140"/>
      <c r="RJU85" s="140"/>
      <c r="RJV85" s="140"/>
      <c r="RJW85" s="140"/>
      <c r="RJX85" s="140"/>
      <c r="RJY85" s="140"/>
      <c r="RJZ85" s="140"/>
      <c r="RKA85" s="140"/>
      <c r="RKB85" s="140"/>
      <c r="RKC85" s="140"/>
      <c r="RKD85" s="140"/>
      <c r="RKE85" s="140"/>
      <c r="RKF85" s="140"/>
      <c r="RKG85" s="140"/>
      <c r="RKH85" s="140"/>
      <c r="RKI85" s="140"/>
      <c r="RKJ85" s="140"/>
      <c r="RKK85" s="140"/>
      <c r="RKL85" s="140"/>
      <c r="RKM85" s="140"/>
      <c r="RKN85" s="140"/>
      <c r="RKO85" s="140"/>
      <c r="RKP85" s="140"/>
      <c r="RKQ85" s="140"/>
      <c r="RKR85" s="140"/>
      <c r="RKS85" s="140"/>
      <c r="RKT85" s="140"/>
      <c r="RKU85" s="140"/>
      <c r="RKV85" s="140"/>
      <c r="RKW85" s="140"/>
      <c r="RKX85" s="140"/>
      <c r="RKY85" s="140"/>
      <c r="RKZ85" s="140"/>
      <c r="RLA85" s="140"/>
      <c r="RLB85" s="140"/>
      <c r="RLC85" s="140"/>
      <c r="RLD85" s="140"/>
      <c r="RLE85" s="140"/>
      <c r="RLF85" s="140"/>
      <c r="RLG85" s="140"/>
      <c r="RLH85" s="140"/>
      <c r="RLI85" s="140"/>
      <c r="RLJ85" s="140"/>
      <c r="RLK85" s="140"/>
      <c r="RLL85" s="140"/>
      <c r="RLM85" s="140"/>
      <c r="RLN85" s="140"/>
      <c r="RLO85" s="140"/>
      <c r="RLP85" s="140"/>
      <c r="RLQ85" s="140"/>
      <c r="RLR85" s="140"/>
      <c r="RLS85" s="140"/>
      <c r="RLT85" s="140"/>
      <c r="RLU85" s="140"/>
      <c r="RLV85" s="140"/>
      <c r="RLW85" s="140"/>
      <c r="RLX85" s="140"/>
      <c r="RLY85" s="140"/>
      <c r="RLZ85" s="140"/>
      <c r="RMA85" s="140"/>
      <c r="RMB85" s="140"/>
      <c r="RMC85" s="140"/>
      <c r="RMD85" s="140"/>
      <c r="RME85" s="140"/>
      <c r="RMF85" s="140"/>
      <c r="RMG85" s="140"/>
      <c r="RMH85" s="140"/>
      <c r="RMI85" s="140"/>
      <c r="RMJ85" s="140"/>
      <c r="RMK85" s="140"/>
      <c r="RML85" s="140"/>
      <c r="RMM85" s="140"/>
      <c r="RMN85" s="140"/>
      <c r="RMO85" s="140"/>
      <c r="RMP85" s="140"/>
      <c r="RMQ85" s="140"/>
      <c r="RMR85" s="140"/>
      <c r="RMS85" s="140"/>
      <c r="RMT85" s="140"/>
      <c r="RMU85" s="140"/>
      <c r="RMV85" s="140"/>
      <c r="RMW85" s="140"/>
      <c r="RMX85" s="140"/>
      <c r="RMY85" s="140"/>
      <c r="RMZ85" s="140"/>
      <c r="RNA85" s="140"/>
      <c r="RNB85" s="140"/>
      <c r="RNC85" s="140"/>
      <c r="RND85" s="140"/>
      <c r="RNE85" s="140"/>
      <c r="RNF85" s="140"/>
      <c r="RNG85" s="140"/>
      <c r="RNH85" s="140"/>
      <c r="RNI85" s="140"/>
      <c r="RNJ85" s="140"/>
      <c r="RNK85" s="140"/>
      <c r="RNL85" s="140"/>
      <c r="RNM85" s="140"/>
      <c r="RNN85" s="140"/>
      <c r="RNO85" s="140"/>
      <c r="RNP85" s="140"/>
      <c r="RNQ85" s="140"/>
      <c r="RNR85" s="140"/>
      <c r="RNS85" s="140"/>
      <c r="RNT85" s="140"/>
      <c r="RNU85" s="140"/>
      <c r="RNV85" s="140"/>
      <c r="RNW85" s="140"/>
      <c r="RNX85" s="140"/>
      <c r="RNY85" s="140"/>
      <c r="RNZ85" s="140"/>
      <c r="ROA85" s="140"/>
      <c r="ROB85" s="140"/>
      <c r="ROC85" s="140"/>
      <c r="ROD85" s="140"/>
      <c r="ROE85" s="140"/>
      <c r="ROF85" s="140"/>
      <c r="ROG85" s="140"/>
      <c r="ROH85" s="140"/>
      <c r="ROI85" s="140"/>
      <c r="ROJ85" s="140"/>
      <c r="ROK85" s="140"/>
      <c r="ROL85" s="140"/>
      <c r="ROM85" s="140"/>
      <c r="RON85" s="140"/>
      <c r="ROO85" s="140"/>
      <c r="ROP85" s="140"/>
      <c r="ROQ85" s="140"/>
      <c r="ROR85" s="140"/>
      <c r="ROS85" s="140"/>
      <c r="ROT85" s="140"/>
      <c r="ROU85" s="140"/>
      <c r="ROV85" s="140"/>
      <c r="ROW85" s="140"/>
      <c r="ROX85" s="140"/>
      <c r="ROY85" s="140"/>
      <c r="ROZ85" s="140"/>
      <c r="RPA85" s="140"/>
      <c r="RPB85" s="140"/>
      <c r="RPC85" s="140"/>
      <c r="RPD85" s="140"/>
      <c r="RPE85" s="140"/>
      <c r="RPF85" s="140"/>
      <c r="RPG85" s="140"/>
      <c r="RPH85" s="140"/>
      <c r="RPI85" s="140"/>
      <c r="RPJ85" s="140"/>
      <c r="RPK85" s="140"/>
      <c r="RPL85" s="140"/>
      <c r="RPM85" s="140"/>
      <c r="RPN85" s="140"/>
      <c r="RPO85" s="140"/>
      <c r="RPP85" s="140"/>
      <c r="RPQ85" s="140"/>
      <c r="RPR85" s="140"/>
      <c r="RPS85" s="140"/>
      <c r="RPT85" s="140"/>
      <c r="RPU85" s="140"/>
      <c r="RPV85" s="140"/>
      <c r="RPW85" s="140"/>
      <c r="RPX85" s="140"/>
      <c r="RPY85" s="140"/>
      <c r="RPZ85" s="140"/>
      <c r="RQA85" s="140"/>
      <c r="RQB85" s="140"/>
      <c r="RQC85" s="140"/>
      <c r="RQD85" s="140"/>
      <c r="RQE85" s="140"/>
      <c r="RQF85" s="140"/>
      <c r="RQG85" s="140"/>
      <c r="RQH85" s="140"/>
      <c r="RQI85" s="140"/>
      <c r="RQJ85" s="140"/>
      <c r="RQK85" s="140"/>
      <c r="RQL85" s="140"/>
      <c r="RQM85" s="140"/>
      <c r="RQN85" s="140"/>
      <c r="RQO85" s="140"/>
      <c r="RQP85" s="140"/>
      <c r="RQQ85" s="140"/>
      <c r="RQR85" s="140"/>
      <c r="RQS85" s="140"/>
      <c r="RQT85" s="140"/>
      <c r="RQU85" s="140"/>
      <c r="RQV85" s="140"/>
      <c r="RQW85" s="140"/>
      <c r="RQX85" s="140"/>
      <c r="RQY85" s="140"/>
      <c r="RQZ85" s="140"/>
      <c r="RRA85" s="140"/>
      <c r="RRB85" s="140"/>
      <c r="RRC85" s="140"/>
      <c r="RRD85" s="140"/>
      <c r="RRE85" s="140"/>
      <c r="RRF85" s="140"/>
      <c r="RRG85" s="140"/>
      <c r="RRH85" s="140"/>
      <c r="RRI85" s="140"/>
      <c r="RRJ85" s="140"/>
      <c r="RRK85" s="140"/>
      <c r="RRL85" s="140"/>
      <c r="RRM85" s="140"/>
      <c r="RRN85" s="140"/>
      <c r="RRO85" s="140"/>
      <c r="RRP85" s="140"/>
      <c r="RRQ85" s="140"/>
      <c r="RRR85" s="140"/>
      <c r="RRS85" s="140"/>
      <c r="RRT85" s="140"/>
      <c r="RRU85" s="140"/>
      <c r="RRV85" s="140"/>
      <c r="RRW85" s="140"/>
      <c r="RRX85" s="140"/>
      <c r="RRY85" s="140"/>
      <c r="RRZ85" s="140"/>
      <c r="RSA85" s="140"/>
      <c r="RSB85" s="140"/>
      <c r="RSC85" s="140"/>
      <c r="RSD85" s="140"/>
      <c r="RSE85" s="140"/>
      <c r="RSF85" s="140"/>
      <c r="RSG85" s="140"/>
      <c r="RSH85" s="140"/>
      <c r="RSI85" s="140"/>
      <c r="RSJ85" s="140"/>
      <c r="RSK85" s="140"/>
      <c r="RSL85" s="140"/>
      <c r="RSM85" s="140"/>
      <c r="RSN85" s="140"/>
      <c r="RSO85" s="140"/>
      <c r="RSP85" s="140"/>
      <c r="RSQ85" s="140"/>
      <c r="RSR85" s="140"/>
      <c r="RSS85" s="140"/>
      <c r="RST85" s="140"/>
      <c r="RSU85" s="140"/>
      <c r="RSV85" s="140"/>
      <c r="RSW85" s="140"/>
      <c r="RSX85" s="140"/>
      <c r="RSY85" s="140"/>
      <c r="RSZ85" s="140"/>
      <c r="RTA85" s="140"/>
      <c r="RTB85" s="140"/>
      <c r="RTC85" s="140"/>
      <c r="RTD85" s="140"/>
      <c r="RTE85" s="140"/>
      <c r="RTF85" s="140"/>
      <c r="RTG85" s="140"/>
      <c r="RTH85" s="140"/>
      <c r="RTI85" s="140"/>
      <c r="RTJ85" s="140"/>
      <c r="RTK85" s="140"/>
      <c r="RTL85" s="140"/>
      <c r="RTM85" s="140"/>
      <c r="RTN85" s="140"/>
      <c r="RTO85" s="140"/>
      <c r="RTP85" s="140"/>
      <c r="RTQ85" s="140"/>
      <c r="RTR85" s="140"/>
      <c r="RTS85" s="140"/>
      <c r="RTT85" s="140"/>
      <c r="RTU85" s="140"/>
      <c r="RTV85" s="140"/>
      <c r="RTW85" s="140"/>
      <c r="RTX85" s="140"/>
      <c r="RTY85" s="140"/>
      <c r="RTZ85" s="140"/>
      <c r="RUA85" s="140"/>
      <c r="RUB85" s="140"/>
      <c r="RUC85" s="140"/>
      <c r="RUD85" s="140"/>
      <c r="RUE85" s="140"/>
      <c r="RUF85" s="140"/>
      <c r="RUG85" s="140"/>
      <c r="RUH85" s="140"/>
      <c r="RUI85" s="140"/>
      <c r="RUJ85" s="140"/>
      <c r="RUK85" s="140"/>
      <c r="RUL85" s="140"/>
      <c r="RUM85" s="140"/>
      <c r="RUN85" s="140"/>
      <c r="RUO85" s="140"/>
      <c r="RUP85" s="140"/>
      <c r="RUQ85" s="140"/>
      <c r="RUR85" s="140"/>
      <c r="RUS85" s="140"/>
      <c r="RUT85" s="140"/>
      <c r="RUU85" s="140"/>
      <c r="RUV85" s="140"/>
      <c r="RUW85" s="140"/>
      <c r="RUX85" s="140"/>
      <c r="RUY85" s="140"/>
      <c r="RUZ85" s="140"/>
      <c r="RVA85" s="140"/>
      <c r="RVB85" s="140"/>
      <c r="RVC85" s="140"/>
      <c r="RVD85" s="140"/>
      <c r="RVE85" s="140"/>
      <c r="RVF85" s="140"/>
      <c r="RVG85" s="140"/>
      <c r="RVH85" s="140"/>
      <c r="RVI85" s="140"/>
      <c r="RVJ85" s="140"/>
      <c r="RVK85" s="140"/>
      <c r="RVL85" s="140"/>
      <c r="RVM85" s="140"/>
      <c r="RVN85" s="140"/>
      <c r="RVO85" s="140"/>
      <c r="RVP85" s="140"/>
      <c r="RVQ85" s="140"/>
      <c r="RVR85" s="140"/>
      <c r="RVS85" s="140"/>
      <c r="RVT85" s="140"/>
      <c r="RVU85" s="140"/>
      <c r="RVV85" s="140"/>
      <c r="RVW85" s="140"/>
      <c r="RVX85" s="140"/>
      <c r="RVY85" s="140"/>
      <c r="RVZ85" s="140"/>
      <c r="RWA85" s="140"/>
      <c r="RWB85" s="140"/>
      <c r="RWC85" s="140"/>
      <c r="RWD85" s="140"/>
      <c r="RWE85" s="140"/>
      <c r="RWF85" s="140"/>
      <c r="RWG85" s="140"/>
      <c r="RWH85" s="140"/>
      <c r="RWI85" s="140"/>
      <c r="RWJ85" s="140"/>
      <c r="RWK85" s="140"/>
      <c r="RWL85" s="140"/>
      <c r="RWM85" s="140"/>
      <c r="RWN85" s="140"/>
      <c r="RWO85" s="140"/>
      <c r="RWP85" s="140"/>
      <c r="RWQ85" s="140"/>
      <c r="RWR85" s="140"/>
      <c r="RWS85" s="140"/>
      <c r="RWT85" s="140"/>
      <c r="RWU85" s="140"/>
      <c r="RWV85" s="140"/>
      <c r="RWW85" s="140"/>
      <c r="RWX85" s="140"/>
      <c r="RWY85" s="140"/>
      <c r="RWZ85" s="140"/>
      <c r="RXA85" s="140"/>
      <c r="RXB85" s="140"/>
      <c r="RXC85" s="140"/>
      <c r="RXD85" s="140"/>
      <c r="RXE85" s="140"/>
      <c r="RXF85" s="140"/>
      <c r="RXG85" s="140"/>
      <c r="RXH85" s="140"/>
      <c r="RXI85" s="140"/>
      <c r="RXJ85" s="140"/>
      <c r="RXK85" s="140"/>
      <c r="RXL85" s="140"/>
      <c r="RXM85" s="140"/>
      <c r="RXN85" s="140"/>
      <c r="RXO85" s="140"/>
      <c r="RXP85" s="140"/>
      <c r="RXQ85" s="140"/>
      <c r="RXR85" s="140"/>
      <c r="RXS85" s="140"/>
      <c r="RXT85" s="140"/>
      <c r="RXU85" s="140"/>
      <c r="RXV85" s="140"/>
      <c r="RXW85" s="140"/>
      <c r="RXX85" s="140"/>
      <c r="RXY85" s="140"/>
      <c r="RXZ85" s="140"/>
      <c r="RYA85" s="140"/>
      <c r="RYB85" s="140"/>
      <c r="RYC85" s="140"/>
      <c r="RYD85" s="140"/>
      <c r="RYE85" s="140"/>
      <c r="RYF85" s="140"/>
      <c r="RYG85" s="140"/>
      <c r="RYH85" s="140"/>
      <c r="RYI85" s="140"/>
      <c r="RYJ85" s="140"/>
      <c r="RYK85" s="140"/>
      <c r="RYL85" s="140"/>
      <c r="RYM85" s="140"/>
      <c r="RYN85" s="140"/>
      <c r="RYO85" s="140"/>
      <c r="RYP85" s="140"/>
      <c r="RYQ85" s="140"/>
      <c r="RYR85" s="140"/>
      <c r="RYS85" s="140"/>
      <c r="RYT85" s="140"/>
      <c r="RYU85" s="140"/>
      <c r="RYV85" s="140"/>
      <c r="RYW85" s="140"/>
      <c r="RYX85" s="140"/>
      <c r="RYY85" s="140"/>
      <c r="RYZ85" s="140"/>
      <c r="RZA85" s="140"/>
      <c r="RZB85" s="140"/>
      <c r="RZC85" s="140"/>
      <c r="RZD85" s="140"/>
      <c r="RZE85" s="140"/>
      <c r="RZF85" s="140"/>
      <c r="RZG85" s="140"/>
      <c r="RZH85" s="140"/>
      <c r="RZI85" s="140"/>
      <c r="RZJ85" s="140"/>
      <c r="RZK85" s="140"/>
      <c r="RZL85" s="140"/>
      <c r="RZM85" s="140"/>
      <c r="RZN85" s="140"/>
      <c r="RZO85" s="140"/>
      <c r="RZP85" s="140"/>
      <c r="RZQ85" s="140"/>
      <c r="RZR85" s="140"/>
      <c r="RZS85" s="140"/>
      <c r="RZT85" s="140"/>
      <c r="RZU85" s="140"/>
      <c r="RZV85" s="140"/>
      <c r="RZW85" s="140"/>
      <c r="RZX85" s="140"/>
      <c r="RZY85" s="140"/>
      <c r="RZZ85" s="140"/>
      <c r="SAA85" s="140"/>
      <c r="SAB85" s="140"/>
      <c r="SAC85" s="140"/>
      <c r="SAD85" s="140"/>
      <c r="SAE85" s="140"/>
      <c r="SAF85" s="140"/>
      <c r="SAG85" s="140"/>
      <c r="SAH85" s="140"/>
      <c r="SAI85" s="140"/>
      <c r="SAJ85" s="140"/>
      <c r="SAK85" s="140"/>
      <c r="SAL85" s="140"/>
      <c r="SAM85" s="140"/>
      <c r="SAN85" s="140"/>
      <c r="SAO85" s="140"/>
      <c r="SAP85" s="140"/>
      <c r="SAQ85" s="140"/>
      <c r="SAR85" s="140"/>
      <c r="SAS85" s="140"/>
      <c r="SAT85" s="140"/>
      <c r="SAU85" s="140"/>
      <c r="SAV85" s="140"/>
      <c r="SAW85" s="140"/>
      <c r="SAX85" s="140"/>
      <c r="SAY85" s="140"/>
      <c r="SAZ85" s="140"/>
      <c r="SBA85" s="140"/>
      <c r="SBB85" s="140"/>
      <c r="SBC85" s="140"/>
      <c r="SBD85" s="140"/>
      <c r="SBE85" s="140"/>
      <c r="SBF85" s="140"/>
      <c r="SBG85" s="140"/>
      <c r="SBH85" s="140"/>
      <c r="SBI85" s="140"/>
      <c r="SBJ85" s="140"/>
      <c r="SBK85" s="140"/>
      <c r="SBL85" s="140"/>
      <c r="SBM85" s="140"/>
      <c r="SBN85" s="140"/>
      <c r="SBO85" s="140"/>
      <c r="SBP85" s="140"/>
      <c r="SBQ85" s="140"/>
      <c r="SBR85" s="140"/>
      <c r="SBS85" s="140"/>
      <c r="SBT85" s="140"/>
      <c r="SBU85" s="140"/>
      <c r="SBV85" s="140"/>
      <c r="SBW85" s="140"/>
      <c r="SBX85" s="140"/>
      <c r="SBY85" s="140"/>
      <c r="SBZ85" s="140"/>
      <c r="SCA85" s="140"/>
      <c r="SCB85" s="140"/>
      <c r="SCC85" s="140"/>
      <c r="SCD85" s="140"/>
      <c r="SCE85" s="140"/>
      <c r="SCF85" s="140"/>
      <c r="SCG85" s="140"/>
      <c r="SCH85" s="140"/>
      <c r="SCI85" s="140"/>
      <c r="SCJ85" s="140"/>
      <c r="SCK85" s="140"/>
      <c r="SCL85" s="140"/>
      <c r="SCM85" s="140"/>
      <c r="SCN85" s="140"/>
      <c r="SCO85" s="140"/>
      <c r="SCP85" s="140"/>
      <c r="SCQ85" s="140"/>
      <c r="SCR85" s="140"/>
      <c r="SCS85" s="140"/>
      <c r="SCT85" s="140"/>
      <c r="SCU85" s="140"/>
      <c r="SCV85" s="140"/>
      <c r="SCW85" s="140"/>
      <c r="SCX85" s="140"/>
      <c r="SCY85" s="140"/>
      <c r="SCZ85" s="140"/>
      <c r="SDA85" s="140"/>
      <c r="SDB85" s="140"/>
      <c r="SDC85" s="140"/>
      <c r="SDD85" s="140"/>
      <c r="SDE85" s="140"/>
      <c r="SDF85" s="140"/>
      <c r="SDG85" s="140"/>
      <c r="SDH85" s="140"/>
      <c r="SDI85" s="140"/>
      <c r="SDJ85" s="140"/>
      <c r="SDK85" s="140"/>
      <c r="SDL85" s="140"/>
      <c r="SDM85" s="140"/>
      <c r="SDN85" s="140"/>
      <c r="SDO85" s="140"/>
      <c r="SDP85" s="140"/>
      <c r="SDQ85" s="140"/>
      <c r="SDR85" s="140"/>
      <c r="SDS85" s="140"/>
      <c r="SDT85" s="140"/>
      <c r="SDU85" s="140"/>
      <c r="SDV85" s="140"/>
      <c r="SDW85" s="140"/>
      <c r="SDX85" s="140"/>
      <c r="SDY85" s="140"/>
      <c r="SDZ85" s="140"/>
      <c r="SEA85" s="140"/>
      <c r="SEB85" s="140"/>
      <c r="SEC85" s="140"/>
      <c r="SED85" s="140"/>
      <c r="SEE85" s="140"/>
      <c r="SEF85" s="140"/>
      <c r="SEG85" s="140"/>
      <c r="SEH85" s="140"/>
      <c r="SEI85" s="140"/>
      <c r="SEJ85" s="140"/>
      <c r="SEK85" s="140"/>
      <c r="SEL85" s="140"/>
      <c r="SEM85" s="140"/>
      <c r="SEN85" s="140"/>
      <c r="SEO85" s="140"/>
      <c r="SEP85" s="140"/>
      <c r="SEQ85" s="140"/>
      <c r="SER85" s="140"/>
      <c r="SES85" s="140"/>
      <c r="SET85" s="140"/>
      <c r="SEU85" s="140"/>
      <c r="SEV85" s="140"/>
      <c r="SEW85" s="140"/>
      <c r="SEX85" s="140"/>
      <c r="SEY85" s="140"/>
      <c r="SEZ85" s="140"/>
      <c r="SFA85" s="140"/>
      <c r="SFB85" s="140"/>
      <c r="SFC85" s="140"/>
      <c r="SFD85" s="140"/>
      <c r="SFE85" s="140"/>
      <c r="SFF85" s="140"/>
      <c r="SFG85" s="140"/>
      <c r="SFH85" s="140"/>
      <c r="SFI85" s="140"/>
      <c r="SFJ85" s="140"/>
      <c r="SFK85" s="140"/>
      <c r="SFL85" s="140"/>
      <c r="SFM85" s="140"/>
      <c r="SFN85" s="140"/>
      <c r="SFO85" s="140"/>
      <c r="SFP85" s="140"/>
      <c r="SFQ85" s="140"/>
      <c r="SFR85" s="140"/>
      <c r="SFS85" s="140"/>
      <c r="SFT85" s="140"/>
      <c r="SFU85" s="140"/>
      <c r="SFV85" s="140"/>
      <c r="SFW85" s="140"/>
      <c r="SFX85" s="140"/>
      <c r="SFY85" s="140"/>
      <c r="SFZ85" s="140"/>
      <c r="SGA85" s="140"/>
      <c r="SGB85" s="140"/>
      <c r="SGC85" s="140"/>
      <c r="SGD85" s="140"/>
      <c r="SGE85" s="140"/>
      <c r="SGF85" s="140"/>
      <c r="SGG85" s="140"/>
      <c r="SGH85" s="140"/>
      <c r="SGI85" s="140"/>
      <c r="SGJ85" s="140"/>
      <c r="SGK85" s="140"/>
      <c r="SGL85" s="140"/>
      <c r="SGM85" s="140"/>
      <c r="SGN85" s="140"/>
      <c r="SGO85" s="140"/>
      <c r="SGP85" s="140"/>
      <c r="SGQ85" s="140"/>
      <c r="SGR85" s="140"/>
      <c r="SGS85" s="140"/>
      <c r="SGT85" s="140"/>
      <c r="SGU85" s="140"/>
      <c r="SGV85" s="140"/>
      <c r="SGW85" s="140"/>
      <c r="SGX85" s="140"/>
      <c r="SGY85" s="140"/>
      <c r="SGZ85" s="140"/>
      <c r="SHA85" s="140"/>
      <c r="SHB85" s="140"/>
      <c r="SHC85" s="140"/>
      <c r="SHD85" s="140"/>
      <c r="SHE85" s="140"/>
      <c r="SHF85" s="140"/>
      <c r="SHG85" s="140"/>
      <c r="SHH85" s="140"/>
      <c r="SHI85" s="140"/>
      <c r="SHJ85" s="140"/>
      <c r="SHK85" s="140"/>
      <c r="SHL85" s="140"/>
      <c r="SHM85" s="140"/>
      <c r="SHN85" s="140"/>
      <c r="SHO85" s="140"/>
      <c r="SHP85" s="140"/>
      <c r="SHQ85" s="140"/>
      <c r="SHR85" s="140"/>
      <c r="SHS85" s="140"/>
      <c r="SHT85" s="140"/>
      <c r="SHU85" s="140"/>
      <c r="SHV85" s="140"/>
      <c r="SHW85" s="140"/>
      <c r="SHX85" s="140"/>
      <c r="SHY85" s="140"/>
      <c r="SHZ85" s="140"/>
      <c r="SIA85" s="140"/>
      <c r="SIB85" s="140"/>
      <c r="SIC85" s="140"/>
      <c r="SID85" s="140"/>
      <c r="SIE85" s="140"/>
      <c r="SIF85" s="140"/>
      <c r="SIG85" s="140"/>
      <c r="SIH85" s="140"/>
      <c r="SII85" s="140"/>
      <c r="SIJ85" s="140"/>
      <c r="SIK85" s="140"/>
      <c r="SIL85" s="140"/>
      <c r="SIM85" s="140"/>
      <c r="SIN85" s="140"/>
      <c r="SIO85" s="140"/>
      <c r="SIP85" s="140"/>
      <c r="SIQ85" s="140"/>
      <c r="SIR85" s="140"/>
      <c r="SIS85" s="140"/>
      <c r="SIT85" s="140"/>
      <c r="SIU85" s="140"/>
      <c r="SIV85" s="140"/>
      <c r="SIW85" s="140"/>
      <c r="SIX85" s="140"/>
      <c r="SIY85" s="140"/>
      <c r="SIZ85" s="140"/>
      <c r="SJA85" s="140"/>
      <c r="SJB85" s="140"/>
      <c r="SJC85" s="140"/>
      <c r="SJD85" s="140"/>
      <c r="SJE85" s="140"/>
      <c r="SJF85" s="140"/>
      <c r="SJG85" s="140"/>
      <c r="SJH85" s="140"/>
      <c r="SJI85" s="140"/>
      <c r="SJJ85" s="140"/>
      <c r="SJK85" s="140"/>
      <c r="SJL85" s="140"/>
      <c r="SJM85" s="140"/>
      <c r="SJN85" s="140"/>
      <c r="SJO85" s="140"/>
      <c r="SJP85" s="140"/>
      <c r="SJQ85" s="140"/>
      <c r="SJR85" s="140"/>
      <c r="SJS85" s="140"/>
      <c r="SJT85" s="140"/>
      <c r="SJU85" s="140"/>
      <c r="SJV85" s="140"/>
      <c r="SJW85" s="140"/>
      <c r="SJX85" s="140"/>
      <c r="SJY85" s="140"/>
      <c r="SJZ85" s="140"/>
      <c r="SKA85" s="140"/>
      <c r="SKB85" s="140"/>
      <c r="SKC85" s="140"/>
      <c r="SKD85" s="140"/>
      <c r="SKE85" s="140"/>
      <c r="SKF85" s="140"/>
      <c r="SKG85" s="140"/>
      <c r="SKH85" s="140"/>
      <c r="SKI85" s="140"/>
      <c r="SKJ85" s="140"/>
      <c r="SKK85" s="140"/>
      <c r="SKL85" s="140"/>
      <c r="SKM85" s="140"/>
      <c r="SKN85" s="140"/>
      <c r="SKO85" s="140"/>
      <c r="SKP85" s="140"/>
      <c r="SKQ85" s="140"/>
      <c r="SKR85" s="140"/>
      <c r="SKS85" s="140"/>
      <c r="SKT85" s="140"/>
      <c r="SKU85" s="140"/>
      <c r="SKV85" s="140"/>
      <c r="SKW85" s="140"/>
      <c r="SKX85" s="140"/>
      <c r="SKY85" s="140"/>
      <c r="SKZ85" s="140"/>
      <c r="SLA85" s="140"/>
      <c r="SLB85" s="140"/>
      <c r="SLC85" s="140"/>
      <c r="SLD85" s="140"/>
      <c r="SLE85" s="140"/>
      <c r="SLF85" s="140"/>
      <c r="SLG85" s="140"/>
      <c r="SLH85" s="140"/>
      <c r="SLI85" s="140"/>
      <c r="SLJ85" s="140"/>
      <c r="SLK85" s="140"/>
      <c r="SLL85" s="140"/>
      <c r="SLM85" s="140"/>
      <c r="SLN85" s="140"/>
      <c r="SLO85" s="140"/>
      <c r="SLP85" s="140"/>
      <c r="SLQ85" s="140"/>
      <c r="SLR85" s="140"/>
      <c r="SLS85" s="140"/>
      <c r="SLT85" s="140"/>
      <c r="SLU85" s="140"/>
      <c r="SLV85" s="140"/>
      <c r="SLW85" s="140"/>
      <c r="SLX85" s="140"/>
      <c r="SLY85" s="140"/>
      <c r="SLZ85" s="140"/>
      <c r="SMA85" s="140"/>
      <c r="SMB85" s="140"/>
      <c r="SMC85" s="140"/>
      <c r="SMD85" s="140"/>
      <c r="SME85" s="140"/>
      <c r="SMF85" s="140"/>
      <c r="SMG85" s="140"/>
      <c r="SMH85" s="140"/>
      <c r="SMI85" s="140"/>
      <c r="SMJ85" s="140"/>
      <c r="SMK85" s="140"/>
      <c r="SML85" s="140"/>
      <c r="SMM85" s="140"/>
      <c r="SMN85" s="140"/>
      <c r="SMO85" s="140"/>
      <c r="SMP85" s="140"/>
      <c r="SMQ85" s="140"/>
      <c r="SMR85" s="140"/>
      <c r="SMS85" s="140"/>
      <c r="SMT85" s="140"/>
      <c r="SMU85" s="140"/>
      <c r="SMV85" s="140"/>
      <c r="SMW85" s="140"/>
      <c r="SMX85" s="140"/>
      <c r="SMY85" s="140"/>
      <c r="SMZ85" s="140"/>
      <c r="SNA85" s="140"/>
      <c r="SNB85" s="140"/>
      <c r="SNC85" s="140"/>
      <c r="SND85" s="140"/>
      <c r="SNE85" s="140"/>
      <c r="SNF85" s="140"/>
      <c r="SNG85" s="140"/>
      <c r="SNH85" s="140"/>
      <c r="SNI85" s="140"/>
      <c r="SNJ85" s="140"/>
      <c r="SNK85" s="140"/>
      <c r="SNL85" s="140"/>
      <c r="SNM85" s="140"/>
      <c r="SNN85" s="140"/>
      <c r="SNO85" s="140"/>
      <c r="SNP85" s="140"/>
      <c r="SNQ85" s="140"/>
      <c r="SNR85" s="140"/>
      <c r="SNS85" s="140"/>
      <c r="SNT85" s="140"/>
      <c r="SNU85" s="140"/>
      <c r="SNV85" s="140"/>
      <c r="SNW85" s="140"/>
      <c r="SNX85" s="140"/>
      <c r="SNY85" s="140"/>
      <c r="SNZ85" s="140"/>
      <c r="SOA85" s="140"/>
      <c r="SOB85" s="140"/>
      <c r="SOC85" s="140"/>
      <c r="SOD85" s="140"/>
      <c r="SOE85" s="140"/>
      <c r="SOF85" s="140"/>
      <c r="SOG85" s="140"/>
      <c r="SOH85" s="140"/>
      <c r="SOI85" s="140"/>
      <c r="SOJ85" s="140"/>
      <c r="SOK85" s="140"/>
      <c r="SOL85" s="140"/>
      <c r="SOM85" s="140"/>
      <c r="SON85" s="140"/>
      <c r="SOO85" s="140"/>
      <c r="SOP85" s="140"/>
      <c r="SOQ85" s="140"/>
      <c r="SOR85" s="140"/>
      <c r="SOS85" s="140"/>
      <c r="SOT85" s="140"/>
      <c r="SOU85" s="140"/>
      <c r="SOV85" s="140"/>
      <c r="SOW85" s="140"/>
      <c r="SOX85" s="140"/>
      <c r="SOY85" s="140"/>
      <c r="SOZ85" s="140"/>
      <c r="SPA85" s="140"/>
      <c r="SPB85" s="140"/>
      <c r="SPC85" s="140"/>
      <c r="SPD85" s="140"/>
      <c r="SPE85" s="140"/>
      <c r="SPF85" s="140"/>
      <c r="SPG85" s="140"/>
      <c r="SPH85" s="140"/>
      <c r="SPI85" s="140"/>
      <c r="SPJ85" s="140"/>
      <c r="SPK85" s="140"/>
      <c r="SPL85" s="140"/>
      <c r="SPM85" s="140"/>
      <c r="SPN85" s="140"/>
      <c r="SPO85" s="140"/>
      <c r="SPP85" s="140"/>
      <c r="SPQ85" s="140"/>
      <c r="SPR85" s="140"/>
      <c r="SPS85" s="140"/>
      <c r="SPT85" s="140"/>
      <c r="SPU85" s="140"/>
      <c r="SPV85" s="140"/>
      <c r="SPW85" s="140"/>
      <c r="SPX85" s="140"/>
      <c r="SPY85" s="140"/>
      <c r="SPZ85" s="140"/>
      <c r="SQA85" s="140"/>
      <c r="SQB85" s="140"/>
      <c r="SQC85" s="140"/>
      <c r="SQD85" s="140"/>
      <c r="SQE85" s="140"/>
      <c r="SQF85" s="140"/>
      <c r="SQG85" s="140"/>
      <c r="SQH85" s="140"/>
      <c r="SQI85" s="140"/>
      <c r="SQJ85" s="140"/>
      <c r="SQK85" s="140"/>
      <c r="SQL85" s="140"/>
      <c r="SQM85" s="140"/>
      <c r="SQN85" s="140"/>
      <c r="SQO85" s="140"/>
      <c r="SQP85" s="140"/>
      <c r="SQQ85" s="140"/>
      <c r="SQR85" s="140"/>
      <c r="SQS85" s="140"/>
      <c r="SQT85" s="140"/>
      <c r="SQU85" s="140"/>
      <c r="SQV85" s="140"/>
      <c r="SQW85" s="140"/>
      <c r="SQX85" s="140"/>
      <c r="SQY85" s="140"/>
      <c r="SQZ85" s="140"/>
      <c r="SRA85" s="140"/>
      <c r="SRB85" s="140"/>
      <c r="SRC85" s="140"/>
      <c r="SRD85" s="140"/>
      <c r="SRE85" s="140"/>
      <c r="SRF85" s="140"/>
      <c r="SRG85" s="140"/>
      <c r="SRH85" s="140"/>
      <c r="SRI85" s="140"/>
      <c r="SRJ85" s="140"/>
      <c r="SRK85" s="140"/>
      <c r="SRL85" s="140"/>
      <c r="SRM85" s="140"/>
      <c r="SRN85" s="140"/>
      <c r="SRO85" s="140"/>
      <c r="SRP85" s="140"/>
      <c r="SRQ85" s="140"/>
      <c r="SRR85" s="140"/>
      <c r="SRS85" s="140"/>
      <c r="SRT85" s="140"/>
      <c r="SRU85" s="140"/>
      <c r="SRV85" s="140"/>
      <c r="SRW85" s="140"/>
      <c r="SRX85" s="140"/>
      <c r="SRY85" s="140"/>
      <c r="SRZ85" s="140"/>
      <c r="SSA85" s="140"/>
      <c r="SSB85" s="140"/>
      <c r="SSC85" s="140"/>
      <c r="SSD85" s="140"/>
      <c r="SSE85" s="140"/>
      <c r="SSF85" s="140"/>
      <c r="SSG85" s="140"/>
      <c r="SSH85" s="140"/>
      <c r="SSI85" s="140"/>
      <c r="SSJ85" s="140"/>
      <c r="SSK85" s="140"/>
      <c r="SSL85" s="140"/>
      <c r="SSM85" s="140"/>
      <c r="SSN85" s="140"/>
      <c r="SSO85" s="140"/>
      <c r="SSP85" s="140"/>
      <c r="SSQ85" s="140"/>
      <c r="SSR85" s="140"/>
      <c r="SSS85" s="140"/>
      <c r="SST85" s="140"/>
      <c r="SSU85" s="140"/>
      <c r="SSV85" s="140"/>
      <c r="SSW85" s="140"/>
      <c r="SSX85" s="140"/>
      <c r="SSY85" s="140"/>
      <c r="SSZ85" s="140"/>
      <c r="STA85" s="140"/>
      <c r="STB85" s="140"/>
      <c r="STC85" s="140"/>
      <c r="STD85" s="140"/>
      <c r="STE85" s="140"/>
      <c r="STF85" s="140"/>
      <c r="STG85" s="140"/>
      <c r="STH85" s="140"/>
      <c r="STI85" s="140"/>
      <c r="STJ85" s="140"/>
      <c r="STK85" s="140"/>
      <c r="STL85" s="140"/>
      <c r="STM85" s="140"/>
      <c r="STN85" s="140"/>
      <c r="STO85" s="140"/>
      <c r="STP85" s="140"/>
      <c r="STQ85" s="140"/>
      <c r="STR85" s="140"/>
      <c r="STS85" s="140"/>
      <c r="STT85" s="140"/>
      <c r="STU85" s="140"/>
      <c r="STV85" s="140"/>
      <c r="STW85" s="140"/>
      <c r="STX85" s="140"/>
      <c r="STY85" s="140"/>
      <c r="STZ85" s="140"/>
      <c r="SUA85" s="140"/>
      <c r="SUB85" s="140"/>
      <c r="SUC85" s="140"/>
      <c r="SUD85" s="140"/>
      <c r="SUE85" s="140"/>
      <c r="SUF85" s="140"/>
      <c r="SUG85" s="140"/>
      <c r="SUH85" s="140"/>
      <c r="SUI85" s="140"/>
      <c r="SUJ85" s="140"/>
      <c r="SUK85" s="140"/>
      <c r="SUL85" s="140"/>
      <c r="SUM85" s="140"/>
      <c r="SUN85" s="140"/>
      <c r="SUO85" s="140"/>
      <c r="SUP85" s="140"/>
      <c r="SUQ85" s="140"/>
      <c r="SUR85" s="140"/>
      <c r="SUS85" s="140"/>
      <c r="SUT85" s="140"/>
      <c r="SUU85" s="140"/>
      <c r="SUV85" s="140"/>
      <c r="SUW85" s="140"/>
      <c r="SUX85" s="140"/>
      <c r="SUY85" s="140"/>
      <c r="SUZ85" s="140"/>
      <c r="SVA85" s="140"/>
      <c r="SVB85" s="140"/>
      <c r="SVC85" s="140"/>
      <c r="SVD85" s="140"/>
      <c r="SVE85" s="140"/>
      <c r="SVF85" s="140"/>
      <c r="SVG85" s="140"/>
      <c r="SVH85" s="140"/>
      <c r="SVI85" s="140"/>
      <c r="SVJ85" s="140"/>
      <c r="SVK85" s="140"/>
      <c r="SVL85" s="140"/>
      <c r="SVM85" s="140"/>
      <c r="SVN85" s="140"/>
      <c r="SVO85" s="140"/>
      <c r="SVP85" s="140"/>
      <c r="SVQ85" s="140"/>
      <c r="SVR85" s="140"/>
      <c r="SVS85" s="140"/>
      <c r="SVT85" s="140"/>
      <c r="SVU85" s="140"/>
      <c r="SVV85" s="140"/>
      <c r="SVW85" s="140"/>
      <c r="SVX85" s="140"/>
      <c r="SVY85" s="140"/>
      <c r="SVZ85" s="140"/>
      <c r="SWA85" s="140"/>
      <c r="SWB85" s="140"/>
      <c r="SWC85" s="140"/>
      <c r="SWD85" s="140"/>
      <c r="SWE85" s="140"/>
      <c r="SWF85" s="140"/>
      <c r="SWG85" s="140"/>
      <c r="SWH85" s="140"/>
      <c r="SWI85" s="140"/>
      <c r="SWJ85" s="140"/>
      <c r="SWK85" s="140"/>
      <c r="SWL85" s="140"/>
      <c r="SWM85" s="140"/>
      <c r="SWN85" s="140"/>
      <c r="SWO85" s="140"/>
      <c r="SWP85" s="140"/>
      <c r="SWQ85" s="140"/>
      <c r="SWR85" s="140"/>
      <c r="SWS85" s="140"/>
      <c r="SWT85" s="140"/>
      <c r="SWU85" s="140"/>
      <c r="SWV85" s="140"/>
      <c r="SWW85" s="140"/>
      <c r="SWX85" s="140"/>
      <c r="SWY85" s="140"/>
      <c r="SWZ85" s="140"/>
      <c r="SXA85" s="140"/>
      <c r="SXB85" s="140"/>
      <c r="SXC85" s="140"/>
      <c r="SXD85" s="140"/>
      <c r="SXE85" s="140"/>
      <c r="SXF85" s="140"/>
      <c r="SXG85" s="140"/>
      <c r="SXH85" s="140"/>
      <c r="SXI85" s="140"/>
      <c r="SXJ85" s="140"/>
      <c r="SXK85" s="140"/>
      <c r="SXL85" s="140"/>
      <c r="SXM85" s="140"/>
      <c r="SXN85" s="140"/>
      <c r="SXO85" s="140"/>
      <c r="SXP85" s="140"/>
      <c r="SXQ85" s="140"/>
      <c r="SXR85" s="140"/>
      <c r="SXS85" s="140"/>
      <c r="SXT85" s="140"/>
      <c r="SXU85" s="140"/>
      <c r="SXV85" s="140"/>
      <c r="SXW85" s="140"/>
      <c r="SXX85" s="140"/>
      <c r="SXY85" s="140"/>
      <c r="SXZ85" s="140"/>
      <c r="SYA85" s="140"/>
      <c r="SYB85" s="140"/>
      <c r="SYC85" s="140"/>
      <c r="SYD85" s="140"/>
      <c r="SYE85" s="140"/>
      <c r="SYF85" s="140"/>
      <c r="SYG85" s="140"/>
      <c r="SYH85" s="140"/>
      <c r="SYI85" s="140"/>
      <c r="SYJ85" s="140"/>
      <c r="SYK85" s="140"/>
      <c r="SYL85" s="140"/>
      <c r="SYM85" s="140"/>
      <c r="SYN85" s="140"/>
      <c r="SYO85" s="140"/>
      <c r="SYP85" s="140"/>
      <c r="SYQ85" s="140"/>
      <c r="SYR85" s="140"/>
      <c r="SYS85" s="140"/>
      <c r="SYT85" s="140"/>
      <c r="SYU85" s="140"/>
      <c r="SYV85" s="140"/>
      <c r="SYW85" s="140"/>
      <c r="SYX85" s="140"/>
      <c r="SYY85" s="140"/>
      <c r="SYZ85" s="140"/>
      <c r="SZA85" s="140"/>
      <c r="SZB85" s="140"/>
      <c r="SZC85" s="140"/>
      <c r="SZD85" s="140"/>
      <c r="SZE85" s="140"/>
      <c r="SZF85" s="140"/>
      <c r="SZG85" s="140"/>
      <c r="SZH85" s="140"/>
      <c r="SZI85" s="140"/>
      <c r="SZJ85" s="140"/>
      <c r="SZK85" s="140"/>
      <c r="SZL85" s="140"/>
      <c r="SZM85" s="140"/>
      <c r="SZN85" s="140"/>
      <c r="SZO85" s="140"/>
      <c r="SZP85" s="140"/>
      <c r="SZQ85" s="140"/>
      <c r="SZR85" s="140"/>
      <c r="SZS85" s="140"/>
      <c r="SZT85" s="140"/>
      <c r="SZU85" s="140"/>
      <c r="SZV85" s="140"/>
      <c r="SZW85" s="140"/>
      <c r="SZX85" s="140"/>
      <c r="SZY85" s="140"/>
      <c r="SZZ85" s="140"/>
      <c r="TAA85" s="140"/>
      <c r="TAB85" s="140"/>
      <c r="TAC85" s="140"/>
      <c r="TAD85" s="140"/>
      <c r="TAE85" s="140"/>
      <c r="TAF85" s="140"/>
      <c r="TAG85" s="140"/>
      <c r="TAH85" s="140"/>
      <c r="TAI85" s="140"/>
      <c r="TAJ85" s="140"/>
      <c r="TAK85" s="140"/>
      <c r="TAL85" s="140"/>
      <c r="TAM85" s="140"/>
      <c r="TAN85" s="140"/>
      <c r="TAO85" s="140"/>
      <c r="TAP85" s="140"/>
      <c r="TAQ85" s="140"/>
      <c r="TAR85" s="140"/>
      <c r="TAS85" s="140"/>
      <c r="TAT85" s="140"/>
      <c r="TAU85" s="140"/>
      <c r="TAV85" s="140"/>
      <c r="TAW85" s="140"/>
      <c r="TAX85" s="140"/>
      <c r="TAY85" s="140"/>
      <c r="TAZ85" s="140"/>
      <c r="TBA85" s="140"/>
      <c r="TBB85" s="140"/>
      <c r="TBC85" s="140"/>
      <c r="TBD85" s="140"/>
      <c r="TBE85" s="140"/>
      <c r="TBF85" s="140"/>
      <c r="TBG85" s="140"/>
      <c r="TBH85" s="140"/>
      <c r="TBI85" s="140"/>
      <c r="TBJ85" s="140"/>
      <c r="TBK85" s="140"/>
      <c r="TBL85" s="140"/>
      <c r="TBM85" s="140"/>
      <c r="TBN85" s="140"/>
      <c r="TBO85" s="140"/>
      <c r="TBP85" s="140"/>
      <c r="TBQ85" s="140"/>
      <c r="TBR85" s="140"/>
      <c r="TBS85" s="140"/>
      <c r="TBT85" s="140"/>
      <c r="TBU85" s="140"/>
      <c r="TBV85" s="140"/>
      <c r="TBW85" s="140"/>
      <c r="TBX85" s="140"/>
      <c r="TBY85" s="140"/>
      <c r="TBZ85" s="140"/>
      <c r="TCA85" s="140"/>
      <c r="TCB85" s="140"/>
      <c r="TCC85" s="140"/>
      <c r="TCD85" s="140"/>
      <c r="TCE85" s="140"/>
      <c r="TCF85" s="140"/>
      <c r="TCG85" s="140"/>
      <c r="TCH85" s="140"/>
      <c r="TCI85" s="140"/>
      <c r="TCJ85" s="140"/>
      <c r="TCK85" s="140"/>
      <c r="TCL85" s="140"/>
      <c r="TCM85" s="140"/>
      <c r="TCN85" s="140"/>
      <c r="TCO85" s="140"/>
      <c r="TCP85" s="140"/>
      <c r="TCQ85" s="140"/>
      <c r="TCR85" s="140"/>
      <c r="TCS85" s="140"/>
      <c r="TCT85" s="140"/>
      <c r="TCU85" s="140"/>
      <c r="TCV85" s="140"/>
      <c r="TCW85" s="140"/>
      <c r="TCX85" s="140"/>
      <c r="TCY85" s="140"/>
      <c r="TCZ85" s="140"/>
      <c r="TDA85" s="140"/>
      <c r="TDB85" s="140"/>
      <c r="TDC85" s="140"/>
      <c r="TDD85" s="140"/>
      <c r="TDE85" s="140"/>
      <c r="TDF85" s="140"/>
      <c r="TDG85" s="140"/>
      <c r="TDH85" s="140"/>
      <c r="TDI85" s="140"/>
      <c r="TDJ85" s="140"/>
      <c r="TDK85" s="140"/>
      <c r="TDL85" s="140"/>
      <c r="TDM85" s="140"/>
      <c r="TDN85" s="140"/>
      <c r="TDO85" s="140"/>
      <c r="TDP85" s="140"/>
      <c r="TDQ85" s="140"/>
      <c r="TDR85" s="140"/>
      <c r="TDS85" s="140"/>
      <c r="TDT85" s="140"/>
      <c r="TDU85" s="140"/>
      <c r="TDV85" s="140"/>
      <c r="TDW85" s="140"/>
      <c r="TDX85" s="140"/>
      <c r="TDY85" s="140"/>
      <c r="TDZ85" s="140"/>
      <c r="TEA85" s="140"/>
      <c r="TEB85" s="140"/>
      <c r="TEC85" s="140"/>
      <c r="TED85" s="140"/>
      <c r="TEE85" s="140"/>
      <c r="TEF85" s="140"/>
      <c r="TEG85" s="140"/>
      <c r="TEH85" s="140"/>
      <c r="TEI85" s="140"/>
      <c r="TEJ85" s="140"/>
      <c r="TEK85" s="140"/>
      <c r="TEL85" s="140"/>
      <c r="TEM85" s="140"/>
      <c r="TEN85" s="140"/>
      <c r="TEO85" s="140"/>
      <c r="TEP85" s="140"/>
      <c r="TEQ85" s="140"/>
      <c r="TER85" s="140"/>
      <c r="TES85" s="140"/>
      <c r="TET85" s="140"/>
      <c r="TEU85" s="140"/>
      <c r="TEV85" s="140"/>
      <c r="TEW85" s="140"/>
      <c r="TEX85" s="140"/>
      <c r="TEY85" s="140"/>
      <c r="TEZ85" s="140"/>
      <c r="TFA85" s="140"/>
      <c r="TFB85" s="140"/>
      <c r="TFC85" s="140"/>
      <c r="TFD85" s="140"/>
      <c r="TFE85" s="140"/>
      <c r="TFF85" s="140"/>
      <c r="TFG85" s="140"/>
      <c r="TFH85" s="140"/>
      <c r="TFI85" s="140"/>
      <c r="TFJ85" s="140"/>
      <c r="TFK85" s="140"/>
      <c r="TFL85" s="140"/>
      <c r="TFM85" s="140"/>
      <c r="TFN85" s="140"/>
      <c r="TFO85" s="140"/>
      <c r="TFP85" s="140"/>
      <c r="TFQ85" s="140"/>
      <c r="TFR85" s="140"/>
      <c r="TFS85" s="140"/>
      <c r="TFT85" s="140"/>
      <c r="TFU85" s="140"/>
      <c r="TFV85" s="140"/>
      <c r="TFW85" s="140"/>
      <c r="TFX85" s="140"/>
      <c r="TFY85" s="140"/>
      <c r="TFZ85" s="140"/>
      <c r="TGA85" s="140"/>
      <c r="TGB85" s="140"/>
      <c r="TGC85" s="140"/>
      <c r="TGD85" s="140"/>
      <c r="TGE85" s="140"/>
      <c r="TGF85" s="140"/>
      <c r="TGG85" s="140"/>
      <c r="TGH85" s="140"/>
      <c r="TGI85" s="140"/>
      <c r="TGJ85" s="140"/>
      <c r="TGK85" s="140"/>
      <c r="TGL85" s="140"/>
      <c r="TGM85" s="140"/>
      <c r="TGN85" s="140"/>
      <c r="TGO85" s="140"/>
      <c r="TGP85" s="140"/>
      <c r="TGQ85" s="140"/>
      <c r="TGR85" s="140"/>
      <c r="TGS85" s="140"/>
      <c r="TGT85" s="140"/>
      <c r="TGU85" s="140"/>
      <c r="TGV85" s="140"/>
      <c r="TGW85" s="140"/>
      <c r="TGX85" s="140"/>
      <c r="TGY85" s="140"/>
      <c r="TGZ85" s="140"/>
      <c r="THA85" s="140"/>
      <c r="THB85" s="140"/>
      <c r="THC85" s="140"/>
      <c r="THD85" s="140"/>
      <c r="THE85" s="140"/>
      <c r="THF85" s="140"/>
      <c r="THG85" s="140"/>
      <c r="THH85" s="140"/>
      <c r="THI85" s="140"/>
      <c r="THJ85" s="140"/>
      <c r="THK85" s="140"/>
      <c r="THL85" s="140"/>
      <c r="THM85" s="140"/>
      <c r="THN85" s="140"/>
      <c r="THO85" s="140"/>
      <c r="THP85" s="140"/>
      <c r="THQ85" s="140"/>
      <c r="THR85" s="140"/>
      <c r="THS85" s="140"/>
      <c r="THT85" s="140"/>
      <c r="THU85" s="140"/>
      <c r="THV85" s="140"/>
      <c r="THW85" s="140"/>
      <c r="THX85" s="140"/>
      <c r="THY85" s="140"/>
      <c r="THZ85" s="140"/>
      <c r="TIA85" s="140"/>
      <c r="TIB85" s="140"/>
      <c r="TIC85" s="140"/>
      <c r="TID85" s="140"/>
      <c r="TIE85" s="140"/>
      <c r="TIF85" s="140"/>
      <c r="TIG85" s="140"/>
      <c r="TIH85" s="140"/>
      <c r="TII85" s="140"/>
      <c r="TIJ85" s="140"/>
      <c r="TIK85" s="140"/>
      <c r="TIL85" s="140"/>
      <c r="TIM85" s="140"/>
      <c r="TIN85" s="140"/>
      <c r="TIO85" s="140"/>
      <c r="TIP85" s="140"/>
      <c r="TIQ85" s="140"/>
      <c r="TIR85" s="140"/>
      <c r="TIS85" s="140"/>
      <c r="TIT85" s="140"/>
      <c r="TIU85" s="140"/>
      <c r="TIV85" s="140"/>
      <c r="TIW85" s="140"/>
      <c r="TIX85" s="140"/>
      <c r="TIY85" s="140"/>
      <c r="TIZ85" s="140"/>
      <c r="TJA85" s="140"/>
      <c r="TJB85" s="140"/>
      <c r="TJC85" s="140"/>
      <c r="TJD85" s="140"/>
      <c r="TJE85" s="140"/>
      <c r="TJF85" s="140"/>
      <c r="TJG85" s="140"/>
      <c r="TJH85" s="140"/>
      <c r="TJI85" s="140"/>
      <c r="TJJ85" s="140"/>
      <c r="TJK85" s="140"/>
      <c r="TJL85" s="140"/>
      <c r="TJM85" s="140"/>
      <c r="TJN85" s="140"/>
      <c r="TJO85" s="140"/>
      <c r="TJP85" s="140"/>
      <c r="TJQ85" s="140"/>
      <c r="TJR85" s="140"/>
      <c r="TJS85" s="140"/>
      <c r="TJT85" s="140"/>
      <c r="TJU85" s="140"/>
      <c r="TJV85" s="140"/>
      <c r="TJW85" s="140"/>
      <c r="TJX85" s="140"/>
      <c r="TJY85" s="140"/>
      <c r="TJZ85" s="140"/>
      <c r="TKA85" s="140"/>
      <c r="TKB85" s="140"/>
      <c r="TKC85" s="140"/>
      <c r="TKD85" s="140"/>
      <c r="TKE85" s="140"/>
      <c r="TKF85" s="140"/>
      <c r="TKG85" s="140"/>
      <c r="TKH85" s="140"/>
      <c r="TKI85" s="140"/>
      <c r="TKJ85" s="140"/>
      <c r="TKK85" s="140"/>
      <c r="TKL85" s="140"/>
      <c r="TKM85" s="140"/>
      <c r="TKN85" s="140"/>
      <c r="TKO85" s="140"/>
      <c r="TKP85" s="140"/>
      <c r="TKQ85" s="140"/>
      <c r="TKR85" s="140"/>
      <c r="TKS85" s="140"/>
      <c r="TKT85" s="140"/>
      <c r="TKU85" s="140"/>
      <c r="TKV85" s="140"/>
      <c r="TKW85" s="140"/>
      <c r="TKX85" s="140"/>
      <c r="TKY85" s="140"/>
      <c r="TKZ85" s="140"/>
      <c r="TLA85" s="140"/>
      <c r="TLB85" s="140"/>
      <c r="TLC85" s="140"/>
      <c r="TLD85" s="140"/>
      <c r="TLE85" s="140"/>
      <c r="TLF85" s="140"/>
      <c r="TLG85" s="140"/>
      <c r="TLH85" s="140"/>
      <c r="TLI85" s="140"/>
      <c r="TLJ85" s="140"/>
      <c r="TLK85" s="140"/>
      <c r="TLL85" s="140"/>
      <c r="TLM85" s="140"/>
      <c r="TLN85" s="140"/>
      <c r="TLO85" s="140"/>
      <c r="TLP85" s="140"/>
      <c r="TLQ85" s="140"/>
      <c r="TLR85" s="140"/>
      <c r="TLS85" s="140"/>
      <c r="TLT85" s="140"/>
      <c r="TLU85" s="140"/>
      <c r="TLV85" s="140"/>
      <c r="TLW85" s="140"/>
      <c r="TLX85" s="140"/>
      <c r="TLY85" s="140"/>
      <c r="TLZ85" s="140"/>
      <c r="TMA85" s="140"/>
      <c r="TMB85" s="140"/>
      <c r="TMC85" s="140"/>
      <c r="TMD85" s="140"/>
      <c r="TME85" s="140"/>
      <c r="TMF85" s="140"/>
      <c r="TMG85" s="140"/>
      <c r="TMH85" s="140"/>
      <c r="TMI85" s="140"/>
      <c r="TMJ85" s="140"/>
      <c r="TMK85" s="140"/>
      <c r="TML85" s="140"/>
      <c r="TMM85" s="140"/>
      <c r="TMN85" s="140"/>
      <c r="TMO85" s="140"/>
      <c r="TMP85" s="140"/>
      <c r="TMQ85" s="140"/>
      <c r="TMR85" s="140"/>
      <c r="TMS85" s="140"/>
      <c r="TMT85" s="140"/>
      <c r="TMU85" s="140"/>
      <c r="TMV85" s="140"/>
      <c r="TMW85" s="140"/>
      <c r="TMX85" s="140"/>
      <c r="TMY85" s="140"/>
      <c r="TMZ85" s="140"/>
      <c r="TNA85" s="140"/>
      <c r="TNB85" s="140"/>
      <c r="TNC85" s="140"/>
      <c r="TND85" s="140"/>
      <c r="TNE85" s="140"/>
      <c r="TNF85" s="140"/>
      <c r="TNG85" s="140"/>
      <c r="TNH85" s="140"/>
      <c r="TNI85" s="140"/>
      <c r="TNJ85" s="140"/>
      <c r="TNK85" s="140"/>
      <c r="TNL85" s="140"/>
      <c r="TNM85" s="140"/>
      <c r="TNN85" s="140"/>
      <c r="TNO85" s="140"/>
      <c r="TNP85" s="140"/>
      <c r="TNQ85" s="140"/>
      <c r="TNR85" s="140"/>
      <c r="TNS85" s="140"/>
      <c r="TNT85" s="140"/>
      <c r="TNU85" s="140"/>
      <c r="TNV85" s="140"/>
      <c r="TNW85" s="140"/>
      <c r="TNX85" s="140"/>
      <c r="TNY85" s="140"/>
      <c r="TNZ85" s="140"/>
      <c r="TOA85" s="140"/>
      <c r="TOB85" s="140"/>
      <c r="TOC85" s="140"/>
      <c r="TOD85" s="140"/>
      <c r="TOE85" s="140"/>
      <c r="TOF85" s="140"/>
      <c r="TOG85" s="140"/>
      <c r="TOH85" s="140"/>
      <c r="TOI85" s="140"/>
      <c r="TOJ85" s="140"/>
      <c r="TOK85" s="140"/>
      <c r="TOL85" s="140"/>
      <c r="TOM85" s="140"/>
      <c r="TON85" s="140"/>
      <c r="TOO85" s="140"/>
      <c r="TOP85" s="140"/>
      <c r="TOQ85" s="140"/>
      <c r="TOR85" s="140"/>
      <c r="TOS85" s="140"/>
      <c r="TOT85" s="140"/>
      <c r="TOU85" s="140"/>
      <c r="TOV85" s="140"/>
      <c r="TOW85" s="140"/>
      <c r="TOX85" s="140"/>
      <c r="TOY85" s="140"/>
      <c r="TOZ85" s="140"/>
      <c r="TPA85" s="140"/>
      <c r="TPB85" s="140"/>
      <c r="TPC85" s="140"/>
      <c r="TPD85" s="140"/>
      <c r="TPE85" s="140"/>
      <c r="TPF85" s="140"/>
      <c r="TPG85" s="140"/>
      <c r="TPH85" s="140"/>
      <c r="TPI85" s="140"/>
      <c r="TPJ85" s="140"/>
      <c r="TPK85" s="140"/>
      <c r="TPL85" s="140"/>
      <c r="TPM85" s="140"/>
      <c r="TPN85" s="140"/>
      <c r="TPO85" s="140"/>
      <c r="TPP85" s="140"/>
      <c r="TPQ85" s="140"/>
      <c r="TPR85" s="140"/>
      <c r="TPS85" s="140"/>
      <c r="TPT85" s="140"/>
      <c r="TPU85" s="140"/>
      <c r="TPV85" s="140"/>
      <c r="TPW85" s="140"/>
      <c r="TPX85" s="140"/>
      <c r="TPY85" s="140"/>
      <c r="TPZ85" s="140"/>
      <c r="TQA85" s="140"/>
      <c r="TQB85" s="140"/>
      <c r="TQC85" s="140"/>
      <c r="TQD85" s="140"/>
      <c r="TQE85" s="140"/>
      <c r="TQF85" s="140"/>
      <c r="TQG85" s="140"/>
      <c r="TQH85" s="140"/>
      <c r="TQI85" s="140"/>
      <c r="TQJ85" s="140"/>
      <c r="TQK85" s="140"/>
      <c r="TQL85" s="140"/>
      <c r="TQM85" s="140"/>
      <c r="TQN85" s="140"/>
      <c r="TQO85" s="140"/>
      <c r="TQP85" s="140"/>
      <c r="TQQ85" s="140"/>
      <c r="TQR85" s="140"/>
      <c r="TQS85" s="140"/>
      <c r="TQT85" s="140"/>
      <c r="TQU85" s="140"/>
      <c r="TQV85" s="140"/>
      <c r="TQW85" s="140"/>
      <c r="TQX85" s="140"/>
      <c r="TQY85" s="140"/>
      <c r="TQZ85" s="140"/>
      <c r="TRA85" s="140"/>
      <c r="TRB85" s="140"/>
      <c r="TRC85" s="140"/>
      <c r="TRD85" s="140"/>
      <c r="TRE85" s="140"/>
      <c r="TRF85" s="140"/>
      <c r="TRG85" s="140"/>
      <c r="TRH85" s="140"/>
      <c r="TRI85" s="140"/>
      <c r="TRJ85" s="140"/>
      <c r="TRK85" s="140"/>
      <c r="TRL85" s="140"/>
      <c r="TRM85" s="140"/>
      <c r="TRN85" s="140"/>
      <c r="TRO85" s="140"/>
      <c r="TRP85" s="140"/>
      <c r="TRQ85" s="140"/>
      <c r="TRR85" s="140"/>
      <c r="TRS85" s="140"/>
      <c r="TRT85" s="140"/>
      <c r="TRU85" s="140"/>
      <c r="TRV85" s="140"/>
      <c r="TRW85" s="140"/>
      <c r="TRX85" s="140"/>
      <c r="TRY85" s="140"/>
      <c r="TRZ85" s="140"/>
      <c r="TSA85" s="140"/>
      <c r="TSB85" s="140"/>
      <c r="TSC85" s="140"/>
      <c r="TSD85" s="140"/>
      <c r="TSE85" s="140"/>
      <c r="TSF85" s="140"/>
      <c r="TSG85" s="140"/>
      <c r="TSH85" s="140"/>
      <c r="TSI85" s="140"/>
      <c r="TSJ85" s="140"/>
      <c r="TSK85" s="140"/>
      <c r="TSL85" s="140"/>
      <c r="TSM85" s="140"/>
      <c r="TSN85" s="140"/>
      <c r="TSO85" s="140"/>
      <c r="TSP85" s="140"/>
      <c r="TSQ85" s="140"/>
      <c r="TSR85" s="140"/>
      <c r="TSS85" s="140"/>
      <c r="TST85" s="140"/>
      <c r="TSU85" s="140"/>
      <c r="TSV85" s="140"/>
      <c r="TSW85" s="140"/>
      <c r="TSX85" s="140"/>
      <c r="TSY85" s="140"/>
      <c r="TSZ85" s="140"/>
      <c r="TTA85" s="140"/>
      <c r="TTB85" s="140"/>
      <c r="TTC85" s="140"/>
      <c r="TTD85" s="140"/>
      <c r="TTE85" s="140"/>
      <c r="TTF85" s="140"/>
      <c r="TTG85" s="140"/>
      <c r="TTH85" s="140"/>
      <c r="TTI85" s="140"/>
      <c r="TTJ85" s="140"/>
      <c r="TTK85" s="140"/>
      <c r="TTL85" s="140"/>
      <c r="TTM85" s="140"/>
      <c r="TTN85" s="140"/>
      <c r="TTO85" s="140"/>
      <c r="TTP85" s="140"/>
      <c r="TTQ85" s="140"/>
      <c r="TTR85" s="140"/>
      <c r="TTS85" s="140"/>
      <c r="TTT85" s="140"/>
      <c r="TTU85" s="140"/>
      <c r="TTV85" s="140"/>
      <c r="TTW85" s="140"/>
      <c r="TTX85" s="140"/>
      <c r="TTY85" s="140"/>
      <c r="TTZ85" s="140"/>
      <c r="TUA85" s="140"/>
      <c r="TUB85" s="140"/>
      <c r="TUC85" s="140"/>
      <c r="TUD85" s="140"/>
      <c r="TUE85" s="140"/>
      <c r="TUF85" s="140"/>
      <c r="TUG85" s="140"/>
      <c r="TUH85" s="140"/>
      <c r="TUI85" s="140"/>
      <c r="TUJ85" s="140"/>
      <c r="TUK85" s="140"/>
      <c r="TUL85" s="140"/>
      <c r="TUM85" s="140"/>
      <c r="TUN85" s="140"/>
      <c r="TUO85" s="140"/>
      <c r="TUP85" s="140"/>
      <c r="TUQ85" s="140"/>
      <c r="TUR85" s="140"/>
      <c r="TUS85" s="140"/>
      <c r="TUT85" s="140"/>
      <c r="TUU85" s="140"/>
      <c r="TUV85" s="140"/>
      <c r="TUW85" s="140"/>
      <c r="TUX85" s="140"/>
      <c r="TUY85" s="140"/>
      <c r="TUZ85" s="140"/>
      <c r="TVA85" s="140"/>
      <c r="TVB85" s="140"/>
      <c r="TVC85" s="140"/>
      <c r="TVD85" s="140"/>
      <c r="TVE85" s="140"/>
      <c r="TVF85" s="140"/>
      <c r="TVG85" s="140"/>
      <c r="TVH85" s="140"/>
      <c r="TVI85" s="140"/>
      <c r="TVJ85" s="140"/>
      <c r="TVK85" s="140"/>
      <c r="TVL85" s="140"/>
      <c r="TVM85" s="140"/>
      <c r="TVN85" s="140"/>
      <c r="TVO85" s="140"/>
      <c r="TVP85" s="140"/>
      <c r="TVQ85" s="140"/>
      <c r="TVR85" s="140"/>
      <c r="TVS85" s="140"/>
      <c r="TVT85" s="140"/>
      <c r="TVU85" s="140"/>
      <c r="TVV85" s="140"/>
      <c r="TVW85" s="140"/>
      <c r="TVX85" s="140"/>
      <c r="TVY85" s="140"/>
      <c r="TVZ85" s="140"/>
      <c r="TWA85" s="140"/>
      <c r="TWB85" s="140"/>
      <c r="TWC85" s="140"/>
      <c r="TWD85" s="140"/>
      <c r="TWE85" s="140"/>
      <c r="TWF85" s="140"/>
      <c r="TWG85" s="140"/>
      <c r="TWH85" s="140"/>
      <c r="TWI85" s="140"/>
      <c r="TWJ85" s="140"/>
      <c r="TWK85" s="140"/>
      <c r="TWL85" s="140"/>
      <c r="TWM85" s="140"/>
      <c r="TWN85" s="140"/>
      <c r="TWO85" s="140"/>
      <c r="TWP85" s="140"/>
      <c r="TWQ85" s="140"/>
      <c r="TWR85" s="140"/>
      <c r="TWS85" s="140"/>
      <c r="TWT85" s="140"/>
      <c r="TWU85" s="140"/>
      <c r="TWV85" s="140"/>
      <c r="TWW85" s="140"/>
      <c r="TWX85" s="140"/>
      <c r="TWY85" s="140"/>
      <c r="TWZ85" s="140"/>
      <c r="TXA85" s="140"/>
      <c r="TXB85" s="140"/>
      <c r="TXC85" s="140"/>
      <c r="TXD85" s="140"/>
      <c r="TXE85" s="140"/>
      <c r="TXF85" s="140"/>
      <c r="TXG85" s="140"/>
      <c r="TXH85" s="140"/>
      <c r="TXI85" s="140"/>
      <c r="TXJ85" s="140"/>
      <c r="TXK85" s="140"/>
      <c r="TXL85" s="140"/>
      <c r="TXM85" s="140"/>
      <c r="TXN85" s="140"/>
      <c r="TXO85" s="140"/>
      <c r="TXP85" s="140"/>
      <c r="TXQ85" s="140"/>
      <c r="TXR85" s="140"/>
      <c r="TXS85" s="140"/>
      <c r="TXT85" s="140"/>
      <c r="TXU85" s="140"/>
      <c r="TXV85" s="140"/>
      <c r="TXW85" s="140"/>
      <c r="TXX85" s="140"/>
      <c r="TXY85" s="140"/>
      <c r="TXZ85" s="140"/>
      <c r="TYA85" s="140"/>
      <c r="TYB85" s="140"/>
      <c r="TYC85" s="140"/>
      <c r="TYD85" s="140"/>
      <c r="TYE85" s="140"/>
      <c r="TYF85" s="140"/>
      <c r="TYG85" s="140"/>
      <c r="TYH85" s="140"/>
      <c r="TYI85" s="140"/>
      <c r="TYJ85" s="140"/>
      <c r="TYK85" s="140"/>
      <c r="TYL85" s="140"/>
      <c r="TYM85" s="140"/>
      <c r="TYN85" s="140"/>
      <c r="TYO85" s="140"/>
      <c r="TYP85" s="140"/>
      <c r="TYQ85" s="140"/>
      <c r="TYR85" s="140"/>
      <c r="TYS85" s="140"/>
      <c r="TYT85" s="140"/>
      <c r="TYU85" s="140"/>
      <c r="TYV85" s="140"/>
      <c r="TYW85" s="140"/>
      <c r="TYX85" s="140"/>
      <c r="TYY85" s="140"/>
      <c r="TYZ85" s="140"/>
      <c r="TZA85" s="140"/>
      <c r="TZB85" s="140"/>
      <c r="TZC85" s="140"/>
      <c r="TZD85" s="140"/>
      <c r="TZE85" s="140"/>
      <c r="TZF85" s="140"/>
      <c r="TZG85" s="140"/>
      <c r="TZH85" s="140"/>
      <c r="TZI85" s="140"/>
      <c r="TZJ85" s="140"/>
      <c r="TZK85" s="140"/>
      <c r="TZL85" s="140"/>
      <c r="TZM85" s="140"/>
      <c r="TZN85" s="140"/>
      <c r="TZO85" s="140"/>
      <c r="TZP85" s="140"/>
      <c r="TZQ85" s="140"/>
      <c r="TZR85" s="140"/>
      <c r="TZS85" s="140"/>
      <c r="TZT85" s="140"/>
      <c r="TZU85" s="140"/>
      <c r="TZV85" s="140"/>
      <c r="TZW85" s="140"/>
      <c r="TZX85" s="140"/>
      <c r="TZY85" s="140"/>
      <c r="TZZ85" s="140"/>
      <c r="UAA85" s="140"/>
      <c r="UAB85" s="140"/>
      <c r="UAC85" s="140"/>
      <c r="UAD85" s="140"/>
      <c r="UAE85" s="140"/>
      <c r="UAF85" s="140"/>
      <c r="UAG85" s="140"/>
      <c r="UAH85" s="140"/>
      <c r="UAI85" s="140"/>
      <c r="UAJ85" s="140"/>
      <c r="UAK85" s="140"/>
      <c r="UAL85" s="140"/>
      <c r="UAM85" s="140"/>
      <c r="UAN85" s="140"/>
      <c r="UAO85" s="140"/>
      <c r="UAP85" s="140"/>
      <c r="UAQ85" s="140"/>
      <c r="UAR85" s="140"/>
      <c r="UAS85" s="140"/>
      <c r="UAT85" s="140"/>
      <c r="UAU85" s="140"/>
      <c r="UAV85" s="140"/>
      <c r="UAW85" s="140"/>
      <c r="UAX85" s="140"/>
      <c r="UAY85" s="140"/>
      <c r="UAZ85" s="140"/>
      <c r="UBA85" s="140"/>
      <c r="UBB85" s="140"/>
      <c r="UBC85" s="140"/>
      <c r="UBD85" s="140"/>
      <c r="UBE85" s="140"/>
      <c r="UBF85" s="140"/>
      <c r="UBG85" s="140"/>
      <c r="UBH85" s="140"/>
      <c r="UBI85" s="140"/>
      <c r="UBJ85" s="140"/>
      <c r="UBK85" s="140"/>
      <c r="UBL85" s="140"/>
      <c r="UBM85" s="140"/>
      <c r="UBN85" s="140"/>
      <c r="UBO85" s="140"/>
      <c r="UBP85" s="140"/>
      <c r="UBQ85" s="140"/>
      <c r="UBR85" s="140"/>
      <c r="UBS85" s="140"/>
      <c r="UBT85" s="140"/>
      <c r="UBU85" s="140"/>
      <c r="UBV85" s="140"/>
      <c r="UBW85" s="140"/>
      <c r="UBX85" s="140"/>
      <c r="UBY85" s="140"/>
      <c r="UBZ85" s="140"/>
      <c r="UCA85" s="140"/>
      <c r="UCB85" s="140"/>
      <c r="UCC85" s="140"/>
      <c r="UCD85" s="140"/>
      <c r="UCE85" s="140"/>
      <c r="UCF85" s="140"/>
      <c r="UCG85" s="140"/>
      <c r="UCH85" s="140"/>
      <c r="UCI85" s="140"/>
      <c r="UCJ85" s="140"/>
      <c r="UCK85" s="140"/>
      <c r="UCL85" s="140"/>
      <c r="UCM85" s="140"/>
      <c r="UCN85" s="140"/>
      <c r="UCO85" s="140"/>
      <c r="UCP85" s="140"/>
      <c r="UCQ85" s="140"/>
      <c r="UCR85" s="140"/>
      <c r="UCS85" s="140"/>
      <c r="UCT85" s="140"/>
      <c r="UCU85" s="140"/>
      <c r="UCV85" s="140"/>
      <c r="UCW85" s="140"/>
      <c r="UCX85" s="140"/>
      <c r="UCY85" s="140"/>
      <c r="UCZ85" s="140"/>
      <c r="UDA85" s="140"/>
      <c r="UDB85" s="140"/>
      <c r="UDC85" s="140"/>
      <c r="UDD85" s="140"/>
      <c r="UDE85" s="140"/>
      <c r="UDF85" s="140"/>
      <c r="UDG85" s="140"/>
      <c r="UDH85" s="140"/>
      <c r="UDI85" s="140"/>
      <c r="UDJ85" s="140"/>
      <c r="UDK85" s="140"/>
      <c r="UDL85" s="140"/>
      <c r="UDM85" s="140"/>
      <c r="UDN85" s="140"/>
      <c r="UDO85" s="140"/>
      <c r="UDP85" s="140"/>
      <c r="UDQ85" s="140"/>
      <c r="UDR85" s="140"/>
      <c r="UDS85" s="140"/>
      <c r="UDT85" s="140"/>
      <c r="UDU85" s="140"/>
      <c r="UDV85" s="140"/>
      <c r="UDW85" s="140"/>
      <c r="UDX85" s="140"/>
      <c r="UDY85" s="140"/>
      <c r="UDZ85" s="140"/>
      <c r="UEA85" s="140"/>
      <c r="UEB85" s="140"/>
      <c r="UEC85" s="140"/>
      <c r="UED85" s="140"/>
      <c r="UEE85" s="140"/>
      <c r="UEF85" s="140"/>
      <c r="UEG85" s="140"/>
      <c r="UEH85" s="140"/>
      <c r="UEI85" s="140"/>
      <c r="UEJ85" s="140"/>
      <c r="UEK85" s="140"/>
      <c r="UEL85" s="140"/>
      <c r="UEM85" s="140"/>
      <c r="UEN85" s="140"/>
      <c r="UEO85" s="140"/>
      <c r="UEP85" s="140"/>
      <c r="UEQ85" s="140"/>
      <c r="UER85" s="140"/>
      <c r="UES85" s="140"/>
      <c r="UET85" s="140"/>
      <c r="UEU85" s="140"/>
      <c r="UEV85" s="140"/>
      <c r="UEW85" s="140"/>
      <c r="UEX85" s="140"/>
      <c r="UEY85" s="140"/>
      <c r="UEZ85" s="140"/>
      <c r="UFA85" s="140"/>
      <c r="UFB85" s="140"/>
      <c r="UFC85" s="140"/>
      <c r="UFD85" s="140"/>
      <c r="UFE85" s="140"/>
      <c r="UFF85" s="140"/>
      <c r="UFG85" s="140"/>
      <c r="UFH85" s="140"/>
      <c r="UFI85" s="140"/>
      <c r="UFJ85" s="140"/>
      <c r="UFK85" s="140"/>
      <c r="UFL85" s="140"/>
      <c r="UFM85" s="140"/>
      <c r="UFN85" s="140"/>
      <c r="UFO85" s="140"/>
      <c r="UFP85" s="140"/>
      <c r="UFQ85" s="140"/>
      <c r="UFR85" s="140"/>
      <c r="UFS85" s="140"/>
      <c r="UFT85" s="140"/>
      <c r="UFU85" s="140"/>
      <c r="UFV85" s="140"/>
      <c r="UFW85" s="140"/>
      <c r="UFX85" s="140"/>
      <c r="UFY85" s="140"/>
      <c r="UFZ85" s="140"/>
      <c r="UGA85" s="140"/>
      <c r="UGB85" s="140"/>
      <c r="UGC85" s="140"/>
      <c r="UGD85" s="140"/>
      <c r="UGE85" s="140"/>
      <c r="UGF85" s="140"/>
      <c r="UGG85" s="140"/>
      <c r="UGH85" s="140"/>
      <c r="UGI85" s="140"/>
      <c r="UGJ85" s="140"/>
      <c r="UGK85" s="140"/>
      <c r="UGL85" s="140"/>
      <c r="UGM85" s="140"/>
      <c r="UGN85" s="140"/>
      <c r="UGO85" s="140"/>
      <c r="UGP85" s="140"/>
      <c r="UGQ85" s="140"/>
      <c r="UGR85" s="140"/>
      <c r="UGS85" s="140"/>
      <c r="UGT85" s="140"/>
      <c r="UGU85" s="140"/>
      <c r="UGV85" s="140"/>
      <c r="UGW85" s="140"/>
      <c r="UGX85" s="140"/>
      <c r="UGY85" s="140"/>
      <c r="UGZ85" s="140"/>
      <c r="UHA85" s="140"/>
      <c r="UHB85" s="140"/>
      <c r="UHC85" s="140"/>
      <c r="UHD85" s="140"/>
      <c r="UHE85" s="140"/>
      <c r="UHF85" s="140"/>
      <c r="UHG85" s="140"/>
      <c r="UHH85" s="140"/>
      <c r="UHI85" s="140"/>
      <c r="UHJ85" s="140"/>
      <c r="UHK85" s="140"/>
      <c r="UHL85" s="140"/>
      <c r="UHM85" s="140"/>
      <c r="UHN85" s="140"/>
      <c r="UHO85" s="140"/>
      <c r="UHP85" s="140"/>
      <c r="UHQ85" s="140"/>
      <c r="UHR85" s="140"/>
      <c r="UHS85" s="140"/>
      <c r="UHT85" s="140"/>
      <c r="UHU85" s="140"/>
      <c r="UHV85" s="140"/>
      <c r="UHW85" s="140"/>
      <c r="UHX85" s="140"/>
      <c r="UHY85" s="140"/>
      <c r="UHZ85" s="140"/>
      <c r="UIA85" s="140"/>
      <c r="UIB85" s="140"/>
      <c r="UIC85" s="140"/>
      <c r="UID85" s="140"/>
      <c r="UIE85" s="140"/>
      <c r="UIF85" s="140"/>
      <c r="UIG85" s="140"/>
      <c r="UIH85" s="140"/>
      <c r="UII85" s="140"/>
      <c r="UIJ85" s="140"/>
      <c r="UIK85" s="140"/>
      <c r="UIL85" s="140"/>
      <c r="UIM85" s="140"/>
      <c r="UIN85" s="140"/>
      <c r="UIO85" s="140"/>
      <c r="UIP85" s="140"/>
      <c r="UIQ85" s="140"/>
      <c r="UIR85" s="140"/>
      <c r="UIS85" s="140"/>
      <c r="UIT85" s="140"/>
      <c r="UIU85" s="140"/>
      <c r="UIV85" s="140"/>
      <c r="UIW85" s="140"/>
      <c r="UIX85" s="140"/>
      <c r="UIY85" s="140"/>
      <c r="UIZ85" s="140"/>
      <c r="UJA85" s="140"/>
      <c r="UJB85" s="140"/>
      <c r="UJC85" s="140"/>
      <c r="UJD85" s="140"/>
      <c r="UJE85" s="140"/>
      <c r="UJF85" s="140"/>
      <c r="UJG85" s="140"/>
      <c r="UJH85" s="140"/>
      <c r="UJI85" s="140"/>
      <c r="UJJ85" s="140"/>
      <c r="UJK85" s="140"/>
      <c r="UJL85" s="140"/>
      <c r="UJM85" s="140"/>
      <c r="UJN85" s="140"/>
      <c r="UJO85" s="140"/>
      <c r="UJP85" s="140"/>
      <c r="UJQ85" s="140"/>
      <c r="UJR85" s="140"/>
      <c r="UJS85" s="140"/>
      <c r="UJT85" s="140"/>
      <c r="UJU85" s="140"/>
      <c r="UJV85" s="140"/>
      <c r="UJW85" s="140"/>
      <c r="UJX85" s="140"/>
      <c r="UJY85" s="140"/>
      <c r="UJZ85" s="140"/>
      <c r="UKA85" s="140"/>
      <c r="UKB85" s="140"/>
      <c r="UKC85" s="140"/>
      <c r="UKD85" s="140"/>
      <c r="UKE85" s="140"/>
      <c r="UKF85" s="140"/>
      <c r="UKG85" s="140"/>
      <c r="UKH85" s="140"/>
      <c r="UKI85" s="140"/>
      <c r="UKJ85" s="140"/>
      <c r="UKK85" s="140"/>
      <c r="UKL85" s="140"/>
      <c r="UKM85" s="140"/>
      <c r="UKN85" s="140"/>
      <c r="UKO85" s="140"/>
      <c r="UKP85" s="140"/>
      <c r="UKQ85" s="140"/>
      <c r="UKR85" s="140"/>
      <c r="UKS85" s="140"/>
      <c r="UKT85" s="140"/>
      <c r="UKU85" s="140"/>
      <c r="UKV85" s="140"/>
      <c r="UKW85" s="140"/>
      <c r="UKX85" s="140"/>
      <c r="UKY85" s="140"/>
      <c r="UKZ85" s="140"/>
      <c r="ULA85" s="140"/>
      <c r="ULB85" s="140"/>
      <c r="ULC85" s="140"/>
      <c r="ULD85" s="140"/>
      <c r="ULE85" s="140"/>
      <c r="ULF85" s="140"/>
      <c r="ULG85" s="140"/>
      <c r="ULH85" s="140"/>
      <c r="ULI85" s="140"/>
      <c r="ULJ85" s="140"/>
      <c r="ULK85" s="140"/>
      <c r="ULL85" s="140"/>
      <c r="ULM85" s="140"/>
      <c r="ULN85" s="140"/>
      <c r="ULO85" s="140"/>
      <c r="ULP85" s="140"/>
      <c r="ULQ85" s="140"/>
      <c r="ULR85" s="140"/>
      <c r="ULS85" s="140"/>
      <c r="ULT85" s="140"/>
      <c r="ULU85" s="140"/>
      <c r="ULV85" s="140"/>
      <c r="ULW85" s="140"/>
      <c r="ULX85" s="140"/>
      <c r="ULY85" s="140"/>
      <c r="ULZ85" s="140"/>
      <c r="UMA85" s="140"/>
      <c r="UMB85" s="140"/>
      <c r="UMC85" s="140"/>
      <c r="UMD85" s="140"/>
      <c r="UME85" s="140"/>
      <c r="UMF85" s="140"/>
      <c r="UMG85" s="140"/>
      <c r="UMH85" s="140"/>
      <c r="UMI85" s="140"/>
      <c r="UMJ85" s="140"/>
      <c r="UMK85" s="140"/>
      <c r="UML85" s="140"/>
      <c r="UMM85" s="140"/>
      <c r="UMN85" s="140"/>
      <c r="UMO85" s="140"/>
      <c r="UMP85" s="140"/>
      <c r="UMQ85" s="140"/>
      <c r="UMR85" s="140"/>
      <c r="UMS85" s="140"/>
      <c r="UMT85" s="140"/>
      <c r="UMU85" s="140"/>
      <c r="UMV85" s="140"/>
      <c r="UMW85" s="140"/>
      <c r="UMX85" s="140"/>
      <c r="UMY85" s="140"/>
      <c r="UMZ85" s="140"/>
      <c r="UNA85" s="140"/>
      <c r="UNB85" s="140"/>
      <c r="UNC85" s="140"/>
      <c r="UND85" s="140"/>
      <c r="UNE85" s="140"/>
      <c r="UNF85" s="140"/>
      <c r="UNG85" s="140"/>
      <c r="UNH85" s="140"/>
      <c r="UNI85" s="140"/>
      <c r="UNJ85" s="140"/>
      <c r="UNK85" s="140"/>
      <c r="UNL85" s="140"/>
      <c r="UNM85" s="140"/>
      <c r="UNN85" s="140"/>
      <c r="UNO85" s="140"/>
      <c r="UNP85" s="140"/>
      <c r="UNQ85" s="140"/>
      <c r="UNR85" s="140"/>
      <c r="UNS85" s="140"/>
      <c r="UNT85" s="140"/>
      <c r="UNU85" s="140"/>
      <c r="UNV85" s="140"/>
      <c r="UNW85" s="140"/>
      <c r="UNX85" s="140"/>
      <c r="UNY85" s="140"/>
      <c r="UNZ85" s="140"/>
      <c r="UOA85" s="140"/>
      <c r="UOB85" s="140"/>
      <c r="UOC85" s="140"/>
      <c r="UOD85" s="140"/>
      <c r="UOE85" s="140"/>
      <c r="UOF85" s="140"/>
      <c r="UOG85" s="140"/>
      <c r="UOH85" s="140"/>
      <c r="UOI85" s="140"/>
      <c r="UOJ85" s="140"/>
      <c r="UOK85" s="140"/>
      <c r="UOL85" s="140"/>
      <c r="UOM85" s="140"/>
      <c r="UON85" s="140"/>
      <c r="UOO85" s="140"/>
      <c r="UOP85" s="140"/>
      <c r="UOQ85" s="140"/>
      <c r="UOR85" s="140"/>
      <c r="UOS85" s="140"/>
      <c r="UOT85" s="140"/>
      <c r="UOU85" s="140"/>
      <c r="UOV85" s="140"/>
      <c r="UOW85" s="140"/>
      <c r="UOX85" s="140"/>
      <c r="UOY85" s="140"/>
      <c r="UOZ85" s="140"/>
      <c r="UPA85" s="140"/>
      <c r="UPB85" s="140"/>
      <c r="UPC85" s="140"/>
      <c r="UPD85" s="140"/>
      <c r="UPE85" s="140"/>
      <c r="UPF85" s="140"/>
      <c r="UPG85" s="140"/>
      <c r="UPH85" s="140"/>
      <c r="UPI85" s="140"/>
      <c r="UPJ85" s="140"/>
      <c r="UPK85" s="140"/>
      <c r="UPL85" s="140"/>
      <c r="UPM85" s="140"/>
      <c r="UPN85" s="140"/>
      <c r="UPO85" s="140"/>
      <c r="UPP85" s="140"/>
      <c r="UPQ85" s="140"/>
      <c r="UPR85" s="140"/>
      <c r="UPS85" s="140"/>
      <c r="UPT85" s="140"/>
      <c r="UPU85" s="140"/>
      <c r="UPV85" s="140"/>
      <c r="UPW85" s="140"/>
      <c r="UPX85" s="140"/>
      <c r="UPY85" s="140"/>
      <c r="UPZ85" s="140"/>
      <c r="UQA85" s="140"/>
      <c r="UQB85" s="140"/>
      <c r="UQC85" s="140"/>
      <c r="UQD85" s="140"/>
      <c r="UQE85" s="140"/>
      <c r="UQF85" s="140"/>
      <c r="UQG85" s="140"/>
      <c r="UQH85" s="140"/>
      <c r="UQI85" s="140"/>
      <c r="UQJ85" s="140"/>
      <c r="UQK85" s="140"/>
      <c r="UQL85" s="140"/>
      <c r="UQM85" s="140"/>
      <c r="UQN85" s="140"/>
      <c r="UQO85" s="140"/>
      <c r="UQP85" s="140"/>
      <c r="UQQ85" s="140"/>
      <c r="UQR85" s="140"/>
      <c r="UQS85" s="140"/>
      <c r="UQT85" s="140"/>
      <c r="UQU85" s="140"/>
      <c r="UQV85" s="140"/>
      <c r="UQW85" s="140"/>
      <c r="UQX85" s="140"/>
      <c r="UQY85" s="140"/>
      <c r="UQZ85" s="140"/>
      <c r="URA85" s="140"/>
      <c r="URB85" s="140"/>
      <c r="URC85" s="140"/>
      <c r="URD85" s="140"/>
      <c r="URE85" s="140"/>
      <c r="URF85" s="140"/>
      <c r="URG85" s="140"/>
      <c r="URH85" s="140"/>
      <c r="URI85" s="140"/>
      <c r="URJ85" s="140"/>
      <c r="URK85" s="140"/>
      <c r="URL85" s="140"/>
      <c r="URM85" s="140"/>
      <c r="URN85" s="140"/>
      <c r="URO85" s="140"/>
      <c r="URP85" s="140"/>
      <c r="URQ85" s="140"/>
      <c r="URR85" s="140"/>
      <c r="URS85" s="140"/>
      <c r="URT85" s="140"/>
      <c r="URU85" s="140"/>
      <c r="URV85" s="140"/>
      <c r="URW85" s="140"/>
      <c r="URX85" s="140"/>
      <c r="URY85" s="140"/>
      <c r="URZ85" s="140"/>
      <c r="USA85" s="140"/>
      <c r="USB85" s="140"/>
      <c r="USC85" s="140"/>
      <c r="USD85" s="140"/>
      <c r="USE85" s="140"/>
      <c r="USF85" s="140"/>
      <c r="USG85" s="140"/>
      <c r="USH85" s="140"/>
      <c r="USI85" s="140"/>
      <c r="USJ85" s="140"/>
      <c r="USK85" s="140"/>
      <c r="USL85" s="140"/>
      <c r="USM85" s="140"/>
      <c r="USN85" s="140"/>
      <c r="USO85" s="140"/>
      <c r="USP85" s="140"/>
      <c r="USQ85" s="140"/>
      <c r="USR85" s="140"/>
      <c r="USS85" s="140"/>
      <c r="UST85" s="140"/>
      <c r="USU85" s="140"/>
      <c r="USV85" s="140"/>
      <c r="USW85" s="140"/>
      <c r="USX85" s="140"/>
      <c r="USY85" s="140"/>
      <c r="USZ85" s="140"/>
      <c r="UTA85" s="140"/>
      <c r="UTB85" s="140"/>
      <c r="UTC85" s="140"/>
      <c r="UTD85" s="140"/>
      <c r="UTE85" s="140"/>
      <c r="UTF85" s="140"/>
      <c r="UTG85" s="140"/>
      <c r="UTH85" s="140"/>
      <c r="UTI85" s="140"/>
      <c r="UTJ85" s="140"/>
      <c r="UTK85" s="140"/>
      <c r="UTL85" s="140"/>
      <c r="UTM85" s="140"/>
      <c r="UTN85" s="140"/>
      <c r="UTO85" s="140"/>
      <c r="UTP85" s="140"/>
      <c r="UTQ85" s="140"/>
      <c r="UTR85" s="140"/>
      <c r="UTS85" s="140"/>
      <c r="UTT85" s="140"/>
      <c r="UTU85" s="140"/>
      <c r="UTV85" s="140"/>
      <c r="UTW85" s="140"/>
      <c r="UTX85" s="140"/>
      <c r="UTY85" s="140"/>
      <c r="UTZ85" s="140"/>
      <c r="UUA85" s="140"/>
      <c r="UUB85" s="140"/>
      <c r="UUC85" s="140"/>
      <c r="UUD85" s="140"/>
      <c r="UUE85" s="140"/>
      <c r="UUF85" s="140"/>
      <c r="UUG85" s="140"/>
      <c r="UUH85" s="140"/>
      <c r="UUI85" s="140"/>
      <c r="UUJ85" s="140"/>
      <c r="UUK85" s="140"/>
      <c r="UUL85" s="140"/>
      <c r="UUM85" s="140"/>
      <c r="UUN85" s="140"/>
      <c r="UUO85" s="140"/>
      <c r="UUP85" s="140"/>
      <c r="UUQ85" s="140"/>
      <c r="UUR85" s="140"/>
      <c r="UUS85" s="140"/>
      <c r="UUT85" s="140"/>
      <c r="UUU85" s="140"/>
      <c r="UUV85" s="140"/>
      <c r="UUW85" s="140"/>
      <c r="UUX85" s="140"/>
      <c r="UUY85" s="140"/>
      <c r="UUZ85" s="140"/>
      <c r="UVA85" s="140"/>
      <c r="UVB85" s="140"/>
      <c r="UVC85" s="140"/>
      <c r="UVD85" s="140"/>
      <c r="UVE85" s="140"/>
      <c r="UVF85" s="140"/>
      <c r="UVG85" s="140"/>
      <c r="UVH85" s="140"/>
      <c r="UVI85" s="140"/>
      <c r="UVJ85" s="140"/>
      <c r="UVK85" s="140"/>
      <c r="UVL85" s="140"/>
      <c r="UVM85" s="140"/>
      <c r="UVN85" s="140"/>
      <c r="UVO85" s="140"/>
      <c r="UVP85" s="140"/>
      <c r="UVQ85" s="140"/>
      <c r="UVR85" s="140"/>
      <c r="UVS85" s="140"/>
      <c r="UVT85" s="140"/>
      <c r="UVU85" s="140"/>
      <c r="UVV85" s="140"/>
      <c r="UVW85" s="140"/>
      <c r="UVX85" s="140"/>
      <c r="UVY85" s="140"/>
      <c r="UVZ85" s="140"/>
      <c r="UWA85" s="140"/>
      <c r="UWB85" s="140"/>
      <c r="UWC85" s="140"/>
      <c r="UWD85" s="140"/>
      <c r="UWE85" s="140"/>
      <c r="UWF85" s="140"/>
      <c r="UWG85" s="140"/>
      <c r="UWH85" s="140"/>
      <c r="UWI85" s="140"/>
      <c r="UWJ85" s="140"/>
      <c r="UWK85" s="140"/>
      <c r="UWL85" s="140"/>
      <c r="UWM85" s="140"/>
      <c r="UWN85" s="140"/>
      <c r="UWO85" s="140"/>
      <c r="UWP85" s="140"/>
      <c r="UWQ85" s="140"/>
      <c r="UWR85" s="140"/>
      <c r="UWS85" s="140"/>
      <c r="UWT85" s="140"/>
      <c r="UWU85" s="140"/>
      <c r="UWV85" s="140"/>
      <c r="UWW85" s="140"/>
      <c r="UWX85" s="140"/>
      <c r="UWY85" s="140"/>
      <c r="UWZ85" s="140"/>
      <c r="UXA85" s="140"/>
      <c r="UXB85" s="140"/>
      <c r="UXC85" s="140"/>
      <c r="UXD85" s="140"/>
      <c r="UXE85" s="140"/>
      <c r="UXF85" s="140"/>
      <c r="UXG85" s="140"/>
      <c r="UXH85" s="140"/>
      <c r="UXI85" s="140"/>
      <c r="UXJ85" s="140"/>
      <c r="UXK85" s="140"/>
      <c r="UXL85" s="140"/>
      <c r="UXM85" s="140"/>
      <c r="UXN85" s="140"/>
      <c r="UXO85" s="140"/>
      <c r="UXP85" s="140"/>
      <c r="UXQ85" s="140"/>
      <c r="UXR85" s="140"/>
      <c r="UXS85" s="140"/>
      <c r="UXT85" s="140"/>
      <c r="UXU85" s="140"/>
      <c r="UXV85" s="140"/>
      <c r="UXW85" s="140"/>
      <c r="UXX85" s="140"/>
      <c r="UXY85" s="140"/>
      <c r="UXZ85" s="140"/>
      <c r="UYA85" s="140"/>
      <c r="UYB85" s="140"/>
      <c r="UYC85" s="140"/>
      <c r="UYD85" s="140"/>
      <c r="UYE85" s="140"/>
      <c r="UYF85" s="140"/>
      <c r="UYG85" s="140"/>
      <c r="UYH85" s="140"/>
      <c r="UYI85" s="140"/>
      <c r="UYJ85" s="140"/>
      <c r="UYK85" s="140"/>
      <c r="UYL85" s="140"/>
      <c r="UYM85" s="140"/>
      <c r="UYN85" s="140"/>
      <c r="UYO85" s="140"/>
      <c r="UYP85" s="140"/>
      <c r="UYQ85" s="140"/>
      <c r="UYR85" s="140"/>
      <c r="UYS85" s="140"/>
      <c r="UYT85" s="140"/>
      <c r="UYU85" s="140"/>
      <c r="UYV85" s="140"/>
      <c r="UYW85" s="140"/>
      <c r="UYX85" s="140"/>
      <c r="UYY85" s="140"/>
      <c r="UYZ85" s="140"/>
      <c r="UZA85" s="140"/>
      <c r="UZB85" s="140"/>
      <c r="UZC85" s="140"/>
      <c r="UZD85" s="140"/>
      <c r="UZE85" s="140"/>
      <c r="UZF85" s="140"/>
      <c r="UZG85" s="140"/>
      <c r="UZH85" s="140"/>
      <c r="UZI85" s="140"/>
      <c r="UZJ85" s="140"/>
      <c r="UZK85" s="140"/>
      <c r="UZL85" s="140"/>
      <c r="UZM85" s="140"/>
      <c r="UZN85" s="140"/>
      <c r="UZO85" s="140"/>
      <c r="UZP85" s="140"/>
      <c r="UZQ85" s="140"/>
      <c r="UZR85" s="140"/>
      <c r="UZS85" s="140"/>
      <c r="UZT85" s="140"/>
      <c r="UZU85" s="140"/>
      <c r="UZV85" s="140"/>
      <c r="UZW85" s="140"/>
      <c r="UZX85" s="140"/>
      <c r="UZY85" s="140"/>
      <c r="UZZ85" s="140"/>
      <c r="VAA85" s="140"/>
      <c r="VAB85" s="140"/>
      <c r="VAC85" s="140"/>
      <c r="VAD85" s="140"/>
      <c r="VAE85" s="140"/>
      <c r="VAF85" s="140"/>
      <c r="VAG85" s="140"/>
      <c r="VAH85" s="140"/>
      <c r="VAI85" s="140"/>
      <c r="VAJ85" s="140"/>
      <c r="VAK85" s="140"/>
      <c r="VAL85" s="140"/>
      <c r="VAM85" s="140"/>
      <c r="VAN85" s="140"/>
      <c r="VAO85" s="140"/>
      <c r="VAP85" s="140"/>
      <c r="VAQ85" s="140"/>
      <c r="VAR85" s="140"/>
      <c r="VAS85" s="140"/>
      <c r="VAT85" s="140"/>
      <c r="VAU85" s="140"/>
      <c r="VAV85" s="140"/>
      <c r="VAW85" s="140"/>
      <c r="VAX85" s="140"/>
      <c r="VAY85" s="140"/>
      <c r="VAZ85" s="140"/>
      <c r="VBA85" s="140"/>
      <c r="VBB85" s="140"/>
      <c r="VBC85" s="140"/>
      <c r="VBD85" s="140"/>
      <c r="VBE85" s="140"/>
      <c r="VBF85" s="140"/>
      <c r="VBG85" s="140"/>
      <c r="VBH85" s="140"/>
      <c r="VBI85" s="140"/>
      <c r="VBJ85" s="140"/>
      <c r="VBK85" s="140"/>
      <c r="VBL85" s="140"/>
      <c r="VBM85" s="140"/>
      <c r="VBN85" s="140"/>
      <c r="VBO85" s="140"/>
      <c r="VBP85" s="140"/>
      <c r="VBQ85" s="140"/>
      <c r="VBR85" s="140"/>
      <c r="VBS85" s="140"/>
      <c r="VBT85" s="140"/>
      <c r="VBU85" s="140"/>
      <c r="VBV85" s="140"/>
      <c r="VBW85" s="140"/>
      <c r="VBX85" s="140"/>
      <c r="VBY85" s="140"/>
      <c r="VBZ85" s="140"/>
      <c r="VCA85" s="140"/>
      <c r="VCB85" s="140"/>
      <c r="VCC85" s="140"/>
      <c r="VCD85" s="140"/>
      <c r="VCE85" s="140"/>
      <c r="VCF85" s="140"/>
      <c r="VCG85" s="140"/>
      <c r="VCH85" s="140"/>
      <c r="VCI85" s="140"/>
      <c r="VCJ85" s="140"/>
      <c r="VCK85" s="140"/>
      <c r="VCL85" s="140"/>
      <c r="VCM85" s="140"/>
      <c r="VCN85" s="140"/>
      <c r="VCO85" s="140"/>
      <c r="VCP85" s="140"/>
      <c r="VCQ85" s="140"/>
      <c r="VCR85" s="140"/>
      <c r="VCS85" s="140"/>
      <c r="VCT85" s="140"/>
      <c r="VCU85" s="140"/>
      <c r="VCV85" s="140"/>
      <c r="VCW85" s="140"/>
      <c r="VCX85" s="140"/>
      <c r="VCY85" s="140"/>
      <c r="VCZ85" s="140"/>
      <c r="VDA85" s="140"/>
      <c r="VDB85" s="140"/>
      <c r="VDC85" s="140"/>
      <c r="VDD85" s="140"/>
      <c r="VDE85" s="140"/>
      <c r="VDF85" s="140"/>
      <c r="VDG85" s="140"/>
      <c r="VDH85" s="140"/>
      <c r="VDI85" s="140"/>
      <c r="VDJ85" s="140"/>
      <c r="VDK85" s="140"/>
      <c r="VDL85" s="140"/>
      <c r="VDM85" s="140"/>
      <c r="VDN85" s="140"/>
      <c r="VDO85" s="140"/>
      <c r="VDP85" s="140"/>
      <c r="VDQ85" s="140"/>
      <c r="VDR85" s="140"/>
      <c r="VDS85" s="140"/>
      <c r="VDT85" s="140"/>
      <c r="VDU85" s="140"/>
      <c r="VDV85" s="140"/>
      <c r="VDW85" s="140"/>
      <c r="VDX85" s="140"/>
      <c r="VDY85" s="140"/>
      <c r="VDZ85" s="140"/>
      <c r="VEA85" s="140"/>
      <c r="VEB85" s="140"/>
      <c r="VEC85" s="140"/>
      <c r="VED85" s="140"/>
      <c r="VEE85" s="140"/>
      <c r="VEF85" s="140"/>
      <c r="VEG85" s="140"/>
      <c r="VEH85" s="140"/>
      <c r="VEI85" s="140"/>
      <c r="VEJ85" s="140"/>
      <c r="VEK85" s="140"/>
      <c r="VEL85" s="140"/>
      <c r="VEM85" s="140"/>
      <c r="VEN85" s="140"/>
      <c r="VEO85" s="140"/>
      <c r="VEP85" s="140"/>
      <c r="VEQ85" s="140"/>
      <c r="VER85" s="140"/>
      <c r="VES85" s="140"/>
      <c r="VET85" s="140"/>
      <c r="VEU85" s="140"/>
      <c r="VEV85" s="140"/>
      <c r="VEW85" s="140"/>
      <c r="VEX85" s="140"/>
      <c r="VEY85" s="140"/>
      <c r="VEZ85" s="140"/>
      <c r="VFA85" s="140"/>
      <c r="VFB85" s="140"/>
      <c r="VFC85" s="140"/>
      <c r="VFD85" s="140"/>
      <c r="VFE85" s="140"/>
      <c r="VFF85" s="140"/>
      <c r="VFG85" s="140"/>
      <c r="VFH85" s="140"/>
      <c r="VFI85" s="140"/>
      <c r="VFJ85" s="140"/>
      <c r="VFK85" s="140"/>
      <c r="VFL85" s="140"/>
      <c r="VFM85" s="140"/>
      <c r="VFN85" s="140"/>
      <c r="VFO85" s="140"/>
      <c r="VFP85" s="140"/>
      <c r="VFQ85" s="140"/>
      <c r="VFR85" s="140"/>
      <c r="VFS85" s="140"/>
      <c r="VFT85" s="140"/>
      <c r="VFU85" s="140"/>
      <c r="VFV85" s="140"/>
      <c r="VFW85" s="140"/>
      <c r="VFX85" s="140"/>
      <c r="VFY85" s="140"/>
      <c r="VFZ85" s="140"/>
      <c r="VGA85" s="140"/>
      <c r="VGB85" s="140"/>
      <c r="VGC85" s="140"/>
      <c r="VGD85" s="140"/>
      <c r="VGE85" s="140"/>
      <c r="VGF85" s="140"/>
      <c r="VGG85" s="140"/>
      <c r="VGH85" s="140"/>
      <c r="VGI85" s="140"/>
      <c r="VGJ85" s="140"/>
      <c r="VGK85" s="140"/>
      <c r="VGL85" s="140"/>
      <c r="VGM85" s="140"/>
      <c r="VGN85" s="140"/>
      <c r="VGO85" s="140"/>
      <c r="VGP85" s="140"/>
      <c r="VGQ85" s="140"/>
      <c r="VGR85" s="140"/>
      <c r="VGS85" s="140"/>
      <c r="VGT85" s="140"/>
      <c r="VGU85" s="140"/>
      <c r="VGV85" s="140"/>
      <c r="VGW85" s="140"/>
      <c r="VGX85" s="140"/>
      <c r="VGY85" s="140"/>
      <c r="VGZ85" s="140"/>
      <c r="VHA85" s="140"/>
      <c r="VHB85" s="140"/>
      <c r="VHC85" s="140"/>
      <c r="VHD85" s="140"/>
      <c r="VHE85" s="140"/>
      <c r="VHF85" s="140"/>
      <c r="VHG85" s="140"/>
      <c r="VHH85" s="140"/>
      <c r="VHI85" s="140"/>
      <c r="VHJ85" s="140"/>
      <c r="VHK85" s="140"/>
      <c r="VHL85" s="140"/>
      <c r="VHM85" s="140"/>
      <c r="VHN85" s="140"/>
      <c r="VHO85" s="140"/>
      <c r="VHP85" s="140"/>
      <c r="VHQ85" s="140"/>
      <c r="VHR85" s="140"/>
      <c r="VHS85" s="140"/>
      <c r="VHT85" s="140"/>
      <c r="VHU85" s="140"/>
      <c r="VHV85" s="140"/>
      <c r="VHW85" s="140"/>
      <c r="VHX85" s="140"/>
      <c r="VHY85" s="140"/>
      <c r="VHZ85" s="140"/>
      <c r="VIA85" s="140"/>
      <c r="VIB85" s="140"/>
      <c r="VIC85" s="140"/>
      <c r="VID85" s="140"/>
      <c r="VIE85" s="140"/>
      <c r="VIF85" s="140"/>
      <c r="VIG85" s="140"/>
      <c r="VIH85" s="140"/>
      <c r="VII85" s="140"/>
      <c r="VIJ85" s="140"/>
      <c r="VIK85" s="140"/>
      <c r="VIL85" s="140"/>
      <c r="VIM85" s="140"/>
      <c r="VIN85" s="140"/>
      <c r="VIO85" s="140"/>
      <c r="VIP85" s="140"/>
      <c r="VIQ85" s="140"/>
      <c r="VIR85" s="140"/>
      <c r="VIS85" s="140"/>
      <c r="VIT85" s="140"/>
      <c r="VIU85" s="140"/>
      <c r="VIV85" s="140"/>
      <c r="VIW85" s="140"/>
      <c r="VIX85" s="140"/>
      <c r="VIY85" s="140"/>
      <c r="VIZ85" s="140"/>
      <c r="VJA85" s="140"/>
      <c r="VJB85" s="140"/>
      <c r="VJC85" s="140"/>
      <c r="VJD85" s="140"/>
      <c r="VJE85" s="140"/>
      <c r="VJF85" s="140"/>
      <c r="VJG85" s="140"/>
      <c r="VJH85" s="140"/>
      <c r="VJI85" s="140"/>
      <c r="VJJ85" s="140"/>
      <c r="VJK85" s="140"/>
      <c r="VJL85" s="140"/>
      <c r="VJM85" s="140"/>
      <c r="VJN85" s="140"/>
      <c r="VJO85" s="140"/>
      <c r="VJP85" s="140"/>
      <c r="VJQ85" s="140"/>
      <c r="VJR85" s="140"/>
      <c r="VJS85" s="140"/>
      <c r="VJT85" s="140"/>
      <c r="VJU85" s="140"/>
      <c r="VJV85" s="140"/>
      <c r="VJW85" s="140"/>
      <c r="VJX85" s="140"/>
      <c r="VJY85" s="140"/>
      <c r="VJZ85" s="140"/>
      <c r="VKA85" s="140"/>
      <c r="VKB85" s="140"/>
      <c r="VKC85" s="140"/>
      <c r="VKD85" s="140"/>
      <c r="VKE85" s="140"/>
      <c r="VKF85" s="140"/>
      <c r="VKG85" s="140"/>
      <c r="VKH85" s="140"/>
      <c r="VKI85" s="140"/>
      <c r="VKJ85" s="140"/>
      <c r="VKK85" s="140"/>
      <c r="VKL85" s="140"/>
      <c r="VKM85" s="140"/>
      <c r="VKN85" s="140"/>
      <c r="VKO85" s="140"/>
      <c r="VKP85" s="140"/>
      <c r="VKQ85" s="140"/>
      <c r="VKR85" s="140"/>
      <c r="VKS85" s="140"/>
      <c r="VKT85" s="140"/>
      <c r="VKU85" s="140"/>
      <c r="VKV85" s="140"/>
      <c r="VKW85" s="140"/>
      <c r="VKX85" s="140"/>
      <c r="VKY85" s="140"/>
      <c r="VKZ85" s="140"/>
      <c r="VLA85" s="140"/>
      <c r="VLB85" s="140"/>
      <c r="VLC85" s="140"/>
      <c r="VLD85" s="140"/>
      <c r="VLE85" s="140"/>
      <c r="VLF85" s="140"/>
      <c r="VLG85" s="140"/>
      <c r="VLH85" s="140"/>
      <c r="VLI85" s="140"/>
      <c r="VLJ85" s="140"/>
      <c r="VLK85" s="140"/>
      <c r="VLL85" s="140"/>
      <c r="VLM85" s="140"/>
      <c r="VLN85" s="140"/>
      <c r="VLO85" s="140"/>
      <c r="VLP85" s="140"/>
      <c r="VLQ85" s="140"/>
      <c r="VLR85" s="140"/>
      <c r="VLS85" s="140"/>
      <c r="VLT85" s="140"/>
      <c r="VLU85" s="140"/>
      <c r="VLV85" s="140"/>
      <c r="VLW85" s="140"/>
      <c r="VLX85" s="140"/>
      <c r="VLY85" s="140"/>
      <c r="VLZ85" s="140"/>
      <c r="VMA85" s="140"/>
      <c r="VMB85" s="140"/>
      <c r="VMC85" s="140"/>
      <c r="VMD85" s="140"/>
      <c r="VME85" s="140"/>
      <c r="VMF85" s="140"/>
      <c r="VMG85" s="140"/>
      <c r="VMH85" s="140"/>
      <c r="VMI85" s="140"/>
      <c r="VMJ85" s="140"/>
      <c r="VMK85" s="140"/>
      <c r="VML85" s="140"/>
      <c r="VMM85" s="140"/>
      <c r="VMN85" s="140"/>
      <c r="VMO85" s="140"/>
      <c r="VMP85" s="140"/>
      <c r="VMQ85" s="140"/>
      <c r="VMR85" s="140"/>
      <c r="VMS85" s="140"/>
      <c r="VMT85" s="140"/>
      <c r="VMU85" s="140"/>
      <c r="VMV85" s="140"/>
      <c r="VMW85" s="140"/>
      <c r="VMX85" s="140"/>
      <c r="VMY85" s="140"/>
      <c r="VMZ85" s="140"/>
      <c r="VNA85" s="140"/>
      <c r="VNB85" s="140"/>
      <c r="VNC85" s="140"/>
      <c r="VND85" s="140"/>
      <c r="VNE85" s="140"/>
      <c r="VNF85" s="140"/>
      <c r="VNG85" s="140"/>
      <c r="VNH85" s="140"/>
      <c r="VNI85" s="140"/>
      <c r="VNJ85" s="140"/>
      <c r="VNK85" s="140"/>
      <c r="VNL85" s="140"/>
      <c r="VNM85" s="140"/>
      <c r="VNN85" s="140"/>
      <c r="VNO85" s="140"/>
      <c r="VNP85" s="140"/>
      <c r="VNQ85" s="140"/>
      <c r="VNR85" s="140"/>
      <c r="VNS85" s="140"/>
      <c r="VNT85" s="140"/>
      <c r="VNU85" s="140"/>
      <c r="VNV85" s="140"/>
      <c r="VNW85" s="140"/>
      <c r="VNX85" s="140"/>
      <c r="VNY85" s="140"/>
      <c r="VNZ85" s="140"/>
      <c r="VOA85" s="140"/>
      <c r="VOB85" s="140"/>
      <c r="VOC85" s="140"/>
      <c r="VOD85" s="140"/>
      <c r="VOE85" s="140"/>
      <c r="VOF85" s="140"/>
      <c r="VOG85" s="140"/>
      <c r="VOH85" s="140"/>
      <c r="VOI85" s="140"/>
      <c r="VOJ85" s="140"/>
      <c r="VOK85" s="140"/>
      <c r="VOL85" s="140"/>
      <c r="VOM85" s="140"/>
      <c r="VON85" s="140"/>
      <c r="VOO85" s="140"/>
      <c r="VOP85" s="140"/>
      <c r="VOQ85" s="140"/>
      <c r="VOR85" s="140"/>
      <c r="VOS85" s="140"/>
      <c r="VOT85" s="140"/>
      <c r="VOU85" s="140"/>
      <c r="VOV85" s="140"/>
      <c r="VOW85" s="140"/>
      <c r="VOX85" s="140"/>
      <c r="VOY85" s="140"/>
      <c r="VOZ85" s="140"/>
      <c r="VPA85" s="140"/>
      <c r="VPB85" s="140"/>
      <c r="VPC85" s="140"/>
      <c r="VPD85" s="140"/>
      <c r="VPE85" s="140"/>
      <c r="VPF85" s="140"/>
      <c r="VPG85" s="140"/>
      <c r="VPH85" s="140"/>
      <c r="VPI85" s="140"/>
      <c r="VPJ85" s="140"/>
      <c r="VPK85" s="140"/>
      <c r="VPL85" s="140"/>
      <c r="VPM85" s="140"/>
      <c r="VPN85" s="140"/>
      <c r="VPO85" s="140"/>
      <c r="VPP85" s="140"/>
      <c r="VPQ85" s="140"/>
      <c r="VPR85" s="140"/>
      <c r="VPS85" s="140"/>
      <c r="VPT85" s="140"/>
      <c r="VPU85" s="140"/>
      <c r="VPV85" s="140"/>
      <c r="VPW85" s="140"/>
      <c r="VPX85" s="140"/>
      <c r="VPY85" s="140"/>
      <c r="VPZ85" s="140"/>
      <c r="VQA85" s="140"/>
      <c r="VQB85" s="140"/>
      <c r="VQC85" s="140"/>
      <c r="VQD85" s="140"/>
      <c r="VQE85" s="140"/>
      <c r="VQF85" s="140"/>
      <c r="VQG85" s="140"/>
      <c r="VQH85" s="140"/>
      <c r="VQI85" s="140"/>
      <c r="VQJ85" s="140"/>
      <c r="VQK85" s="140"/>
      <c r="VQL85" s="140"/>
      <c r="VQM85" s="140"/>
      <c r="VQN85" s="140"/>
      <c r="VQO85" s="140"/>
      <c r="VQP85" s="140"/>
      <c r="VQQ85" s="140"/>
      <c r="VQR85" s="140"/>
      <c r="VQS85" s="140"/>
      <c r="VQT85" s="140"/>
      <c r="VQU85" s="140"/>
      <c r="VQV85" s="140"/>
      <c r="VQW85" s="140"/>
      <c r="VQX85" s="140"/>
      <c r="VQY85" s="140"/>
      <c r="VQZ85" s="140"/>
      <c r="VRA85" s="140"/>
      <c r="VRB85" s="140"/>
      <c r="VRC85" s="140"/>
      <c r="VRD85" s="140"/>
      <c r="VRE85" s="140"/>
      <c r="VRF85" s="140"/>
      <c r="VRG85" s="140"/>
      <c r="VRH85" s="140"/>
      <c r="VRI85" s="140"/>
      <c r="VRJ85" s="140"/>
      <c r="VRK85" s="140"/>
      <c r="VRL85" s="140"/>
      <c r="VRM85" s="140"/>
      <c r="VRN85" s="140"/>
      <c r="VRO85" s="140"/>
      <c r="VRP85" s="140"/>
      <c r="VRQ85" s="140"/>
      <c r="VRR85" s="140"/>
      <c r="VRS85" s="140"/>
      <c r="VRT85" s="140"/>
      <c r="VRU85" s="140"/>
      <c r="VRV85" s="140"/>
      <c r="VRW85" s="140"/>
      <c r="VRX85" s="140"/>
      <c r="VRY85" s="140"/>
      <c r="VRZ85" s="140"/>
      <c r="VSA85" s="140"/>
      <c r="VSB85" s="140"/>
      <c r="VSC85" s="140"/>
      <c r="VSD85" s="140"/>
      <c r="VSE85" s="140"/>
      <c r="VSF85" s="140"/>
      <c r="VSG85" s="140"/>
      <c r="VSH85" s="140"/>
      <c r="VSI85" s="140"/>
      <c r="VSJ85" s="140"/>
      <c r="VSK85" s="140"/>
      <c r="VSL85" s="140"/>
      <c r="VSM85" s="140"/>
      <c r="VSN85" s="140"/>
      <c r="VSO85" s="140"/>
      <c r="VSP85" s="140"/>
      <c r="VSQ85" s="140"/>
      <c r="VSR85" s="140"/>
      <c r="VSS85" s="140"/>
      <c r="VST85" s="140"/>
      <c r="VSU85" s="140"/>
      <c r="VSV85" s="140"/>
      <c r="VSW85" s="140"/>
      <c r="VSX85" s="140"/>
      <c r="VSY85" s="140"/>
      <c r="VSZ85" s="140"/>
      <c r="VTA85" s="140"/>
      <c r="VTB85" s="140"/>
      <c r="VTC85" s="140"/>
      <c r="VTD85" s="140"/>
      <c r="VTE85" s="140"/>
      <c r="VTF85" s="140"/>
      <c r="VTG85" s="140"/>
      <c r="VTH85" s="140"/>
      <c r="VTI85" s="140"/>
      <c r="VTJ85" s="140"/>
      <c r="VTK85" s="140"/>
      <c r="VTL85" s="140"/>
      <c r="VTM85" s="140"/>
      <c r="VTN85" s="140"/>
      <c r="VTO85" s="140"/>
      <c r="VTP85" s="140"/>
      <c r="VTQ85" s="140"/>
      <c r="VTR85" s="140"/>
      <c r="VTS85" s="140"/>
      <c r="VTT85" s="140"/>
      <c r="VTU85" s="140"/>
      <c r="VTV85" s="140"/>
      <c r="VTW85" s="140"/>
      <c r="VTX85" s="140"/>
      <c r="VTY85" s="140"/>
      <c r="VTZ85" s="140"/>
      <c r="VUA85" s="140"/>
      <c r="VUB85" s="140"/>
      <c r="VUC85" s="140"/>
      <c r="VUD85" s="140"/>
      <c r="VUE85" s="140"/>
      <c r="VUF85" s="140"/>
      <c r="VUG85" s="140"/>
      <c r="VUH85" s="140"/>
      <c r="VUI85" s="140"/>
      <c r="VUJ85" s="140"/>
      <c r="VUK85" s="140"/>
      <c r="VUL85" s="140"/>
      <c r="VUM85" s="140"/>
      <c r="VUN85" s="140"/>
      <c r="VUO85" s="140"/>
      <c r="VUP85" s="140"/>
      <c r="VUQ85" s="140"/>
      <c r="VUR85" s="140"/>
      <c r="VUS85" s="140"/>
      <c r="VUT85" s="140"/>
      <c r="VUU85" s="140"/>
      <c r="VUV85" s="140"/>
      <c r="VUW85" s="140"/>
      <c r="VUX85" s="140"/>
      <c r="VUY85" s="140"/>
      <c r="VUZ85" s="140"/>
      <c r="VVA85" s="140"/>
      <c r="VVB85" s="140"/>
      <c r="VVC85" s="140"/>
      <c r="VVD85" s="140"/>
      <c r="VVE85" s="140"/>
      <c r="VVF85" s="140"/>
      <c r="VVG85" s="140"/>
      <c r="VVH85" s="140"/>
      <c r="VVI85" s="140"/>
      <c r="VVJ85" s="140"/>
      <c r="VVK85" s="140"/>
      <c r="VVL85" s="140"/>
      <c r="VVM85" s="140"/>
      <c r="VVN85" s="140"/>
      <c r="VVO85" s="140"/>
      <c r="VVP85" s="140"/>
      <c r="VVQ85" s="140"/>
      <c r="VVR85" s="140"/>
      <c r="VVS85" s="140"/>
      <c r="VVT85" s="140"/>
      <c r="VVU85" s="140"/>
      <c r="VVV85" s="140"/>
      <c r="VVW85" s="140"/>
      <c r="VVX85" s="140"/>
      <c r="VVY85" s="140"/>
      <c r="VVZ85" s="140"/>
      <c r="VWA85" s="140"/>
      <c r="VWB85" s="140"/>
      <c r="VWC85" s="140"/>
      <c r="VWD85" s="140"/>
      <c r="VWE85" s="140"/>
      <c r="VWF85" s="140"/>
      <c r="VWG85" s="140"/>
      <c r="VWH85" s="140"/>
      <c r="VWI85" s="140"/>
      <c r="VWJ85" s="140"/>
      <c r="VWK85" s="140"/>
      <c r="VWL85" s="140"/>
      <c r="VWM85" s="140"/>
      <c r="VWN85" s="140"/>
      <c r="VWO85" s="140"/>
      <c r="VWP85" s="140"/>
      <c r="VWQ85" s="140"/>
      <c r="VWR85" s="140"/>
      <c r="VWS85" s="140"/>
      <c r="VWT85" s="140"/>
      <c r="VWU85" s="140"/>
      <c r="VWV85" s="140"/>
      <c r="VWW85" s="140"/>
      <c r="VWX85" s="140"/>
      <c r="VWY85" s="140"/>
      <c r="VWZ85" s="140"/>
      <c r="VXA85" s="140"/>
      <c r="VXB85" s="140"/>
      <c r="VXC85" s="140"/>
      <c r="VXD85" s="140"/>
      <c r="VXE85" s="140"/>
      <c r="VXF85" s="140"/>
      <c r="VXG85" s="140"/>
      <c r="VXH85" s="140"/>
      <c r="VXI85" s="140"/>
      <c r="VXJ85" s="140"/>
      <c r="VXK85" s="140"/>
      <c r="VXL85" s="140"/>
      <c r="VXM85" s="140"/>
      <c r="VXN85" s="140"/>
      <c r="VXO85" s="140"/>
      <c r="VXP85" s="140"/>
      <c r="VXQ85" s="140"/>
      <c r="VXR85" s="140"/>
      <c r="VXS85" s="140"/>
      <c r="VXT85" s="140"/>
      <c r="VXU85" s="140"/>
      <c r="VXV85" s="140"/>
      <c r="VXW85" s="140"/>
      <c r="VXX85" s="140"/>
      <c r="VXY85" s="140"/>
      <c r="VXZ85" s="140"/>
      <c r="VYA85" s="140"/>
      <c r="VYB85" s="140"/>
      <c r="VYC85" s="140"/>
      <c r="VYD85" s="140"/>
      <c r="VYE85" s="140"/>
      <c r="VYF85" s="140"/>
      <c r="VYG85" s="140"/>
      <c r="VYH85" s="140"/>
      <c r="VYI85" s="140"/>
      <c r="VYJ85" s="140"/>
      <c r="VYK85" s="140"/>
      <c r="VYL85" s="140"/>
      <c r="VYM85" s="140"/>
      <c r="VYN85" s="140"/>
      <c r="VYO85" s="140"/>
      <c r="VYP85" s="140"/>
      <c r="VYQ85" s="140"/>
      <c r="VYR85" s="140"/>
      <c r="VYS85" s="140"/>
      <c r="VYT85" s="140"/>
      <c r="VYU85" s="140"/>
      <c r="VYV85" s="140"/>
      <c r="VYW85" s="140"/>
      <c r="VYX85" s="140"/>
      <c r="VYY85" s="140"/>
      <c r="VYZ85" s="140"/>
      <c r="VZA85" s="140"/>
      <c r="VZB85" s="140"/>
      <c r="VZC85" s="140"/>
      <c r="VZD85" s="140"/>
      <c r="VZE85" s="140"/>
      <c r="VZF85" s="140"/>
      <c r="VZG85" s="140"/>
      <c r="VZH85" s="140"/>
      <c r="VZI85" s="140"/>
      <c r="VZJ85" s="140"/>
      <c r="VZK85" s="140"/>
      <c r="VZL85" s="140"/>
      <c r="VZM85" s="140"/>
      <c r="VZN85" s="140"/>
      <c r="VZO85" s="140"/>
      <c r="VZP85" s="140"/>
      <c r="VZQ85" s="140"/>
      <c r="VZR85" s="140"/>
      <c r="VZS85" s="140"/>
      <c r="VZT85" s="140"/>
      <c r="VZU85" s="140"/>
      <c r="VZV85" s="140"/>
      <c r="VZW85" s="140"/>
      <c r="VZX85" s="140"/>
      <c r="VZY85" s="140"/>
      <c r="VZZ85" s="140"/>
      <c r="WAA85" s="140"/>
      <c r="WAB85" s="140"/>
      <c r="WAC85" s="140"/>
      <c r="WAD85" s="140"/>
      <c r="WAE85" s="140"/>
      <c r="WAF85" s="140"/>
      <c r="WAG85" s="140"/>
      <c r="WAH85" s="140"/>
      <c r="WAI85" s="140"/>
      <c r="WAJ85" s="140"/>
      <c r="WAK85" s="140"/>
      <c r="WAL85" s="140"/>
      <c r="WAM85" s="140"/>
      <c r="WAN85" s="140"/>
      <c r="WAO85" s="140"/>
      <c r="WAP85" s="140"/>
      <c r="WAQ85" s="140"/>
      <c r="WAR85" s="140"/>
      <c r="WAS85" s="140"/>
      <c r="WAT85" s="140"/>
      <c r="WAU85" s="140"/>
      <c r="WAV85" s="140"/>
      <c r="WAW85" s="140"/>
      <c r="WAX85" s="140"/>
      <c r="WAY85" s="140"/>
      <c r="WAZ85" s="140"/>
      <c r="WBA85" s="140"/>
      <c r="WBB85" s="140"/>
      <c r="WBC85" s="140"/>
      <c r="WBD85" s="140"/>
      <c r="WBE85" s="140"/>
      <c r="WBF85" s="140"/>
      <c r="WBG85" s="140"/>
      <c r="WBH85" s="140"/>
      <c r="WBI85" s="140"/>
      <c r="WBJ85" s="140"/>
      <c r="WBK85" s="140"/>
      <c r="WBL85" s="140"/>
      <c r="WBM85" s="140"/>
      <c r="WBN85" s="140"/>
      <c r="WBO85" s="140"/>
      <c r="WBP85" s="140"/>
      <c r="WBQ85" s="140"/>
      <c r="WBR85" s="140"/>
      <c r="WBS85" s="140"/>
      <c r="WBT85" s="140"/>
      <c r="WBU85" s="140"/>
      <c r="WBV85" s="140"/>
      <c r="WBW85" s="140"/>
      <c r="WBX85" s="140"/>
      <c r="WBY85" s="140"/>
      <c r="WBZ85" s="140"/>
      <c r="WCA85" s="140"/>
      <c r="WCB85" s="140"/>
      <c r="WCC85" s="140"/>
      <c r="WCD85" s="140"/>
      <c r="WCE85" s="140"/>
      <c r="WCF85" s="140"/>
      <c r="WCG85" s="140"/>
      <c r="WCH85" s="140"/>
      <c r="WCI85" s="140"/>
      <c r="WCJ85" s="140"/>
      <c r="WCK85" s="140"/>
      <c r="WCL85" s="140"/>
      <c r="WCM85" s="140"/>
      <c r="WCN85" s="140"/>
      <c r="WCO85" s="140"/>
      <c r="WCP85" s="140"/>
      <c r="WCQ85" s="140"/>
      <c r="WCR85" s="140"/>
      <c r="WCS85" s="140"/>
      <c r="WCT85" s="140"/>
      <c r="WCU85" s="140"/>
      <c r="WCV85" s="140"/>
      <c r="WCW85" s="140"/>
      <c r="WCX85" s="140"/>
      <c r="WCY85" s="140"/>
      <c r="WCZ85" s="140"/>
      <c r="WDA85" s="140"/>
      <c r="WDB85" s="140"/>
      <c r="WDC85" s="140"/>
      <c r="WDD85" s="140"/>
      <c r="WDE85" s="140"/>
      <c r="WDF85" s="140"/>
      <c r="WDG85" s="140"/>
      <c r="WDH85" s="140"/>
      <c r="WDI85" s="140"/>
      <c r="WDJ85" s="140"/>
      <c r="WDK85" s="140"/>
      <c r="WDL85" s="140"/>
      <c r="WDM85" s="140"/>
      <c r="WDN85" s="140"/>
      <c r="WDO85" s="140"/>
      <c r="WDP85" s="140"/>
      <c r="WDQ85" s="140"/>
      <c r="WDR85" s="140"/>
      <c r="WDS85" s="140"/>
      <c r="WDT85" s="140"/>
      <c r="WDU85" s="140"/>
      <c r="WDV85" s="140"/>
      <c r="WDW85" s="140"/>
      <c r="WDX85" s="140"/>
      <c r="WDY85" s="140"/>
      <c r="WDZ85" s="140"/>
      <c r="WEA85" s="140"/>
      <c r="WEB85" s="140"/>
      <c r="WEC85" s="140"/>
      <c r="WED85" s="140"/>
      <c r="WEE85" s="140"/>
      <c r="WEF85" s="140"/>
      <c r="WEG85" s="140"/>
      <c r="WEH85" s="140"/>
      <c r="WEI85" s="140"/>
      <c r="WEJ85" s="140"/>
      <c r="WEK85" s="140"/>
      <c r="WEL85" s="140"/>
      <c r="WEM85" s="140"/>
      <c r="WEN85" s="140"/>
      <c r="WEO85" s="140"/>
      <c r="WEP85" s="140"/>
      <c r="WEQ85" s="140"/>
      <c r="WER85" s="140"/>
      <c r="WES85" s="140"/>
      <c r="WET85" s="140"/>
      <c r="WEU85" s="140"/>
      <c r="WEV85" s="140"/>
      <c r="WEW85" s="140"/>
      <c r="WEX85" s="140"/>
      <c r="WEY85" s="140"/>
      <c r="WEZ85" s="140"/>
      <c r="WFA85" s="140"/>
      <c r="WFB85" s="140"/>
      <c r="WFC85" s="140"/>
      <c r="WFD85" s="140"/>
      <c r="WFE85" s="140"/>
      <c r="WFF85" s="140"/>
      <c r="WFG85" s="140"/>
      <c r="WFH85" s="140"/>
      <c r="WFI85" s="140"/>
      <c r="WFJ85" s="140"/>
      <c r="WFK85" s="140"/>
      <c r="WFL85" s="140"/>
      <c r="WFM85" s="140"/>
      <c r="WFN85" s="140"/>
      <c r="WFO85" s="140"/>
      <c r="WFP85" s="140"/>
      <c r="WFQ85" s="140"/>
      <c r="WFR85" s="140"/>
      <c r="WFS85" s="140"/>
      <c r="WFT85" s="140"/>
      <c r="WFU85" s="140"/>
      <c r="WFV85" s="140"/>
      <c r="WFW85" s="140"/>
      <c r="WFX85" s="140"/>
      <c r="WFY85" s="140"/>
      <c r="WFZ85" s="140"/>
      <c r="WGA85" s="140"/>
      <c r="WGB85" s="140"/>
      <c r="WGC85" s="140"/>
      <c r="WGD85" s="140"/>
      <c r="WGE85" s="140"/>
      <c r="WGF85" s="140"/>
      <c r="WGG85" s="140"/>
      <c r="WGH85" s="140"/>
      <c r="WGI85" s="140"/>
      <c r="WGJ85" s="140"/>
      <c r="WGK85" s="140"/>
      <c r="WGL85" s="140"/>
      <c r="WGM85" s="140"/>
      <c r="WGN85" s="140"/>
      <c r="WGO85" s="140"/>
      <c r="WGP85" s="140"/>
      <c r="WGQ85" s="140"/>
      <c r="WGR85" s="140"/>
      <c r="WGS85" s="140"/>
      <c r="WGT85" s="140"/>
      <c r="WGU85" s="140"/>
      <c r="WGV85" s="140"/>
      <c r="WGW85" s="140"/>
      <c r="WGX85" s="140"/>
      <c r="WGY85" s="140"/>
      <c r="WGZ85" s="140"/>
      <c r="WHA85" s="140"/>
      <c r="WHB85" s="140"/>
      <c r="WHC85" s="140"/>
      <c r="WHD85" s="140"/>
      <c r="WHE85" s="140"/>
      <c r="WHF85" s="140"/>
      <c r="WHG85" s="140"/>
      <c r="WHH85" s="140"/>
      <c r="WHI85" s="140"/>
      <c r="WHJ85" s="140"/>
      <c r="WHK85" s="140"/>
      <c r="WHL85" s="140"/>
      <c r="WHM85" s="140"/>
      <c r="WHN85" s="140"/>
      <c r="WHO85" s="140"/>
      <c r="WHP85" s="140"/>
      <c r="WHQ85" s="140"/>
      <c r="WHR85" s="140"/>
      <c r="WHS85" s="140"/>
      <c r="WHT85" s="140"/>
      <c r="WHU85" s="140"/>
      <c r="WHV85" s="140"/>
      <c r="WHW85" s="140"/>
      <c r="WHX85" s="140"/>
      <c r="WHY85" s="140"/>
      <c r="WHZ85" s="140"/>
      <c r="WIA85" s="140"/>
      <c r="WIB85" s="140"/>
      <c r="WIC85" s="140"/>
      <c r="WID85" s="140"/>
      <c r="WIE85" s="140"/>
      <c r="WIF85" s="140"/>
      <c r="WIG85" s="140"/>
      <c r="WIH85" s="140"/>
      <c r="WII85" s="140"/>
      <c r="WIJ85" s="140"/>
      <c r="WIK85" s="140"/>
      <c r="WIL85" s="140"/>
      <c r="WIM85" s="140"/>
      <c r="WIN85" s="140"/>
      <c r="WIO85" s="140"/>
      <c r="WIP85" s="140"/>
      <c r="WIQ85" s="140"/>
      <c r="WIR85" s="140"/>
      <c r="WIS85" s="140"/>
      <c r="WIT85" s="140"/>
      <c r="WIU85" s="140"/>
      <c r="WIV85" s="140"/>
      <c r="WIW85" s="140"/>
      <c r="WIX85" s="140"/>
      <c r="WIY85" s="140"/>
      <c r="WIZ85" s="140"/>
      <c r="WJA85" s="140"/>
      <c r="WJB85" s="140"/>
      <c r="WJC85" s="140"/>
      <c r="WJD85" s="140"/>
      <c r="WJE85" s="140"/>
      <c r="WJF85" s="140"/>
      <c r="WJG85" s="140"/>
      <c r="WJH85" s="140"/>
      <c r="WJI85" s="140"/>
      <c r="WJJ85" s="140"/>
      <c r="WJK85" s="140"/>
      <c r="WJL85" s="140"/>
      <c r="WJM85" s="140"/>
      <c r="WJN85" s="140"/>
      <c r="WJO85" s="140"/>
      <c r="WJP85" s="140"/>
      <c r="WJQ85" s="140"/>
      <c r="WJR85" s="140"/>
      <c r="WJS85" s="140"/>
      <c r="WJT85" s="140"/>
      <c r="WJU85" s="140"/>
      <c r="WJV85" s="140"/>
      <c r="WJW85" s="140"/>
      <c r="WJX85" s="140"/>
      <c r="WJY85" s="140"/>
      <c r="WJZ85" s="140"/>
      <c r="WKA85" s="140"/>
      <c r="WKB85" s="140"/>
      <c r="WKC85" s="140"/>
      <c r="WKD85" s="140"/>
      <c r="WKE85" s="140"/>
      <c r="WKF85" s="140"/>
      <c r="WKG85" s="140"/>
      <c r="WKH85" s="140"/>
      <c r="WKI85" s="140"/>
      <c r="WKJ85" s="140"/>
      <c r="WKK85" s="140"/>
      <c r="WKL85" s="140"/>
      <c r="WKM85" s="140"/>
      <c r="WKN85" s="140"/>
      <c r="WKO85" s="140"/>
      <c r="WKP85" s="140"/>
      <c r="WKQ85" s="140"/>
      <c r="WKR85" s="140"/>
      <c r="WKS85" s="140"/>
      <c r="WKT85" s="140"/>
      <c r="WKU85" s="140"/>
      <c r="WKV85" s="140"/>
      <c r="WKW85" s="140"/>
      <c r="WKX85" s="140"/>
      <c r="WKY85" s="140"/>
      <c r="WKZ85" s="140"/>
      <c r="WLA85" s="140"/>
      <c r="WLB85" s="140"/>
      <c r="WLC85" s="140"/>
      <c r="WLD85" s="140"/>
      <c r="WLE85" s="140"/>
      <c r="WLF85" s="140"/>
      <c r="WLG85" s="140"/>
      <c r="WLH85" s="140"/>
      <c r="WLI85" s="140"/>
      <c r="WLJ85" s="140"/>
      <c r="WLK85" s="140"/>
      <c r="WLL85" s="140"/>
      <c r="WLM85" s="140"/>
      <c r="WLN85" s="140"/>
      <c r="WLO85" s="140"/>
      <c r="WLP85" s="140"/>
      <c r="WLQ85" s="140"/>
      <c r="WLR85" s="140"/>
      <c r="WLS85" s="140"/>
      <c r="WLT85" s="140"/>
      <c r="WLU85" s="140"/>
      <c r="WLV85" s="140"/>
      <c r="WLW85" s="140"/>
      <c r="WLX85" s="140"/>
      <c r="WLY85" s="140"/>
      <c r="WLZ85" s="140"/>
      <c r="WMA85" s="140"/>
      <c r="WMB85" s="140"/>
      <c r="WMC85" s="140"/>
      <c r="WMD85" s="140"/>
      <c r="WME85" s="140"/>
      <c r="WMF85" s="140"/>
      <c r="WMG85" s="140"/>
      <c r="WMH85" s="140"/>
      <c r="WMI85" s="140"/>
      <c r="WMJ85" s="140"/>
      <c r="WMK85" s="140"/>
      <c r="WML85" s="140"/>
      <c r="WMM85" s="140"/>
      <c r="WMN85" s="140"/>
      <c r="WMO85" s="140"/>
      <c r="WMP85" s="140"/>
      <c r="WMQ85" s="140"/>
      <c r="WMR85" s="140"/>
      <c r="WMS85" s="140"/>
      <c r="WMT85" s="140"/>
      <c r="WMU85" s="140"/>
      <c r="WMV85" s="140"/>
      <c r="WMW85" s="140"/>
      <c r="WMX85" s="140"/>
      <c r="WMY85" s="140"/>
      <c r="WMZ85" s="140"/>
      <c r="WNA85" s="140"/>
      <c r="WNB85" s="140"/>
      <c r="WNC85" s="140"/>
      <c r="WND85" s="140"/>
      <c r="WNE85" s="140"/>
      <c r="WNF85" s="140"/>
      <c r="WNG85" s="140"/>
      <c r="WNH85" s="140"/>
      <c r="WNI85" s="140"/>
      <c r="WNJ85" s="140"/>
      <c r="WNK85" s="140"/>
      <c r="WNL85" s="140"/>
      <c r="WNM85" s="140"/>
      <c r="WNN85" s="140"/>
      <c r="WNO85" s="140"/>
      <c r="WNP85" s="140"/>
      <c r="WNQ85" s="140"/>
      <c r="WNR85" s="140"/>
      <c r="WNS85" s="140"/>
      <c r="WNT85" s="140"/>
      <c r="WNU85" s="140"/>
      <c r="WNV85" s="140"/>
      <c r="WNW85" s="140"/>
      <c r="WNX85" s="140"/>
      <c r="WNY85" s="140"/>
      <c r="WNZ85" s="140"/>
      <c r="WOA85" s="140"/>
      <c r="WOB85" s="140"/>
      <c r="WOC85" s="140"/>
      <c r="WOD85" s="140"/>
      <c r="WOE85" s="140"/>
      <c r="WOF85" s="140"/>
      <c r="WOG85" s="140"/>
      <c r="WOH85" s="140"/>
      <c r="WOI85" s="140"/>
      <c r="WOJ85" s="140"/>
      <c r="WOK85" s="140"/>
      <c r="WOL85" s="140"/>
      <c r="WOM85" s="140"/>
      <c r="WON85" s="140"/>
      <c r="WOO85" s="140"/>
      <c r="WOP85" s="140"/>
      <c r="WOQ85" s="140"/>
      <c r="WOR85" s="140"/>
      <c r="WOS85" s="140"/>
      <c r="WOT85" s="140"/>
      <c r="WOU85" s="140"/>
      <c r="WOV85" s="140"/>
      <c r="WOW85" s="140"/>
      <c r="WOX85" s="140"/>
      <c r="WOY85" s="140"/>
      <c r="WOZ85" s="140"/>
      <c r="WPA85" s="140"/>
      <c r="WPB85" s="140"/>
      <c r="WPC85" s="140"/>
      <c r="WPD85" s="140"/>
      <c r="WPE85" s="140"/>
      <c r="WPF85" s="140"/>
      <c r="WPG85" s="140"/>
      <c r="WPH85" s="140"/>
      <c r="WPI85" s="140"/>
      <c r="WPJ85" s="140"/>
      <c r="WPK85" s="140"/>
      <c r="WPL85" s="140"/>
      <c r="WPM85" s="140"/>
      <c r="WPN85" s="140"/>
      <c r="WPO85" s="140"/>
      <c r="WPP85" s="140"/>
      <c r="WPQ85" s="140"/>
      <c r="WPR85" s="140"/>
      <c r="WPS85" s="140"/>
      <c r="WPT85" s="140"/>
      <c r="WPU85" s="140"/>
      <c r="WPV85" s="140"/>
      <c r="WPW85" s="140"/>
      <c r="WPX85" s="140"/>
      <c r="WPY85" s="140"/>
      <c r="WPZ85" s="140"/>
      <c r="WQA85" s="140"/>
      <c r="WQB85" s="140"/>
      <c r="WQC85" s="140"/>
      <c r="WQD85" s="140"/>
      <c r="WQE85" s="140"/>
      <c r="WQF85" s="140"/>
      <c r="WQG85" s="140"/>
      <c r="WQH85" s="140"/>
      <c r="WQI85" s="140"/>
      <c r="WQJ85" s="140"/>
      <c r="WQK85" s="140"/>
      <c r="WQL85" s="140"/>
      <c r="WQM85" s="140"/>
      <c r="WQN85" s="140"/>
      <c r="WQO85" s="140"/>
      <c r="WQP85" s="140"/>
      <c r="WQQ85" s="140"/>
      <c r="WQR85" s="140"/>
      <c r="WQS85" s="140"/>
      <c r="WQT85" s="140"/>
      <c r="WQU85" s="140"/>
      <c r="WQV85" s="140"/>
      <c r="WQW85" s="140"/>
      <c r="WQX85" s="140"/>
      <c r="WQY85" s="140"/>
      <c r="WQZ85" s="140"/>
      <c r="WRA85" s="140"/>
      <c r="WRB85" s="140"/>
      <c r="WRC85" s="140"/>
      <c r="WRD85" s="140"/>
      <c r="WRE85" s="140"/>
      <c r="WRF85" s="140"/>
      <c r="WRG85" s="140"/>
      <c r="WRH85" s="140"/>
      <c r="WRI85" s="140"/>
      <c r="WRJ85" s="140"/>
      <c r="WRK85" s="140"/>
      <c r="WRL85" s="140"/>
      <c r="WRM85" s="140"/>
      <c r="WRN85" s="140"/>
      <c r="WRO85" s="140"/>
      <c r="WRP85" s="140"/>
      <c r="WRQ85" s="140"/>
      <c r="WRR85" s="140"/>
      <c r="WRS85" s="140"/>
      <c r="WRT85" s="140"/>
      <c r="WRU85" s="140"/>
      <c r="WRV85" s="140"/>
      <c r="WRW85" s="140"/>
      <c r="WRX85" s="140"/>
      <c r="WRY85" s="140"/>
      <c r="WRZ85" s="140"/>
      <c r="WSA85" s="140"/>
      <c r="WSB85" s="140"/>
      <c r="WSC85" s="140"/>
      <c r="WSD85" s="140"/>
      <c r="WSE85" s="140"/>
      <c r="WSF85" s="140"/>
      <c r="WSG85" s="140"/>
      <c r="WSH85" s="140"/>
      <c r="WSI85" s="140"/>
      <c r="WSJ85" s="140"/>
      <c r="WSK85" s="140"/>
      <c r="WSL85" s="140"/>
      <c r="WSM85" s="140"/>
      <c r="WSN85" s="140"/>
      <c r="WSO85" s="140"/>
      <c r="WSP85" s="140"/>
      <c r="WSQ85" s="140"/>
      <c r="WSR85" s="140"/>
      <c r="WSS85" s="140"/>
      <c r="WST85" s="140"/>
      <c r="WSU85" s="140"/>
      <c r="WSV85" s="140"/>
      <c r="WSW85" s="140"/>
      <c r="WSX85" s="140"/>
      <c r="WSY85" s="140"/>
      <c r="WSZ85" s="140"/>
      <c r="WTA85" s="140"/>
      <c r="WTB85" s="140"/>
      <c r="WTC85" s="140"/>
      <c r="WTD85" s="140"/>
      <c r="WTE85" s="140"/>
      <c r="WTF85" s="140"/>
      <c r="WTG85" s="140"/>
      <c r="WTH85" s="140"/>
      <c r="WTI85" s="140"/>
      <c r="WTJ85" s="140"/>
      <c r="WTK85" s="140"/>
      <c r="WTL85" s="140"/>
      <c r="WTM85" s="140"/>
      <c r="WTN85" s="140"/>
      <c r="WTO85" s="140"/>
      <c r="WTP85" s="140"/>
      <c r="WTQ85" s="140"/>
      <c r="WTR85" s="140"/>
      <c r="WTS85" s="140"/>
      <c r="WTT85" s="140"/>
      <c r="WTU85" s="140"/>
      <c r="WTV85" s="140"/>
      <c r="WTW85" s="140"/>
      <c r="WTX85" s="140"/>
      <c r="WTY85" s="140"/>
      <c r="WTZ85" s="140"/>
      <c r="WUA85" s="140"/>
      <c r="WUB85" s="140"/>
      <c r="WUC85" s="140"/>
      <c r="WUD85" s="140"/>
      <c r="WUE85" s="140"/>
      <c r="WUF85" s="140"/>
      <c r="WUG85" s="140"/>
      <c r="WUH85" s="140"/>
      <c r="WUI85" s="140"/>
      <c r="WUJ85" s="140"/>
      <c r="WUK85" s="140"/>
      <c r="WUL85" s="140"/>
      <c r="WUM85" s="140"/>
      <c r="WUN85" s="140"/>
      <c r="WUO85" s="140"/>
      <c r="WUP85" s="140"/>
      <c r="WUQ85" s="140"/>
      <c r="WUR85" s="140"/>
      <c r="WUS85" s="140"/>
      <c r="WUT85" s="140"/>
      <c r="WUU85" s="140"/>
      <c r="WUV85" s="140"/>
      <c r="WUW85" s="140"/>
      <c r="WUX85" s="140"/>
      <c r="WUY85" s="140"/>
      <c r="WUZ85" s="140"/>
      <c r="WVA85" s="140"/>
      <c r="WVB85" s="140"/>
      <c r="WVC85" s="140"/>
      <c r="WVD85" s="140"/>
      <c r="WVE85" s="140"/>
      <c r="WVF85" s="140"/>
      <c r="WVG85" s="140"/>
      <c r="WVH85" s="140"/>
      <c r="WVI85" s="140"/>
      <c r="WVJ85" s="140"/>
      <c r="WVK85" s="140"/>
      <c r="WVL85" s="140"/>
      <c r="WVM85" s="140"/>
      <c r="WVN85" s="140"/>
      <c r="WVO85" s="140"/>
      <c r="WVP85" s="140"/>
      <c r="WVQ85" s="140"/>
      <c r="WVR85" s="140"/>
      <c r="WVS85" s="140"/>
      <c r="WVT85" s="140"/>
      <c r="WVU85" s="140"/>
      <c r="WVV85" s="140"/>
      <c r="WVW85" s="140"/>
      <c r="WVX85" s="140"/>
      <c r="WVY85" s="140"/>
      <c r="WVZ85" s="140"/>
      <c r="WWA85" s="140"/>
      <c r="WWB85" s="140"/>
      <c r="WWC85" s="140"/>
      <c r="WWD85" s="140"/>
      <c r="WWE85" s="140"/>
      <c r="WWF85" s="140"/>
      <c r="WWG85" s="140"/>
      <c r="WWH85" s="140"/>
      <c r="WWI85" s="140"/>
      <c r="WWJ85" s="140"/>
      <c r="WWK85" s="140"/>
      <c r="WWL85" s="140"/>
      <c r="WWM85" s="140"/>
      <c r="WWN85" s="140"/>
      <c r="WWO85" s="140"/>
      <c r="WWP85" s="140"/>
      <c r="WWQ85" s="140"/>
      <c r="WWR85" s="140"/>
      <c r="WWS85" s="140"/>
      <c r="WWT85" s="140"/>
      <c r="WWU85" s="140"/>
      <c r="WWV85" s="140"/>
      <c r="WWW85" s="140"/>
      <c r="WWX85" s="140"/>
      <c r="WWY85" s="140"/>
      <c r="WWZ85" s="140"/>
      <c r="WXA85" s="140"/>
      <c r="WXB85" s="140"/>
      <c r="WXC85" s="140"/>
      <c r="WXD85" s="140"/>
      <c r="WXE85" s="140"/>
      <c r="WXF85" s="140"/>
      <c r="WXG85" s="140"/>
      <c r="WXH85" s="140"/>
      <c r="WXI85" s="140"/>
      <c r="WXJ85" s="140"/>
      <c r="WXK85" s="140"/>
      <c r="WXL85" s="140"/>
      <c r="WXM85" s="140"/>
      <c r="WXN85" s="140"/>
      <c r="WXO85" s="140"/>
      <c r="WXP85" s="140"/>
      <c r="WXQ85" s="140"/>
      <c r="WXR85" s="140"/>
      <c r="WXS85" s="140"/>
      <c r="WXT85" s="140"/>
      <c r="WXU85" s="140"/>
      <c r="WXV85" s="140"/>
      <c r="WXW85" s="140"/>
      <c r="WXX85" s="140"/>
      <c r="WXY85" s="140"/>
      <c r="WXZ85" s="140"/>
      <c r="WYA85" s="140"/>
      <c r="WYB85" s="140"/>
      <c r="WYC85" s="140"/>
      <c r="WYD85" s="140"/>
      <c r="WYE85" s="140"/>
      <c r="WYF85" s="140"/>
      <c r="WYG85" s="140"/>
      <c r="WYH85" s="140"/>
      <c r="WYI85" s="140"/>
      <c r="WYJ85" s="140"/>
      <c r="WYK85" s="140"/>
      <c r="WYL85" s="140"/>
      <c r="WYM85" s="140"/>
      <c r="WYN85" s="140"/>
      <c r="WYO85" s="140"/>
      <c r="WYP85" s="140"/>
      <c r="WYQ85" s="140"/>
      <c r="WYR85" s="140"/>
      <c r="WYS85" s="140"/>
      <c r="WYT85" s="140"/>
      <c r="WYU85" s="140"/>
      <c r="WYV85" s="140"/>
      <c r="WYW85" s="140"/>
      <c r="WYX85" s="140"/>
      <c r="WYY85" s="140"/>
      <c r="WYZ85" s="140"/>
      <c r="WZA85" s="140"/>
      <c r="WZB85" s="140"/>
      <c r="WZC85" s="140"/>
      <c r="WZD85" s="140"/>
      <c r="WZE85" s="140"/>
      <c r="WZF85" s="140"/>
      <c r="WZG85" s="140"/>
      <c r="WZH85" s="140"/>
      <c r="WZI85" s="140"/>
      <c r="WZJ85" s="140"/>
      <c r="WZK85" s="140"/>
      <c r="WZL85" s="140"/>
      <c r="WZM85" s="140"/>
      <c r="WZN85" s="140"/>
      <c r="WZO85" s="140"/>
      <c r="WZP85" s="140"/>
      <c r="WZQ85" s="140"/>
      <c r="WZR85" s="140"/>
      <c r="WZS85" s="140"/>
      <c r="WZT85" s="140"/>
      <c r="WZU85" s="140"/>
      <c r="WZV85" s="140"/>
      <c r="WZW85" s="140"/>
      <c r="WZX85" s="140"/>
      <c r="WZY85" s="140"/>
      <c r="WZZ85" s="140"/>
      <c r="XAA85" s="140"/>
      <c r="XAB85" s="140"/>
      <c r="XAC85" s="140"/>
      <c r="XAD85" s="140"/>
      <c r="XAE85" s="140"/>
      <c r="XAF85" s="140"/>
      <c r="XAG85" s="140"/>
      <c r="XAH85" s="140"/>
      <c r="XAI85" s="140"/>
      <c r="XAJ85" s="140"/>
      <c r="XAK85" s="140"/>
      <c r="XAL85" s="140"/>
      <c r="XAM85" s="140"/>
      <c r="XAN85" s="140"/>
      <c r="XAO85" s="140"/>
      <c r="XAP85" s="140"/>
      <c r="XAQ85" s="140"/>
      <c r="XAR85" s="140"/>
      <c r="XAS85" s="140"/>
      <c r="XAT85" s="140"/>
      <c r="XAU85" s="140"/>
      <c r="XAV85" s="140"/>
      <c r="XAW85" s="140"/>
      <c r="XAX85" s="140"/>
      <c r="XAY85" s="140"/>
      <c r="XAZ85" s="140"/>
      <c r="XBA85" s="140"/>
      <c r="XBB85" s="140"/>
      <c r="XBC85" s="140"/>
      <c r="XBD85" s="140"/>
      <c r="XBE85" s="140"/>
      <c r="XBF85" s="140"/>
      <c r="XBG85" s="140"/>
      <c r="XBH85" s="140"/>
      <c r="XBI85" s="140"/>
      <c r="XBJ85" s="140"/>
      <c r="XBK85" s="140"/>
      <c r="XBL85" s="140"/>
      <c r="XBM85" s="140"/>
      <c r="XBN85" s="140"/>
      <c r="XBO85" s="140"/>
      <c r="XBP85" s="140"/>
      <c r="XBQ85" s="140"/>
      <c r="XBR85" s="140"/>
      <c r="XBS85" s="140"/>
      <c r="XBT85" s="140"/>
      <c r="XBU85" s="140"/>
      <c r="XBV85" s="140"/>
      <c r="XBW85" s="140"/>
      <c r="XBX85" s="140"/>
      <c r="XBY85" s="140"/>
      <c r="XBZ85" s="140"/>
      <c r="XCA85" s="140"/>
      <c r="XCB85" s="140"/>
      <c r="XCC85" s="140"/>
      <c r="XCD85" s="140"/>
      <c r="XCE85" s="140"/>
      <c r="XCF85" s="140"/>
      <c r="XCG85" s="140"/>
      <c r="XCH85" s="140"/>
      <c r="XCI85" s="140"/>
      <c r="XCJ85" s="140"/>
      <c r="XCK85" s="140"/>
      <c r="XCL85" s="140"/>
      <c r="XCM85" s="140"/>
      <c r="XCN85" s="140"/>
      <c r="XCO85" s="140"/>
      <c r="XCP85" s="140"/>
      <c r="XCQ85" s="140"/>
      <c r="XCR85" s="140"/>
      <c r="XCS85" s="140"/>
      <c r="XCT85" s="140"/>
      <c r="XCU85" s="140"/>
      <c r="XCV85" s="140"/>
      <c r="XCW85" s="140"/>
      <c r="XCX85" s="140"/>
      <c r="XCY85" s="140"/>
      <c r="XCZ85" s="140"/>
      <c r="XDA85" s="140"/>
      <c r="XDB85" s="140"/>
      <c r="XDC85" s="140"/>
      <c r="XDD85" s="140"/>
      <c r="XDE85" s="140"/>
      <c r="XDF85" s="140"/>
      <c r="XDG85" s="140"/>
      <c r="XDH85" s="140"/>
      <c r="XDI85" s="140"/>
      <c r="XDJ85" s="140"/>
      <c r="XDK85" s="140"/>
      <c r="XDL85" s="140"/>
      <c r="XDM85" s="140"/>
      <c r="XDN85" s="140"/>
      <c r="XDO85" s="140"/>
      <c r="XDP85" s="140"/>
      <c r="XDQ85" s="140"/>
      <c r="XDR85" s="140"/>
      <c r="XDS85" s="140"/>
      <c r="XDT85" s="140"/>
      <c r="XDU85" s="140"/>
      <c r="XDV85" s="140"/>
      <c r="XDW85" s="140"/>
      <c r="XDX85" s="140"/>
      <c r="XDY85" s="140"/>
      <c r="XDZ85" s="140"/>
      <c r="XEA85" s="140"/>
      <c r="XEB85" s="140"/>
      <c r="XEC85" s="140"/>
      <c r="XED85" s="140"/>
      <c r="XEE85" s="140"/>
      <c r="XEF85" s="140"/>
      <c r="XEG85" s="140"/>
      <c r="XEH85" s="140"/>
      <c r="XEI85" s="140"/>
      <c r="XEJ85" s="140"/>
      <c r="XEK85" s="140"/>
      <c r="XEL85" s="140"/>
      <c r="XEM85" s="140"/>
      <c r="XEN85" s="140"/>
      <c r="XEO85" s="140"/>
      <c r="XEP85" s="140"/>
      <c r="XEQ85" s="140"/>
      <c r="XER85" s="140"/>
      <c r="XES85" s="140"/>
      <c r="XET85" s="140"/>
      <c r="XEU85" s="140"/>
      <c r="XEV85" s="140"/>
      <c r="XEW85" s="140"/>
      <c r="XEX85" s="140"/>
      <c r="XEY85" s="140"/>
      <c r="XEZ85" s="140"/>
      <c r="XFA85" s="140"/>
      <c r="XFB85" s="140"/>
      <c r="XFC85" s="140"/>
      <c r="XFD85" s="140"/>
    </row>
    <row r="86" spans="1:16384" ht="24" x14ac:dyDescent="0.25">
      <c r="A86" s="65">
        <v>184852238</v>
      </c>
      <c r="B86" s="142" t="s">
        <v>808</v>
      </c>
      <c r="C86" s="108" t="s">
        <v>10</v>
      </c>
      <c r="D86" s="137">
        <v>1</v>
      </c>
      <c r="E86" s="317"/>
      <c r="F86" s="138">
        <f t="shared" si="1"/>
        <v>0</v>
      </c>
    </row>
    <row r="87" spans="1:16384" s="106" customFormat="1" ht="24" x14ac:dyDescent="0.2">
      <c r="A87" s="136" t="s">
        <v>809</v>
      </c>
      <c r="B87" s="107" t="s">
        <v>810</v>
      </c>
      <c r="C87" s="108" t="s">
        <v>10</v>
      </c>
      <c r="D87" s="137">
        <v>1</v>
      </c>
      <c r="E87" s="317"/>
      <c r="F87" s="138">
        <f t="shared" si="1"/>
        <v>0</v>
      </c>
    </row>
    <row r="88" spans="1:16384" s="106" customFormat="1" ht="24" x14ac:dyDescent="0.2">
      <c r="A88" s="136" t="s">
        <v>811</v>
      </c>
      <c r="B88" s="107" t="s">
        <v>812</v>
      </c>
      <c r="C88" s="108" t="s">
        <v>10</v>
      </c>
      <c r="D88" s="137">
        <v>4</v>
      </c>
      <c r="E88" s="317"/>
      <c r="F88" s="138">
        <f t="shared" si="1"/>
        <v>0</v>
      </c>
    </row>
    <row r="89" spans="1:16384" s="106" customFormat="1" ht="12.75" x14ac:dyDescent="0.2">
      <c r="A89" s="136" t="s">
        <v>813</v>
      </c>
      <c r="B89" s="143" t="s">
        <v>814</v>
      </c>
      <c r="C89" s="108" t="s">
        <v>10</v>
      </c>
      <c r="D89" s="137">
        <v>2</v>
      </c>
      <c r="E89" s="317"/>
      <c r="F89" s="138">
        <f t="shared" si="1"/>
        <v>0</v>
      </c>
    </row>
    <row r="90" spans="1:16384" s="144" customFormat="1" ht="24" x14ac:dyDescent="0.25">
      <c r="A90" s="136" t="s">
        <v>815</v>
      </c>
      <c r="B90" s="107" t="s">
        <v>816</v>
      </c>
      <c r="C90" s="108" t="s">
        <v>10</v>
      </c>
      <c r="D90" s="137">
        <v>1</v>
      </c>
      <c r="E90" s="317"/>
      <c r="F90" s="138">
        <f t="shared" si="1"/>
        <v>0</v>
      </c>
    </row>
    <row r="91" spans="1:16384" s="144" customFormat="1" ht="24" x14ac:dyDescent="0.25">
      <c r="A91" s="136" t="s">
        <v>817</v>
      </c>
      <c r="B91" s="107" t="s">
        <v>818</v>
      </c>
      <c r="C91" s="108" t="s">
        <v>10</v>
      </c>
      <c r="D91" s="137">
        <v>1</v>
      </c>
      <c r="E91" s="317"/>
      <c r="F91" s="138">
        <f t="shared" si="1"/>
        <v>0</v>
      </c>
    </row>
    <row r="92" spans="1:16384" s="144" customFormat="1" ht="24" x14ac:dyDescent="0.25">
      <c r="A92" s="136"/>
      <c r="B92" s="107" t="s">
        <v>819</v>
      </c>
      <c r="C92" s="108" t="s">
        <v>10</v>
      </c>
      <c r="D92" s="137">
        <v>1</v>
      </c>
      <c r="E92" s="317"/>
      <c r="F92" s="138">
        <f t="shared" si="1"/>
        <v>0</v>
      </c>
    </row>
    <row r="93" spans="1:16384" s="144" customFormat="1" ht="24" x14ac:dyDescent="0.25">
      <c r="A93" s="136" t="s">
        <v>820</v>
      </c>
      <c r="B93" s="107" t="s">
        <v>821</v>
      </c>
      <c r="C93" s="108" t="s">
        <v>10</v>
      </c>
      <c r="D93" s="137">
        <v>5</v>
      </c>
      <c r="E93" s="317"/>
      <c r="F93" s="138">
        <f t="shared" si="1"/>
        <v>0</v>
      </c>
    </row>
    <row r="94" spans="1:16384" s="144" customFormat="1" ht="24" x14ac:dyDescent="0.25">
      <c r="A94" s="136" t="s">
        <v>822</v>
      </c>
      <c r="B94" s="107" t="s">
        <v>823</v>
      </c>
      <c r="C94" s="108" t="s">
        <v>8</v>
      </c>
      <c r="D94" s="137">
        <v>301</v>
      </c>
      <c r="E94" s="317"/>
      <c r="F94" s="138">
        <f t="shared" si="1"/>
        <v>0</v>
      </c>
    </row>
    <row r="95" spans="1:16384" s="106" customFormat="1" ht="16.5" thickBot="1" x14ac:dyDescent="0.3">
      <c r="A95" s="145"/>
      <c r="B95" s="140"/>
      <c r="C95" s="146"/>
      <c r="D95" s="147"/>
      <c r="E95" s="148"/>
      <c r="F95" s="149">
        <f>SUM(F78:F94)</f>
        <v>0</v>
      </c>
    </row>
    <row r="96" spans="1:16384" s="106" customFormat="1" ht="15.75" x14ac:dyDescent="0.25">
      <c r="A96" s="145"/>
      <c r="B96" s="104" t="s">
        <v>795</v>
      </c>
      <c r="C96" s="25" t="s">
        <v>790</v>
      </c>
      <c r="D96" s="105" t="s">
        <v>791</v>
      </c>
      <c r="E96" s="105" t="s">
        <v>792</v>
      </c>
      <c r="F96" s="105" t="s">
        <v>744</v>
      </c>
    </row>
    <row r="97" spans="1:7" s="144" customFormat="1" ht="24" x14ac:dyDescent="0.25">
      <c r="A97" s="136" t="s">
        <v>824</v>
      </c>
      <c r="B97" s="107" t="s">
        <v>825</v>
      </c>
      <c r="C97" s="108" t="s">
        <v>103</v>
      </c>
      <c r="D97" s="150">
        <f>+D103*4</f>
        <v>24</v>
      </c>
      <c r="E97" s="317"/>
      <c r="F97" s="138">
        <f t="shared" ref="F97:F115" si="2">+D97*E97</f>
        <v>0</v>
      </c>
      <c r="G97" s="151"/>
    </row>
    <row r="98" spans="1:7" s="106" customFormat="1" ht="12.75" x14ac:dyDescent="0.2">
      <c r="A98" s="136" t="s">
        <v>826</v>
      </c>
      <c r="B98" s="107" t="s">
        <v>827</v>
      </c>
      <c r="C98" s="108" t="s">
        <v>103</v>
      </c>
      <c r="D98" s="150">
        <f>+D97</f>
        <v>24</v>
      </c>
      <c r="E98" s="317"/>
      <c r="F98" s="138">
        <f t="shared" si="2"/>
        <v>0</v>
      </c>
      <c r="G98" s="151"/>
    </row>
    <row r="99" spans="1:7" s="97" customFormat="1" ht="24" x14ac:dyDescent="0.25">
      <c r="A99" s="136" t="s">
        <v>828</v>
      </c>
      <c r="B99" s="107" t="s">
        <v>829</v>
      </c>
      <c r="C99" s="108" t="s">
        <v>28</v>
      </c>
      <c r="D99" s="150">
        <f>+D107</f>
        <v>6</v>
      </c>
      <c r="E99" s="317"/>
      <c r="F99" s="138">
        <f t="shared" si="2"/>
        <v>0</v>
      </c>
      <c r="G99" s="25"/>
    </row>
    <row r="100" spans="1:7" s="97" customFormat="1" ht="15.75" x14ac:dyDescent="0.25">
      <c r="A100" s="136"/>
      <c r="B100" s="107" t="s">
        <v>830</v>
      </c>
      <c r="C100" s="108" t="s">
        <v>831</v>
      </c>
      <c r="D100" s="150">
        <f>+D99*0.02</f>
        <v>0.12</v>
      </c>
      <c r="E100" s="317"/>
      <c r="F100" s="138">
        <f t="shared" si="2"/>
        <v>0</v>
      </c>
      <c r="G100" s="25"/>
    </row>
    <row r="101" spans="1:7" s="97" customFormat="1" ht="24" x14ac:dyDescent="0.25">
      <c r="A101" s="136" t="s">
        <v>832</v>
      </c>
      <c r="B101" s="107" t="s">
        <v>833</v>
      </c>
      <c r="C101" s="108" t="s">
        <v>10</v>
      </c>
      <c r="D101" s="150">
        <f>+'SAD-R'!D37+'SAD-R'!D38</f>
        <v>2</v>
      </c>
      <c r="E101" s="317"/>
      <c r="F101" s="138">
        <f t="shared" si="2"/>
        <v>0</v>
      </c>
      <c r="G101" s="152" t="s">
        <v>834</v>
      </c>
    </row>
    <row r="102" spans="1:7" s="97" customFormat="1" ht="24" x14ac:dyDescent="0.25">
      <c r="A102" s="136" t="s">
        <v>835</v>
      </c>
      <c r="B102" s="107" t="s">
        <v>836</v>
      </c>
      <c r="C102" s="108" t="s">
        <v>10</v>
      </c>
      <c r="D102" s="150">
        <f>+'SAD-R'!D22</f>
        <v>6</v>
      </c>
      <c r="E102" s="317"/>
      <c r="F102" s="138">
        <f t="shared" si="2"/>
        <v>0</v>
      </c>
      <c r="G102" s="152"/>
    </row>
    <row r="103" spans="1:7" s="92" customFormat="1" ht="12.75" x14ac:dyDescent="0.2">
      <c r="A103" s="136"/>
      <c r="B103" s="107" t="s">
        <v>837</v>
      </c>
      <c r="C103" s="108" t="s">
        <v>103</v>
      </c>
      <c r="D103" s="150">
        <f>+D102</f>
        <v>6</v>
      </c>
      <c r="E103" s="317"/>
      <c r="F103" s="138">
        <f t="shared" si="2"/>
        <v>0</v>
      </c>
      <c r="G103" s="27"/>
    </row>
    <row r="104" spans="1:7" s="106" customFormat="1" ht="12.75" x14ac:dyDescent="0.2">
      <c r="A104" s="136"/>
      <c r="B104" s="107" t="s">
        <v>838</v>
      </c>
      <c r="C104" s="108" t="s">
        <v>356</v>
      </c>
      <c r="D104" s="150">
        <f>+D103*3</f>
        <v>18</v>
      </c>
      <c r="E104" s="317"/>
      <c r="F104" s="138">
        <f t="shared" si="2"/>
        <v>0</v>
      </c>
      <c r="G104" s="151"/>
    </row>
    <row r="105" spans="1:7" s="144" customFormat="1" x14ac:dyDescent="0.25">
      <c r="A105" s="136" t="s">
        <v>839</v>
      </c>
      <c r="B105" s="107" t="s">
        <v>840</v>
      </c>
      <c r="C105" s="108" t="s">
        <v>10</v>
      </c>
      <c r="D105" s="150">
        <f>+'SAD-R'!D45</f>
        <v>6</v>
      </c>
      <c r="E105" s="317"/>
      <c r="F105" s="138">
        <f t="shared" si="2"/>
        <v>0</v>
      </c>
      <c r="G105" s="151"/>
    </row>
    <row r="106" spans="1:7" s="106" customFormat="1" ht="12.75" x14ac:dyDescent="0.2">
      <c r="A106" s="136"/>
      <c r="B106" s="107" t="s">
        <v>841</v>
      </c>
      <c r="C106" s="108" t="s">
        <v>10</v>
      </c>
      <c r="D106" s="150">
        <f>+D105</f>
        <v>6</v>
      </c>
      <c r="E106" s="317"/>
      <c r="F106" s="138">
        <f t="shared" si="2"/>
        <v>0</v>
      </c>
      <c r="G106" s="151"/>
    </row>
    <row r="107" spans="1:7" s="106" customFormat="1" ht="24" x14ac:dyDescent="0.2">
      <c r="A107" s="136" t="s">
        <v>842</v>
      </c>
      <c r="B107" s="107" t="s">
        <v>843</v>
      </c>
      <c r="C107" s="108" t="s">
        <v>10</v>
      </c>
      <c r="D107" s="150">
        <f>+D106</f>
        <v>6</v>
      </c>
      <c r="E107" s="317"/>
      <c r="F107" s="138">
        <f t="shared" si="2"/>
        <v>0</v>
      </c>
      <c r="G107" s="151"/>
    </row>
    <row r="108" spans="1:7" s="106" customFormat="1" ht="24" x14ac:dyDescent="0.2">
      <c r="A108" s="136" t="s">
        <v>844</v>
      </c>
      <c r="B108" s="107" t="s">
        <v>845</v>
      </c>
      <c r="C108" s="108" t="s">
        <v>10</v>
      </c>
      <c r="D108" s="150">
        <f>+D105</f>
        <v>6</v>
      </c>
      <c r="E108" s="317"/>
      <c r="F108" s="138">
        <f t="shared" si="2"/>
        <v>0</v>
      </c>
      <c r="G108" s="151"/>
    </row>
    <row r="109" spans="1:7" s="106" customFormat="1" ht="12.75" x14ac:dyDescent="0.2">
      <c r="A109" s="136"/>
      <c r="B109" s="107" t="s">
        <v>846</v>
      </c>
      <c r="C109" s="108" t="s">
        <v>28</v>
      </c>
      <c r="D109" s="150">
        <f>+D108</f>
        <v>6</v>
      </c>
      <c r="E109" s="317"/>
      <c r="F109" s="138">
        <f t="shared" si="2"/>
        <v>0</v>
      </c>
      <c r="G109" s="151"/>
    </row>
    <row r="110" spans="1:7" s="92" customFormat="1" ht="24" x14ac:dyDescent="0.2">
      <c r="A110" s="136" t="s">
        <v>847</v>
      </c>
      <c r="B110" s="107" t="s">
        <v>848</v>
      </c>
      <c r="C110" s="108" t="s">
        <v>10</v>
      </c>
      <c r="D110" s="150">
        <f>+D107</f>
        <v>6</v>
      </c>
      <c r="E110" s="317"/>
      <c r="F110" s="138">
        <f t="shared" si="2"/>
        <v>0</v>
      </c>
      <c r="G110" s="27"/>
    </row>
    <row r="111" spans="1:7" s="92" customFormat="1" ht="24" x14ac:dyDescent="0.2">
      <c r="A111" s="136" t="s">
        <v>849</v>
      </c>
      <c r="B111" s="107" t="s">
        <v>850</v>
      </c>
      <c r="C111" s="108" t="s">
        <v>10</v>
      </c>
      <c r="D111" s="150">
        <f>+D112</f>
        <v>6</v>
      </c>
      <c r="E111" s="317"/>
      <c r="F111" s="138">
        <f t="shared" si="2"/>
        <v>0</v>
      </c>
      <c r="G111" s="27"/>
    </row>
    <row r="112" spans="1:7" s="92" customFormat="1" ht="12.75" x14ac:dyDescent="0.2">
      <c r="A112" s="136"/>
      <c r="B112" s="107" t="s">
        <v>851</v>
      </c>
      <c r="C112" s="108" t="s">
        <v>10</v>
      </c>
      <c r="D112" s="150">
        <f>+D110</f>
        <v>6</v>
      </c>
      <c r="E112" s="317"/>
      <c r="F112" s="138">
        <f t="shared" si="2"/>
        <v>0</v>
      </c>
    </row>
    <row r="113" spans="1:7" s="92" customFormat="1" ht="24" x14ac:dyDescent="0.2">
      <c r="A113" s="136" t="s">
        <v>852</v>
      </c>
      <c r="B113" s="107" t="s">
        <v>853</v>
      </c>
      <c r="C113" s="108" t="s">
        <v>10</v>
      </c>
      <c r="D113" s="150">
        <f>+D107</f>
        <v>6</v>
      </c>
      <c r="E113" s="317"/>
      <c r="F113" s="138">
        <f t="shared" si="2"/>
        <v>0</v>
      </c>
    </row>
    <row r="114" spans="1:7" ht="24" x14ac:dyDescent="0.25">
      <c r="A114" s="136" t="s">
        <v>854</v>
      </c>
      <c r="B114" s="107" t="s">
        <v>855</v>
      </c>
      <c r="C114" s="108" t="s">
        <v>28</v>
      </c>
      <c r="D114" s="150">
        <f>+D107</f>
        <v>6</v>
      </c>
      <c r="E114" s="317"/>
      <c r="F114" s="138">
        <f t="shared" si="2"/>
        <v>0</v>
      </c>
    </row>
    <row r="115" spans="1:7" ht="24.75" thickBot="1" x14ac:dyDescent="0.3">
      <c r="A115" s="136"/>
      <c r="B115" s="107" t="s">
        <v>856</v>
      </c>
      <c r="C115" s="108" t="s">
        <v>103</v>
      </c>
      <c r="D115" s="150">
        <f>+D114*0.15</f>
        <v>0.89999999999999991</v>
      </c>
      <c r="E115" s="317"/>
      <c r="F115" s="153">
        <f t="shared" si="2"/>
        <v>0</v>
      </c>
    </row>
    <row r="116" spans="1:7" s="92" customFormat="1" ht="16.5" thickBot="1" x14ac:dyDescent="0.3">
      <c r="A116" s="91"/>
      <c r="C116" s="91"/>
      <c r="D116" s="91"/>
      <c r="E116" s="91"/>
      <c r="F116" s="154">
        <f>SUM(F97:F115)</f>
        <v>0</v>
      </c>
    </row>
    <row r="117" spans="1:7" ht="15.75" x14ac:dyDescent="0.25">
      <c r="B117" s="104" t="s">
        <v>796</v>
      </c>
      <c r="C117" s="25" t="s">
        <v>790</v>
      </c>
      <c r="D117" s="105" t="s">
        <v>791</v>
      </c>
      <c r="E117" s="105" t="s">
        <v>792</v>
      </c>
      <c r="F117" s="105" t="s">
        <v>744</v>
      </c>
    </row>
    <row r="118" spans="1:7" s="144" customFormat="1" ht="24" x14ac:dyDescent="0.25">
      <c r="A118" s="136" t="s">
        <v>824</v>
      </c>
      <c r="B118" s="107" t="s">
        <v>825</v>
      </c>
      <c r="C118" s="108" t="s">
        <v>103</v>
      </c>
      <c r="D118" s="150">
        <f>+D129*2</f>
        <v>21.5</v>
      </c>
      <c r="E118" s="317"/>
      <c r="F118" s="138">
        <f t="shared" ref="F118:F143" si="3">+D118*E118</f>
        <v>0</v>
      </c>
    </row>
    <row r="119" spans="1:7" s="106" customFormat="1" ht="12.75" x14ac:dyDescent="0.2">
      <c r="A119" s="136" t="s">
        <v>826</v>
      </c>
      <c r="B119" s="107" t="s">
        <v>827</v>
      </c>
      <c r="C119" s="108" t="s">
        <v>103</v>
      </c>
      <c r="D119" s="150">
        <f>+D118</f>
        <v>21.5</v>
      </c>
      <c r="E119" s="317"/>
      <c r="F119" s="138">
        <f t="shared" si="3"/>
        <v>0</v>
      </c>
    </row>
    <row r="120" spans="1:7" s="106" customFormat="1" ht="24" x14ac:dyDescent="0.2">
      <c r="A120" s="136" t="s">
        <v>857</v>
      </c>
      <c r="B120" s="107" t="s">
        <v>858</v>
      </c>
      <c r="C120" s="108" t="s">
        <v>28</v>
      </c>
      <c r="D120" s="150">
        <f>+[5]rostliny!C4</f>
        <v>427</v>
      </c>
      <c r="E120" s="317"/>
      <c r="F120" s="138">
        <f t="shared" si="3"/>
        <v>0</v>
      </c>
    </row>
    <row r="121" spans="1:7" s="97" customFormat="1" ht="24" x14ac:dyDescent="0.25">
      <c r="A121" s="136" t="s">
        <v>828</v>
      </c>
      <c r="B121" s="107" t="s">
        <v>829</v>
      </c>
      <c r="C121" s="108" t="s">
        <v>28</v>
      </c>
      <c r="D121" s="150">
        <f>+D120*2</f>
        <v>854</v>
      </c>
      <c r="E121" s="317"/>
      <c r="F121" s="138">
        <f t="shared" si="3"/>
        <v>0</v>
      </c>
      <c r="G121" s="98"/>
    </row>
    <row r="122" spans="1:7" s="97" customFormat="1" ht="15.75" x14ac:dyDescent="0.25">
      <c r="A122" s="136"/>
      <c r="B122" s="107" t="s">
        <v>830</v>
      </c>
      <c r="C122" s="108" t="s">
        <v>831</v>
      </c>
      <c r="D122" s="150">
        <f>+D120*0.02*2</f>
        <v>17.080000000000002</v>
      </c>
      <c r="E122" s="317"/>
      <c r="F122" s="138">
        <f t="shared" si="3"/>
        <v>0</v>
      </c>
      <c r="G122" s="98"/>
    </row>
    <row r="123" spans="1:7" s="97" customFormat="1" ht="15.75" x14ac:dyDescent="0.25">
      <c r="A123" s="136" t="s">
        <v>859</v>
      </c>
      <c r="B123" s="107" t="s">
        <v>860</v>
      </c>
      <c r="C123" s="108" t="s">
        <v>28</v>
      </c>
      <c r="D123" s="150">
        <v>148</v>
      </c>
      <c r="E123" s="317"/>
      <c r="F123" s="138">
        <f t="shared" si="3"/>
        <v>0</v>
      </c>
      <c r="G123" s="98"/>
    </row>
    <row r="124" spans="1:7" s="97" customFormat="1" ht="15.75" x14ac:dyDescent="0.25">
      <c r="A124" s="136" t="s">
        <v>861</v>
      </c>
      <c r="B124" s="107" t="s">
        <v>862</v>
      </c>
      <c r="C124" s="108" t="s">
        <v>28</v>
      </c>
      <c r="D124" s="150">
        <v>260</v>
      </c>
      <c r="E124" s="317"/>
      <c r="F124" s="138">
        <f>+D124*E124</f>
        <v>0</v>
      </c>
      <c r="G124" s="98"/>
    </row>
    <row r="125" spans="1:7" s="106" customFormat="1" ht="24" x14ac:dyDescent="0.2">
      <c r="A125" s="136" t="s">
        <v>863</v>
      </c>
      <c r="B125" s="107" t="s">
        <v>864</v>
      </c>
      <c r="C125" s="108" t="s">
        <v>10</v>
      </c>
      <c r="D125" s="150">
        <f>+'SAD-R'!D139+'SAD-R'!D140+'SAD-R'!D141+'SAD-R'!D143+'SAD-R'!D145+'SAD-R'!D146+'SAD-R'!D147-D127</f>
        <v>80</v>
      </c>
      <c r="E125" s="317"/>
      <c r="F125" s="138">
        <f t="shared" si="3"/>
        <v>0</v>
      </c>
      <c r="G125" s="155" t="s">
        <v>865</v>
      </c>
    </row>
    <row r="126" spans="1:7" s="106" customFormat="1" ht="24" x14ac:dyDescent="0.2">
      <c r="A126" s="136" t="s">
        <v>866</v>
      </c>
      <c r="B126" s="107" t="s">
        <v>867</v>
      </c>
      <c r="C126" s="108" t="s">
        <v>10</v>
      </c>
      <c r="D126" s="150">
        <f>+'SAD-R'!D142+'SAD-R'!D144+'SAD-R'!D148-D128</f>
        <v>35</v>
      </c>
      <c r="E126" s="317"/>
      <c r="F126" s="138">
        <f t="shared" si="3"/>
        <v>0</v>
      </c>
      <c r="G126" s="155" t="s">
        <v>868</v>
      </c>
    </row>
    <row r="127" spans="1:7" s="106" customFormat="1" ht="24" x14ac:dyDescent="0.2">
      <c r="A127" s="136" t="s">
        <v>869</v>
      </c>
      <c r="B127" s="107" t="s">
        <v>870</v>
      </c>
      <c r="C127" s="108"/>
      <c r="D127" s="150">
        <v>60</v>
      </c>
      <c r="E127" s="317"/>
      <c r="F127" s="138">
        <f>+D127*E127</f>
        <v>0</v>
      </c>
      <c r="G127" s="155" t="s">
        <v>865</v>
      </c>
    </row>
    <row r="128" spans="1:7" s="106" customFormat="1" ht="24" x14ac:dyDescent="0.2">
      <c r="A128" s="136" t="s">
        <v>871</v>
      </c>
      <c r="B128" s="107" t="s">
        <v>872</v>
      </c>
      <c r="C128" s="108" t="s">
        <v>10</v>
      </c>
      <c r="D128" s="150">
        <v>81</v>
      </c>
      <c r="E128" s="317"/>
      <c r="F128" s="138">
        <f>+D128*E128</f>
        <v>0</v>
      </c>
      <c r="G128" s="155" t="s">
        <v>868</v>
      </c>
    </row>
    <row r="129" spans="1:6" s="92" customFormat="1" ht="12.75" x14ac:dyDescent="0.2">
      <c r="A129" s="136"/>
      <c r="B129" s="107" t="s">
        <v>837</v>
      </c>
      <c r="C129" s="108" t="s">
        <v>103</v>
      </c>
      <c r="D129" s="150">
        <f>+(D127+D125)*0.05*0.5+(D126+D128)*0.125*0.5</f>
        <v>10.75</v>
      </c>
      <c r="E129" s="317"/>
      <c r="F129" s="138">
        <f t="shared" si="3"/>
        <v>0</v>
      </c>
    </row>
    <row r="130" spans="1:6" s="106" customFormat="1" ht="12.75" x14ac:dyDescent="0.2">
      <c r="A130" s="136"/>
      <c r="B130" s="107" t="s">
        <v>838</v>
      </c>
      <c r="C130" s="108" t="s">
        <v>356</v>
      </c>
      <c r="D130" s="150">
        <f>+D129*3</f>
        <v>32.25</v>
      </c>
      <c r="E130" s="317"/>
      <c r="F130" s="138">
        <f t="shared" si="3"/>
        <v>0</v>
      </c>
    </row>
    <row r="131" spans="1:6" ht="24" x14ac:dyDescent="0.25">
      <c r="A131" s="136" t="s">
        <v>873</v>
      </c>
      <c r="B131" s="107" t="s">
        <v>874</v>
      </c>
      <c r="C131" s="108" t="s">
        <v>10</v>
      </c>
      <c r="D131" s="150">
        <f>+D125</f>
        <v>80</v>
      </c>
      <c r="E131" s="317"/>
      <c r="F131" s="138">
        <f t="shared" si="3"/>
        <v>0</v>
      </c>
    </row>
    <row r="132" spans="1:6" ht="24" x14ac:dyDescent="0.25">
      <c r="A132" s="136" t="s">
        <v>875</v>
      </c>
      <c r="B132" s="107" t="s">
        <v>876</v>
      </c>
      <c r="C132" s="108" t="s">
        <v>10</v>
      </c>
      <c r="D132" s="150">
        <f>+D126</f>
        <v>35</v>
      </c>
      <c r="E132" s="317"/>
      <c r="F132" s="138">
        <f t="shared" si="3"/>
        <v>0</v>
      </c>
    </row>
    <row r="133" spans="1:6" ht="24" x14ac:dyDescent="0.25">
      <c r="A133" s="136" t="s">
        <v>877</v>
      </c>
      <c r="B133" s="107" t="s">
        <v>878</v>
      </c>
      <c r="C133" s="108" t="s">
        <v>10</v>
      </c>
      <c r="D133" s="150">
        <f>+D127</f>
        <v>60</v>
      </c>
      <c r="E133" s="317"/>
      <c r="F133" s="138">
        <f>+D133*E133</f>
        <v>0</v>
      </c>
    </row>
    <row r="134" spans="1:6" ht="24" x14ac:dyDescent="0.25">
      <c r="A134" s="136" t="s">
        <v>879</v>
      </c>
      <c r="B134" s="107" t="s">
        <v>880</v>
      </c>
      <c r="C134" s="108" t="s">
        <v>10</v>
      </c>
      <c r="D134" s="150">
        <f>+D128</f>
        <v>81</v>
      </c>
      <c r="E134" s="317"/>
      <c r="F134" s="138">
        <f>+D134*E134</f>
        <v>0</v>
      </c>
    </row>
    <row r="135" spans="1:6" ht="24" x14ac:dyDescent="0.25">
      <c r="A135" s="136" t="s">
        <v>881</v>
      </c>
      <c r="B135" s="107" t="s">
        <v>882</v>
      </c>
      <c r="C135" s="108" t="s">
        <v>28</v>
      </c>
      <c r="D135" s="150">
        <f>+D123</f>
        <v>148</v>
      </c>
      <c r="E135" s="317"/>
      <c r="F135" s="138">
        <f t="shared" si="3"/>
        <v>0</v>
      </c>
    </row>
    <row r="136" spans="1:6" ht="24" x14ac:dyDescent="0.25">
      <c r="A136" s="136" t="s">
        <v>883</v>
      </c>
      <c r="B136" s="107" t="s">
        <v>884</v>
      </c>
      <c r="C136" s="108" t="s">
        <v>28</v>
      </c>
      <c r="D136" s="150">
        <f>+D124</f>
        <v>260</v>
      </c>
      <c r="E136" s="317"/>
      <c r="F136" s="138">
        <f>+D136*E136</f>
        <v>0</v>
      </c>
    </row>
    <row r="137" spans="1:6" s="92" customFormat="1" ht="24" x14ac:dyDescent="0.2">
      <c r="A137" s="136" t="s">
        <v>849</v>
      </c>
      <c r="B137" s="107" t="s">
        <v>850</v>
      </c>
      <c r="C137" s="108" t="s">
        <v>10</v>
      </c>
      <c r="D137" s="150">
        <f>+D135</f>
        <v>148</v>
      </c>
      <c r="E137" s="317"/>
      <c r="F137" s="138">
        <f t="shared" si="3"/>
        <v>0</v>
      </c>
    </row>
    <row r="138" spans="1:6" s="92" customFormat="1" ht="24" x14ac:dyDescent="0.2">
      <c r="A138" s="136" t="s">
        <v>885</v>
      </c>
      <c r="B138" s="107" t="s">
        <v>886</v>
      </c>
      <c r="C138" s="108" t="s">
        <v>10</v>
      </c>
      <c r="D138" s="150">
        <f>+D136</f>
        <v>260</v>
      </c>
      <c r="E138" s="317"/>
      <c r="F138" s="138">
        <f>+D138*E138</f>
        <v>0</v>
      </c>
    </row>
    <row r="139" spans="1:6" s="92" customFormat="1" ht="12.75" x14ac:dyDescent="0.2">
      <c r="A139" s="136"/>
      <c r="B139" s="107" t="s">
        <v>851</v>
      </c>
      <c r="C139" s="108" t="s">
        <v>10</v>
      </c>
      <c r="D139" s="150">
        <f>+D135+D134+D133+D132</f>
        <v>324</v>
      </c>
      <c r="E139" s="317"/>
      <c r="F139" s="138">
        <f t="shared" si="3"/>
        <v>0</v>
      </c>
    </row>
    <row r="140" spans="1:6" s="92" customFormat="1" ht="12.75" x14ac:dyDescent="0.2">
      <c r="A140" s="136" t="s">
        <v>887</v>
      </c>
      <c r="B140" s="107" t="s">
        <v>888</v>
      </c>
      <c r="C140" s="108" t="s">
        <v>28</v>
      </c>
      <c r="D140" s="150">
        <v>25</v>
      </c>
      <c r="E140" s="317"/>
      <c r="F140" s="138">
        <f>+D140*E140</f>
        <v>0</v>
      </c>
    </row>
    <row r="141" spans="1:6" ht="24" x14ac:dyDescent="0.25">
      <c r="A141" s="136" t="s">
        <v>854</v>
      </c>
      <c r="B141" s="107" t="s">
        <v>855</v>
      </c>
      <c r="C141" s="108" t="s">
        <v>28</v>
      </c>
      <c r="D141" s="150">
        <f>+D123</f>
        <v>148</v>
      </c>
      <c r="E141" s="317"/>
      <c r="F141" s="138">
        <f t="shared" si="3"/>
        <v>0</v>
      </c>
    </row>
    <row r="142" spans="1:6" ht="24" x14ac:dyDescent="0.25">
      <c r="A142" s="136" t="s">
        <v>889</v>
      </c>
      <c r="B142" s="107" t="s">
        <v>890</v>
      </c>
      <c r="C142" s="108"/>
      <c r="D142" s="150">
        <f>+D124</f>
        <v>260</v>
      </c>
      <c r="E142" s="317"/>
      <c r="F142" s="153">
        <f>+D142*E142</f>
        <v>0</v>
      </c>
    </row>
    <row r="143" spans="1:6" ht="15.75" thickBot="1" x14ac:dyDescent="0.3">
      <c r="A143" s="136"/>
      <c r="B143" s="107" t="s">
        <v>891</v>
      </c>
      <c r="C143" s="108" t="s">
        <v>103</v>
      </c>
      <c r="D143" s="150">
        <f>+(D141+D142)*0.15</f>
        <v>61.199999999999996</v>
      </c>
      <c r="E143" s="317"/>
      <c r="F143" s="153">
        <f t="shared" si="3"/>
        <v>0</v>
      </c>
    </row>
    <row r="144" spans="1:6" ht="16.5" thickBot="1" x14ac:dyDescent="0.3">
      <c r="F144" s="156">
        <f>SUM(F118:F143)</f>
        <v>0</v>
      </c>
    </row>
    <row r="145" spans="1:7" s="106" customFormat="1" ht="15.75" x14ac:dyDescent="0.25">
      <c r="A145" s="145"/>
      <c r="B145" s="104" t="s">
        <v>892</v>
      </c>
      <c r="C145" s="25" t="s">
        <v>790</v>
      </c>
      <c r="D145" s="105" t="s">
        <v>791</v>
      </c>
      <c r="E145" s="105" t="s">
        <v>792</v>
      </c>
      <c r="F145" s="105" t="s">
        <v>744</v>
      </c>
      <c r="G145" s="25"/>
    </row>
    <row r="146" spans="1:7" s="157" customFormat="1" ht="24" x14ac:dyDescent="0.2">
      <c r="A146" s="70">
        <v>181151311</v>
      </c>
      <c r="B146" s="69" t="s">
        <v>893</v>
      </c>
      <c r="C146" s="70" t="s">
        <v>28</v>
      </c>
      <c r="D146" s="109">
        <v>1520</v>
      </c>
      <c r="E146" s="316"/>
      <c r="F146" s="110">
        <f t="shared" ref="F146:F157" si="4">+D146*E146</f>
        <v>0</v>
      </c>
    </row>
    <row r="147" spans="1:7" s="158" customFormat="1" ht="24" x14ac:dyDescent="0.2">
      <c r="A147" s="70">
        <v>182303111</v>
      </c>
      <c r="B147" s="69" t="s">
        <v>894</v>
      </c>
      <c r="C147" s="70" t="s">
        <v>28</v>
      </c>
      <c r="D147" s="109">
        <f>+D146</f>
        <v>1520</v>
      </c>
      <c r="E147" s="316"/>
      <c r="F147" s="110">
        <f t="shared" si="4"/>
        <v>0</v>
      </c>
    </row>
    <row r="148" spans="1:7" s="160" customFormat="1" ht="12" x14ac:dyDescent="0.2">
      <c r="A148" s="86"/>
      <c r="B148" s="107" t="s">
        <v>837</v>
      </c>
      <c r="C148" s="86" t="s">
        <v>103</v>
      </c>
      <c r="D148" s="109">
        <f>+D146*0.05</f>
        <v>76</v>
      </c>
      <c r="E148" s="316"/>
      <c r="F148" s="110">
        <f t="shared" si="4"/>
        <v>0</v>
      </c>
      <c r="G148" s="159"/>
    </row>
    <row r="149" spans="1:7" s="160" customFormat="1" ht="12" x14ac:dyDescent="0.2">
      <c r="A149" s="70">
        <v>183403114</v>
      </c>
      <c r="B149" s="69" t="s">
        <v>895</v>
      </c>
      <c r="C149" s="70" t="s">
        <v>28</v>
      </c>
      <c r="D149" s="109">
        <f>+D146</f>
        <v>1520</v>
      </c>
      <c r="E149" s="316"/>
      <c r="F149" s="110">
        <f t="shared" si="4"/>
        <v>0</v>
      </c>
      <c r="G149" s="159"/>
    </row>
    <row r="150" spans="1:7" s="158" customFormat="1" ht="12" x14ac:dyDescent="0.2">
      <c r="A150" s="70">
        <v>183403153</v>
      </c>
      <c r="B150" s="69" t="s">
        <v>896</v>
      </c>
      <c r="C150" s="70" t="s">
        <v>28</v>
      </c>
      <c r="D150" s="109">
        <f>+D146*2</f>
        <v>3040</v>
      </c>
      <c r="E150" s="316"/>
      <c r="F150" s="110">
        <f t="shared" si="4"/>
        <v>0</v>
      </c>
    </row>
    <row r="151" spans="1:7" s="158" customFormat="1" ht="24" x14ac:dyDescent="0.2">
      <c r="A151" s="70">
        <v>184802111</v>
      </c>
      <c r="B151" s="69" t="s">
        <v>897</v>
      </c>
      <c r="C151" s="70" t="s">
        <v>28</v>
      </c>
      <c r="D151" s="109">
        <f>+D146*2</f>
        <v>3040</v>
      </c>
      <c r="E151" s="316"/>
      <c r="F151" s="110">
        <f t="shared" si="4"/>
        <v>0</v>
      </c>
      <c r="G151" s="161"/>
    </row>
    <row r="152" spans="1:7" s="162" customFormat="1" ht="12" x14ac:dyDescent="0.2">
      <c r="A152" s="70"/>
      <c r="B152" s="69" t="s">
        <v>898</v>
      </c>
      <c r="C152" s="70" t="s">
        <v>899</v>
      </c>
      <c r="D152" s="109">
        <f>+D151*0.02</f>
        <v>60.800000000000004</v>
      </c>
      <c r="E152" s="316"/>
      <c r="F152" s="110">
        <f t="shared" si="4"/>
        <v>0</v>
      </c>
    </row>
    <row r="153" spans="1:7" s="158" customFormat="1" ht="24" x14ac:dyDescent="0.2">
      <c r="A153" s="70">
        <v>185802113</v>
      </c>
      <c r="B153" s="69" t="s">
        <v>900</v>
      </c>
      <c r="C153" s="70" t="s">
        <v>28</v>
      </c>
      <c r="D153" s="109">
        <f>+D146</f>
        <v>1520</v>
      </c>
      <c r="E153" s="316"/>
      <c r="F153" s="110">
        <f t="shared" si="4"/>
        <v>0</v>
      </c>
    </row>
    <row r="154" spans="1:7" s="157" customFormat="1" ht="12" x14ac:dyDescent="0.2">
      <c r="A154" s="70"/>
      <c r="B154" s="69" t="s">
        <v>901</v>
      </c>
      <c r="C154" s="70" t="s">
        <v>356</v>
      </c>
      <c r="D154" s="109">
        <f>+D146*0.03</f>
        <v>45.6</v>
      </c>
      <c r="E154" s="316"/>
      <c r="F154" s="110">
        <f t="shared" si="4"/>
        <v>0</v>
      </c>
    </row>
    <row r="155" spans="1:7" s="158" customFormat="1" ht="24" x14ac:dyDescent="0.2">
      <c r="A155" s="70">
        <v>181451131</v>
      </c>
      <c r="B155" s="69" t="s">
        <v>902</v>
      </c>
      <c r="C155" s="70" t="s">
        <v>28</v>
      </c>
      <c r="D155" s="109">
        <f>+D146</f>
        <v>1520</v>
      </c>
      <c r="E155" s="316"/>
      <c r="F155" s="110">
        <f t="shared" si="4"/>
        <v>0</v>
      </c>
    </row>
    <row r="156" spans="1:7" s="157" customFormat="1" ht="12" x14ac:dyDescent="0.2">
      <c r="A156" s="70"/>
      <c r="B156" s="69" t="s">
        <v>903</v>
      </c>
      <c r="C156" s="70" t="s">
        <v>356</v>
      </c>
      <c r="D156" s="109">
        <f>+D146*0.03</f>
        <v>45.6</v>
      </c>
      <c r="E156" s="316"/>
      <c r="F156" s="110">
        <f t="shared" si="4"/>
        <v>0</v>
      </c>
    </row>
    <row r="157" spans="1:7" s="162" customFormat="1" ht="12" x14ac:dyDescent="0.2">
      <c r="A157" s="70">
        <v>183403161</v>
      </c>
      <c r="B157" s="69" t="s">
        <v>904</v>
      </c>
      <c r="C157" s="70" t="s">
        <v>28</v>
      </c>
      <c r="D157" s="109">
        <f>+D146*2</f>
        <v>3040</v>
      </c>
      <c r="E157" s="316"/>
      <c r="F157" s="110">
        <f t="shared" si="4"/>
        <v>0</v>
      </c>
    </row>
    <row r="158" spans="1:7" s="133" customFormat="1" ht="16.5" thickBot="1" x14ac:dyDescent="0.3">
      <c r="A158" s="91"/>
      <c r="B158" s="92"/>
      <c r="C158" s="91"/>
      <c r="D158" s="91"/>
      <c r="E158" s="91"/>
      <c r="F158" s="163">
        <f>SUM(F146:F157)</f>
        <v>0</v>
      </c>
    </row>
    <row r="159" spans="1:7" s="133" customFormat="1" ht="15.75" x14ac:dyDescent="0.25">
      <c r="A159" s="98"/>
    </row>
    <row r="160" spans="1:7" s="133" customFormat="1" ht="15.75" x14ac:dyDescent="0.25">
      <c r="A160" s="98"/>
    </row>
    <row r="161" spans="1:1" s="133" customFormat="1" ht="15.75" x14ac:dyDescent="0.25">
      <c r="A161" s="98"/>
    </row>
    <row r="162" spans="1:1" s="133" customFormat="1" ht="15.75" x14ac:dyDescent="0.25">
      <c r="A162" s="98"/>
    </row>
    <row r="163" spans="1:1" s="133" customFormat="1" ht="15.75" x14ac:dyDescent="0.25">
      <c r="A163" s="98"/>
    </row>
    <row r="164" spans="1:1" s="133" customFormat="1" ht="15.75" x14ac:dyDescent="0.25">
      <c r="A164" s="98"/>
    </row>
    <row r="165" spans="1:1" s="133" customFormat="1" ht="15.75" x14ac:dyDescent="0.25">
      <c r="A165" s="98"/>
    </row>
    <row r="166" spans="1:1" s="133" customFormat="1" ht="15.75" x14ac:dyDescent="0.25">
      <c r="A166" s="98"/>
    </row>
    <row r="167" spans="1:1" s="133" customFormat="1" ht="15.75" x14ac:dyDescent="0.25">
      <c r="A167" s="98"/>
    </row>
    <row r="168" spans="1:1" s="133" customFormat="1" ht="15.75" x14ac:dyDescent="0.25">
      <c r="A168" s="98"/>
    </row>
    <row r="169" spans="1:1" s="133" customFormat="1" ht="15.75" x14ac:dyDescent="0.25">
      <c r="A169" s="98"/>
    </row>
    <row r="170" spans="1:1" s="133" customFormat="1" ht="15.75" x14ac:dyDescent="0.25">
      <c r="A170" s="98"/>
    </row>
    <row r="171" spans="1:1" s="133" customFormat="1" ht="15.75" x14ac:dyDescent="0.25">
      <c r="A171" s="98"/>
    </row>
    <row r="172" spans="1:1" s="133" customFormat="1" ht="15.75" x14ac:dyDescent="0.25">
      <c r="A172" s="98"/>
    </row>
    <row r="173" spans="1:1" s="133" customFormat="1" ht="15.75" x14ac:dyDescent="0.25">
      <c r="A173" s="98"/>
    </row>
    <row r="174" spans="1:1" s="133" customFormat="1" ht="15.75" x14ac:dyDescent="0.25">
      <c r="A174" s="98"/>
    </row>
    <row r="175" spans="1:1" s="133" customFormat="1" ht="15.75" x14ac:dyDescent="0.25">
      <c r="A175" s="98"/>
    </row>
    <row r="176" spans="1:1" s="133" customFormat="1" ht="15.75" x14ac:dyDescent="0.25">
      <c r="A176" s="98"/>
    </row>
    <row r="177" spans="1:1" s="133" customFormat="1" ht="15.75" x14ac:dyDescent="0.25">
      <c r="A177" s="98"/>
    </row>
    <row r="178" spans="1:1" s="133" customFormat="1" ht="15.75" x14ac:dyDescent="0.25">
      <c r="A178" s="98"/>
    </row>
    <row r="179" spans="1:1" s="133" customFormat="1" ht="15.75" x14ac:dyDescent="0.25">
      <c r="A179" s="98"/>
    </row>
    <row r="180" spans="1:1" s="133" customFormat="1" ht="15.75" x14ac:dyDescent="0.25">
      <c r="A180" s="98"/>
    </row>
    <row r="181" spans="1:1" s="133" customFormat="1" ht="15.75" x14ac:dyDescent="0.25">
      <c r="A181" s="98"/>
    </row>
    <row r="182" spans="1:1" s="133" customFormat="1" ht="15.75" x14ac:dyDescent="0.25">
      <c r="A182" s="98"/>
    </row>
    <row r="183" spans="1:1" s="133" customFormat="1" ht="15.75" x14ac:dyDescent="0.25">
      <c r="A183" s="98"/>
    </row>
    <row r="184" spans="1:1" s="133" customFormat="1" ht="15.75" x14ac:dyDescent="0.25">
      <c r="A184" s="98"/>
    </row>
    <row r="185" spans="1:1" s="133" customFormat="1" ht="15.75" x14ac:dyDescent="0.25">
      <c r="A185" s="98"/>
    </row>
    <row r="186" spans="1:1" s="133" customFormat="1" ht="15.75" x14ac:dyDescent="0.25">
      <c r="A186" s="98"/>
    </row>
    <row r="187" spans="1:1" s="133" customFormat="1" ht="15.75" x14ac:dyDescent="0.25">
      <c r="A187" s="98"/>
    </row>
    <row r="188" spans="1:1" s="133" customFormat="1" ht="15.75" x14ac:dyDescent="0.25">
      <c r="A188" s="98"/>
    </row>
    <row r="189" spans="1:1" s="133" customFormat="1" ht="15.75" x14ac:dyDescent="0.25">
      <c r="A189" s="98"/>
    </row>
    <row r="190" spans="1:1" s="133" customFormat="1" ht="15.75" x14ac:dyDescent="0.25">
      <c r="A190" s="98"/>
    </row>
    <row r="191" spans="1:1" s="133" customFormat="1" ht="15.75" x14ac:dyDescent="0.25">
      <c r="A191" s="98"/>
    </row>
    <row r="192" spans="1:1" s="133" customFormat="1" ht="15.75" x14ac:dyDescent="0.25">
      <c r="A192" s="98"/>
    </row>
    <row r="193" spans="1:1" s="133" customFormat="1" ht="15.75" x14ac:dyDescent="0.25">
      <c r="A193" s="98"/>
    </row>
    <row r="194" spans="1:1" s="133" customFormat="1" ht="15.75" x14ac:dyDescent="0.25">
      <c r="A194" s="98"/>
    </row>
    <row r="195" spans="1:1" s="133" customFormat="1" ht="15.75" x14ac:dyDescent="0.25">
      <c r="A195" s="98"/>
    </row>
    <row r="196" spans="1:1" s="133" customFormat="1" ht="15.75" x14ac:dyDescent="0.25">
      <c r="A196" s="98"/>
    </row>
    <row r="197" spans="1:1" s="133" customFormat="1" ht="15.75" x14ac:dyDescent="0.25">
      <c r="A197" s="98"/>
    </row>
    <row r="198" spans="1:1" s="133" customFormat="1" ht="15.75" x14ac:dyDescent="0.25">
      <c r="A198" s="98"/>
    </row>
    <row r="199" spans="1:1" s="133" customFormat="1" ht="15.75" x14ac:dyDescent="0.25">
      <c r="A199" s="98"/>
    </row>
    <row r="200" spans="1:1" s="133" customFormat="1" ht="15.75" x14ac:dyDescent="0.25">
      <c r="A200" s="98"/>
    </row>
    <row r="201" spans="1:1" s="133" customFormat="1" ht="15.75" x14ac:dyDescent="0.25">
      <c r="A201" s="98"/>
    </row>
    <row r="202" spans="1:1" s="133" customFormat="1" ht="15.75" x14ac:dyDescent="0.25">
      <c r="A202" s="98"/>
    </row>
    <row r="203" spans="1:1" s="133" customFormat="1" ht="15.75" x14ac:dyDescent="0.25">
      <c r="A203" s="98"/>
    </row>
    <row r="204" spans="1:1" s="133" customFormat="1" ht="15.75" x14ac:dyDescent="0.25">
      <c r="A204" s="98"/>
    </row>
    <row r="205" spans="1:1" s="133" customFormat="1" ht="15.75" x14ac:dyDescent="0.25">
      <c r="A205" s="98"/>
    </row>
    <row r="206" spans="1:1" s="133" customFormat="1" ht="15.75" x14ac:dyDescent="0.25">
      <c r="A206" s="98"/>
    </row>
    <row r="207" spans="1:1" s="133" customFormat="1" ht="15.75" x14ac:dyDescent="0.25">
      <c r="A207" s="98"/>
    </row>
    <row r="208" spans="1:1" s="133" customFormat="1" ht="15.75" x14ac:dyDescent="0.25">
      <c r="A208" s="98"/>
    </row>
    <row r="209" spans="1:1" s="133" customFormat="1" ht="15.75" x14ac:dyDescent="0.25">
      <c r="A209" s="98"/>
    </row>
    <row r="210" spans="1:1" s="133" customFormat="1" ht="15.75" x14ac:dyDescent="0.25">
      <c r="A210" s="98"/>
    </row>
    <row r="211" spans="1:1" s="133" customFormat="1" ht="15.75" x14ac:dyDescent="0.25">
      <c r="A211" s="98"/>
    </row>
    <row r="212" spans="1:1" s="133" customFormat="1" ht="15.75" x14ac:dyDescent="0.25">
      <c r="A212" s="98"/>
    </row>
    <row r="213" spans="1:1" s="133" customFormat="1" ht="15.75" x14ac:dyDescent="0.25">
      <c r="A213" s="98"/>
    </row>
    <row r="214" spans="1:1" s="133" customFormat="1" ht="15.75" x14ac:dyDescent="0.25">
      <c r="A214" s="98"/>
    </row>
    <row r="215" spans="1:1" s="133" customFormat="1" ht="15.75" x14ac:dyDescent="0.25">
      <c r="A215" s="98"/>
    </row>
    <row r="216" spans="1:1" s="133" customFormat="1" ht="15.75" x14ac:dyDescent="0.25">
      <c r="A216" s="98"/>
    </row>
    <row r="217" spans="1:1" s="133" customFormat="1" ht="15.75" x14ac:dyDescent="0.25">
      <c r="A217" s="98"/>
    </row>
    <row r="218" spans="1:1" s="133" customFormat="1" ht="15.75" x14ac:dyDescent="0.25">
      <c r="A218" s="98"/>
    </row>
    <row r="219" spans="1:1" s="133" customFormat="1" ht="15.75" x14ac:dyDescent="0.25">
      <c r="A219" s="98"/>
    </row>
    <row r="220" spans="1:1" s="133" customFormat="1" ht="15.75" x14ac:dyDescent="0.25">
      <c r="A220" s="98"/>
    </row>
    <row r="221" spans="1:1" s="133" customFormat="1" ht="15.75" x14ac:dyDescent="0.25">
      <c r="A221" s="98"/>
    </row>
    <row r="222" spans="1:1" s="133" customFormat="1" ht="15.75" x14ac:dyDescent="0.25">
      <c r="A222" s="98"/>
    </row>
    <row r="223" spans="1:1" s="133" customFormat="1" ht="15.75" x14ac:dyDescent="0.25">
      <c r="A223" s="98"/>
    </row>
    <row r="224" spans="1:1" s="133" customFormat="1" ht="15.75" x14ac:dyDescent="0.25">
      <c r="A224" s="98"/>
    </row>
    <row r="225" spans="1:1" s="133" customFormat="1" ht="15.75" x14ac:dyDescent="0.25">
      <c r="A225" s="98"/>
    </row>
    <row r="226" spans="1:1" s="133" customFormat="1" ht="15.75" x14ac:dyDescent="0.25">
      <c r="A226" s="98"/>
    </row>
    <row r="227" spans="1:1" s="133" customFormat="1" ht="15.75" x14ac:dyDescent="0.25">
      <c r="A227" s="98"/>
    </row>
    <row r="228" spans="1:1" s="133" customFormat="1" ht="15.75" x14ac:dyDescent="0.25">
      <c r="A228" s="98"/>
    </row>
    <row r="229" spans="1:1" s="133" customFormat="1" ht="15.75" x14ac:dyDescent="0.25">
      <c r="A229" s="98"/>
    </row>
    <row r="230" spans="1:1" s="133" customFormat="1" ht="15.75" x14ac:dyDescent="0.25">
      <c r="A230" s="98"/>
    </row>
    <row r="231" spans="1:1" s="133" customFormat="1" ht="15.75" x14ac:dyDescent="0.25">
      <c r="A231" s="98"/>
    </row>
    <row r="232" spans="1:1" s="133" customFormat="1" ht="15.75" x14ac:dyDescent="0.25">
      <c r="A232" s="98"/>
    </row>
    <row r="233" spans="1:1" s="133" customFormat="1" ht="15.75" x14ac:dyDescent="0.25">
      <c r="A233" s="98"/>
    </row>
    <row r="234" spans="1:1" s="133" customFormat="1" ht="15.75" x14ac:dyDescent="0.25">
      <c r="A234" s="98"/>
    </row>
    <row r="235" spans="1:1" s="133" customFormat="1" ht="15.75" x14ac:dyDescent="0.25">
      <c r="A235" s="98"/>
    </row>
    <row r="236" spans="1:1" s="133" customFormat="1" ht="15.75" x14ac:dyDescent="0.25">
      <c r="A236" s="98"/>
    </row>
    <row r="237" spans="1:1" s="133" customFormat="1" ht="15.75" x14ac:dyDescent="0.25">
      <c r="A237" s="98"/>
    </row>
    <row r="238" spans="1:1" s="133" customFormat="1" ht="15.75" x14ac:dyDescent="0.25">
      <c r="A238" s="98"/>
    </row>
    <row r="239" spans="1:1" s="133" customFormat="1" ht="15.75" x14ac:dyDescent="0.25">
      <c r="A239" s="98"/>
    </row>
    <row r="240" spans="1:1" s="133" customFormat="1" ht="15.75" x14ac:dyDescent="0.25">
      <c r="A240" s="98"/>
    </row>
    <row r="241" spans="1:1" s="133" customFormat="1" ht="15.75" x14ac:dyDescent="0.25">
      <c r="A241" s="98"/>
    </row>
    <row r="242" spans="1:1" s="133" customFormat="1" ht="15.75" x14ac:dyDescent="0.25">
      <c r="A242" s="98"/>
    </row>
    <row r="243" spans="1:1" s="133" customFormat="1" ht="15.75" x14ac:dyDescent="0.25">
      <c r="A243" s="98"/>
    </row>
    <row r="244" spans="1:1" s="133" customFormat="1" ht="15.75" x14ac:dyDescent="0.25">
      <c r="A244" s="98"/>
    </row>
    <row r="245" spans="1:1" s="133" customFormat="1" ht="15.75" x14ac:dyDescent="0.25">
      <c r="A245" s="98"/>
    </row>
    <row r="246" spans="1:1" s="133" customFormat="1" ht="15.75" x14ac:dyDescent="0.25">
      <c r="A246" s="98"/>
    </row>
    <row r="247" spans="1:1" s="133" customFormat="1" ht="15.75" x14ac:dyDescent="0.25">
      <c r="A247" s="98"/>
    </row>
    <row r="248" spans="1:1" s="133" customFormat="1" ht="15.75" x14ac:dyDescent="0.25">
      <c r="A248" s="98"/>
    </row>
    <row r="249" spans="1:1" s="133" customFormat="1" ht="15.75" x14ac:dyDescent="0.25">
      <c r="A249" s="98"/>
    </row>
    <row r="250" spans="1:1" s="133" customFormat="1" ht="15.75" x14ac:dyDescent="0.25">
      <c r="A250" s="98"/>
    </row>
    <row r="251" spans="1:1" s="133" customFormat="1" ht="15.75" x14ac:dyDescent="0.25">
      <c r="A251" s="98"/>
    </row>
    <row r="252" spans="1:1" s="133" customFormat="1" ht="15.75" x14ac:dyDescent="0.25">
      <c r="A252" s="98"/>
    </row>
    <row r="253" spans="1:1" s="133" customFormat="1" ht="15.75" x14ac:dyDescent="0.25">
      <c r="A253" s="98"/>
    </row>
    <row r="254" spans="1:1" s="133" customFormat="1" ht="15.75" x14ac:dyDescent="0.25">
      <c r="A254" s="98"/>
    </row>
    <row r="255" spans="1:1" s="133" customFormat="1" ht="15.75" x14ac:dyDescent="0.25">
      <c r="A255" s="98"/>
    </row>
    <row r="256" spans="1:1" s="133" customFormat="1" ht="15.75" x14ac:dyDescent="0.25">
      <c r="A256" s="98"/>
    </row>
    <row r="257" spans="1:1" s="133" customFormat="1" ht="15.75" x14ac:dyDescent="0.25">
      <c r="A257" s="98"/>
    </row>
    <row r="258" spans="1:1" s="133" customFormat="1" ht="15.75" x14ac:dyDescent="0.25">
      <c r="A258" s="98"/>
    </row>
    <row r="259" spans="1:1" s="133" customFormat="1" ht="15.75" x14ac:dyDescent="0.25">
      <c r="A259" s="98"/>
    </row>
    <row r="260" spans="1:1" s="133" customFormat="1" ht="15.75" x14ac:dyDescent="0.25">
      <c r="A260" s="98"/>
    </row>
    <row r="261" spans="1:1" s="133" customFormat="1" ht="15.75" x14ac:dyDescent="0.25">
      <c r="A261" s="98"/>
    </row>
    <row r="262" spans="1:1" s="133" customFormat="1" ht="15.75" x14ac:dyDescent="0.25">
      <c r="A262" s="98"/>
    </row>
    <row r="263" spans="1:1" s="133" customFormat="1" ht="15.75" x14ac:dyDescent="0.25">
      <c r="A263" s="98"/>
    </row>
    <row r="264" spans="1:1" s="133" customFormat="1" ht="15.75" x14ac:dyDescent="0.25">
      <c r="A264" s="98"/>
    </row>
    <row r="265" spans="1:1" s="133" customFormat="1" ht="15.75" x14ac:dyDescent="0.25">
      <c r="A265" s="98"/>
    </row>
    <row r="266" spans="1:1" s="133" customFormat="1" ht="15.75" x14ac:dyDescent="0.25">
      <c r="A266" s="98"/>
    </row>
    <row r="267" spans="1:1" s="133" customFormat="1" ht="15.75" x14ac:dyDescent="0.25">
      <c r="A267" s="98"/>
    </row>
    <row r="268" spans="1:1" s="133" customFormat="1" ht="15.75" x14ac:dyDescent="0.25">
      <c r="A268" s="98"/>
    </row>
    <row r="269" spans="1:1" s="133" customFormat="1" ht="15.75" x14ac:dyDescent="0.25">
      <c r="A269" s="98"/>
    </row>
    <row r="270" spans="1:1" s="133" customFormat="1" ht="15.75" x14ac:dyDescent="0.25">
      <c r="A270" s="98"/>
    </row>
    <row r="271" spans="1:1" s="133" customFormat="1" ht="15.75" x14ac:dyDescent="0.25">
      <c r="A271" s="98"/>
    </row>
    <row r="272" spans="1:1" s="133" customFormat="1" ht="15.75" x14ac:dyDescent="0.25">
      <c r="A272" s="98"/>
    </row>
    <row r="273" spans="1:1" s="133" customFormat="1" ht="15.75" x14ac:dyDescent="0.25">
      <c r="A273" s="98"/>
    </row>
    <row r="274" spans="1:1" s="133" customFormat="1" ht="15.75" x14ac:dyDescent="0.25">
      <c r="A274" s="98"/>
    </row>
    <row r="275" spans="1:1" s="133" customFormat="1" ht="15.75" x14ac:dyDescent="0.25">
      <c r="A275" s="98"/>
    </row>
    <row r="276" spans="1:1" s="133" customFormat="1" ht="15.75" x14ac:dyDescent="0.25">
      <c r="A276" s="98"/>
    </row>
    <row r="277" spans="1:1" s="133" customFormat="1" ht="15.75" x14ac:dyDescent="0.25">
      <c r="A277" s="98"/>
    </row>
    <row r="278" spans="1:1" s="133" customFormat="1" ht="15.75" x14ac:dyDescent="0.25">
      <c r="A278" s="98"/>
    </row>
    <row r="279" spans="1:1" s="133" customFormat="1" ht="15.75" x14ac:dyDescent="0.25">
      <c r="A279" s="98"/>
    </row>
    <row r="280" spans="1:1" s="133" customFormat="1" ht="15.75" x14ac:dyDescent="0.25">
      <c r="A280" s="98"/>
    </row>
    <row r="281" spans="1:1" s="133" customFormat="1" ht="15.75" x14ac:dyDescent="0.25">
      <c r="A281" s="98"/>
    </row>
    <row r="282" spans="1:1" s="133" customFormat="1" ht="15.75" x14ac:dyDescent="0.25">
      <c r="A282" s="98"/>
    </row>
    <row r="283" spans="1:1" s="133" customFormat="1" ht="15.75" x14ac:dyDescent="0.25">
      <c r="A283" s="98"/>
    </row>
    <row r="284" spans="1:1" s="133" customFormat="1" ht="15.75" x14ac:dyDescent="0.25">
      <c r="A284" s="98"/>
    </row>
    <row r="285" spans="1:1" s="133" customFormat="1" ht="15.75" x14ac:dyDescent="0.25">
      <c r="A285" s="98"/>
    </row>
    <row r="286" spans="1:1" s="133" customFormat="1" ht="15.75" x14ac:dyDescent="0.25">
      <c r="A286" s="98"/>
    </row>
    <row r="287" spans="1:1" s="133" customFormat="1" ht="15.75" x14ac:dyDescent="0.25">
      <c r="A287" s="98"/>
    </row>
    <row r="288" spans="1:1" s="133" customFormat="1" ht="15.75" x14ac:dyDescent="0.25">
      <c r="A288" s="98"/>
    </row>
    <row r="289" spans="1:1" s="133" customFormat="1" ht="15.75" x14ac:dyDescent="0.25">
      <c r="A289" s="98"/>
    </row>
    <row r="290" spans="1:1" s="133" customFormat="1" ht="15.75" x14ac:dyDescent="0.25">
      <c r="A290" s="98"/>
    </row>
    <row r="291" spans="1:1" s="133" customFormat="1" ht="15.75" x14ac:dyDescent="0.25">
      <c r="A291" s="98"/>
    </row>
    <row r="292" spans="1:1" s="133" customFormat="1" ht="15.75" x14ac:dyDescent="0.25">
      <c r="A292" s="98"/>
    </row>
    <row r="293" spans="1:1" s="133" customFormat="1" ht="15.75" x14ac:dyDescent="0.25">
      <c r="A293" s="98"/>
    </row>
    <row r="294" spans="1:1" s="133" customFormat="1" ht="15.75" x14ac:dyDescent="0.25">
      <c r="A294" s="98"/>
    </row>
    <row r="295" spans="1:1" s="133" customFormat="1" ht="15.75" x14ac:dyDescent="0.25">
      <c r="A295" s="98"/>
    </row>
    <row r="296" spans="1:1" s="133" customFormat="1" ht="15.75" x14ac:dyDescent="0.25">
      <c r="A296" s="98"/>
    </row>
    <row r="297" spans="1:1" s="133" customFormat="1" ht="15.75" x14ac:dyDescent="0.25">
      <c r="A297" s="98"/>
    </row>
    <row r="298" spans="1:1" s="133" customFormat="1" ht="15.75" x14ac:dyDescent="0.25">
      <c r="A298" s="98"/>
    </row>
    <row r="299" spans="1:1" s="133" customFormat="1" ht="15.75" x14ac:dyDescent="0.25">
      <c r="A299" s="98"/>
    </row>
    <row r="300" spans="1:1" s="133" customFormat="1" ht="15.75" x14ac:dyDescent="0.25">
      <c r="A300" s="98"/>
    </row>
    <row r="301" spans="1:1" s="133" customFormat="1" ht="15.75" x14ac:dyDescent="0.25">
      <c r="A301" s="98"/>
    </row>
    <row r="302" spans="1:1" s="133" customFormat="1" ht="15.75" x14ac:dyDescent="0.25">
      <c r="A302" s="98"/>
    </row>
    <row r="303" spans="1:1" s="133" customFormat="1" ht="15.75" x14ac:dyDescent="0.25">
      <c r="A303" s="98"/>
    </row>
    <row r="304" spans="1:1" s="133" customFormat="1" ht="15.75" x14ac:dyDescent="0.25">
      <c r="A304" s="98"/>
    </row>
    <row r="305" spans="1:1" s="133" customFormat="1" ht="15.75" x14ac:dyDescent="0.25">
      <c r="A305" s="98"/>
    </row>
    <row r="306" spans="1:1" s="133" customFormat="1" ht="15.75" x14ac:dyDescent="0.25">
      <c r="A306" s="98"/>
    </row>
    <row r="307" spans="1:1" s="133" customFormat="1" ht="15.75" x14ac:dyDescent="0.25">
      <c r="A307" s="98"/>
    </row>
    <row r="308" spans="1:1" s="133" customFormat="1" ht="15.75" x14ac:dyDescent="0.25">
      <c r="A308" s="98"/>
    </row>
    <row r="309" spans="1:1" s="133" customFormat="1" ht="15.75" x14ac:dyDescent="0.25">
      <c r="A309" s="98"/>
    </row>
    <row r="310" spans="1:1" s="133" customFormat="1" ht="15.75" x14ac:dyDescent="0.25">
      <c r="A310" s="98"/>
    </row>
    <row r="311" spans="1:1" s="133" customFormat="1" ht="15.75" x14ac:dyDescent="0.25">
      <c r="A311" s="98"/>
    </row>
    <row r="312" spans="1:1" s="133" customFormat="1" ht="15.75" x14ac:dyDescent="0.25">
      <c r="A312" s="98"/>
    </row>
    <row r="313" spans="1:1" s="133" customFormat="1" ht="15.75" x14ac:dyDescent="0.25">
      <c r="A313" s="98"/>
    </row>
    <row r="314" spans="1:1" s="133" customFormat="1" ht="15.75" x14ac:dyDescent="0.25">
      <c r="A314" s="98"/>
    </row>
    <row r="315" spans="1:1" s="133" customFormat="1" ht="15.75" x14ac:dyDescent="0.25">
      <c r="A315" s="98"/>
    </row>
    <row r="316" spans="1:1" s="133" customFormat="1" ht="15.75" x14ac:dyDescent="0.25">
      <c r="A316" s="98"/>
    </row>
    <row r="317" spans="1:1" s="133" customFormat="1" ht="15.75" x14ac:dyDescent="0.25">
      <c r="A317" s="98"/>
    </row>
    <row r="318" spans="1:1" s="133" customFormat="1" ht="15.75" x14ac:dyDescent="0.25">
      <c r="A318" s="98"/>
    </row>
    <row r="319" spans="1:1" s="133" customFormat="1" ht="15.75" x14ac:dyDescent="0.25">
      <c r="A319" s="98"/>
    </row>
    <row r="320" spans="1:1" s="133" customFormat="1" ht="15.75" x14ac:dyDescent="0.25">
      <c r="A320" s="98"/>
    </row>
    <row r="321" spans="1:1" s="133" customFormat="1" ht="15.75" x14ac:dyDescent="0.25">
      <c r="A321" s="98"/>
    </row>
    <row r="322" spans="1:1" s="133" customFormat="1" ht="15.75" x14ac:dyDescent="0.25">
      <c r="A322" s="98"/>
    </row>
    <row r="323" spans="1:1" s="133" customFormat="1" ht="15.75" x14ac:dyDescent="0.25">
      <c r="A323" s="98"/>
    </row>
    <row r="324" spans="1:1" s="133" customFormat="1" ht="15.75" x14ac:dyDescent="0.25">
      <c r="A324" s="98"/>
    </row>
    <row r="325" spans="1:1" s="133" customFormat="1" ht="15.75" x14ac:dyDescent="0.25">
      <c r="A325" s="98"/>
    </row>
    <row r="326" spans="1:1" s="133" customFormat="1" ht="15.75" x14ac:dyDescent="0.25">
      <c r="A326" s="98"/>
    </row>
    <row r="327" spans="1:1" s="133" customFormat="1" ht="15.75" x14ac:dyDescent="0.25">
      <c r="A327" s="98"/>
    </row>
    <row r="328" spans="1:1" s="133" customFormat="1" ht="15.75" x14ac:dyDescent="0.25">
      <c r="A328" s="98"/>
    </row>
    <row r="329" spans="1:1" s="133" customFormat="1" ht="15.75" x14ac:dyDescent="0.25">
      <c r="A329" s="98"/>
    </row>
    <row r="330" spans="1:1" s="133" customFormat="1" ht="15.75" x14ac:dyDescent="0.25">
      <c r="A330" s="98"/>
    </row>
    <row r="331" spans="1:1" s="133" customFormat="1" ht="15.75" x14ac:dyDescent="0.25">
      <c r="A331" s="98"/>
    </row>
    <row r="332" spans="1:1" s="133" customFormat="1" ht="15.75" x14ac:dyDescent="0.25">
      <c r="A332" s="98"/>
    </row>
    <row r="333" spans="1:1" s="133" customFormat="1" ht="15.75" x14ac:dyDescent="0.25">
      <c r="A333" s="98"/>
    </row>
    <row r="334" spans="1:1" s="133" customFormat="1" ht="15.75" x14ac:dyDescent="0.25">
      <c r="A334" s="98"/>
    </row>
    <row r="335" spans="1:1" s="133" customFormat="1" ht="15.75" x14ac:dyDescent="0.25">
      <c r="A335" s="98"/>
    </row>
    <row r="336" spans="1:1" s="133" customFormat="1" ht="15.75" x14ac:dyDescent="0.25">
      <c r="A336" s="98"/>
    </row>
    <row r="337" spans="1:1" s="133" customFormat="1" ht="15.75" x14ac:dyDescent="0.25">
      <c r="A337" s="98"/>
    </row>
    <row r="338" spans="1:1" s="133" customFormat="1" ht="15.75" x14ac:dyDescent="0.25">
      <c r="A338" s="98"/>
    </row>
    <row r="339" spans="1:1" s="133" customFormat="1" ht="15.75" x14ac:dyDescent="0.25">
      <c r="A339" s="98"/>
    </row>
    <row r="340" spans="1:1" s="133" customFormat="1" ht="15.75" x14ac:dyDescent="0.25">
      <c r="A340" s="98"/>
    </row>
    <row r="341" spans="1:1" s="133" customFormat="1" ht="15.75" x14ac:dyDescent="0.25">
      <c r="A341" s="98"/>
    </row>
    <row r="342" spans="1:1" s="133" customFormat="1" ht="15.75" x14ac:dyDescent="0.25">
      <c r="A342" s="98"/>
    </row>
    <row r="343" spans="1:1" s="133" customFormat="1" ht="15.75" x14ac:dyDescent="0.25">
      <c r="A343" s="98"/>
    </row>
    <row r="344" spans="1:1" s="133" customFormat="1" ht="15.75" x14ac:dyDescent="0.25">
      <c r="A344" s="98"/>
    </row>
    <row r="345" spans="1:1" s="133" customFormat="1" ht="15.75" x14ac:dyDescent="0.25">
      <c r="A345" s="98"/>
    </row>
    <row r="346" spans="1:1" s="133" customFormat="1" ht="15.75" x14ac:dyDescent="0.25">
      <c r="A346" s="98"/>
    </row>
    <row r="347" spans="1:1" s="133" customFormat="1" ht="15.75" x14ac:dyDescent="0.25">
      <c r="A347" s="98"/>
    </row>
    <row r="348" spans="1:1" s="133" customFormat="1" ht="15.75" x14ac:dyDescent="0.25">
      <c r="A348" s="98"/>
    </row>
    <row r="349" spans="1:1" s="133" customFormat="1" ht="15.75" x14ac:dyDescent="0.25">
      <c r="A349" s="98"/>
    </row>
    <row r="350" spans="1:1" s="133" customFormat="1" ht="15.75" x14ac:dyDescent="0.25">
      <c r="A350" s="98"/>
    </row>
    <row r="351" spans="1:1" s="133" customFormat="1" ht="15.75" x14ac:dyDescent="0.25">
      <c r="A351" s="98"/>
    </row>
    <row r="352" spans="1:1" s="133" customFormat="1" ht="15.75" x14ac:dyDescent="0.25">
      <c r="A352" s="98"/>
    </row>
    <row r="353" spans="1:1" s="133" customFormat="1" ht="15.75" x14ac:dyDescent="0.25">
      <c r="A353" s="98"/>
    </row>
    <row r="354" spans="1:1" s="133" customFormat="1" ht="15.75" x14ac:dyDescent="0.25">
      <c r="A354" s="98"/>
    </row>
    <row r="355" spans="1:1" s="133" customFormat="1" ht="15.75" x14ac:dyDescent="0.25">
      <c r="A355" s="98"/>
    </row>
    <row r="356" spans="1:1" s="133" customFormat="1" ht="15.75" x14ac:dyDescent="0.25">
      <c r="A356" s="98"/>
    </row>
    <row r="357" spans="1:1" s="133" customFormat="1" ht="15.75" x14ac:dyDescent="0.25">
      <c r="A357" s="98"/>
    </row>
    <row r="358" spans="1:1" s="133" customFormat="1" ht="15.75" x14ac:dyDescent="0.25">
      <c r="A358" s="98"/>
    </row>
    <row r="359" spans="1:1" s="133" customFormat="1" ht="15.75" x14ac:dyDescent="0.25">
      <c r="A359" s="98"/>
    </row>
    <row r="360" spans="1:1" s="133" customFormat="1" ht="15.75" x14ac:dyDescent="0.25">
      <c r="A360" s="98"/>
    </row>
    <row r="361" spans="1:1" s="133" customFormat="1" ht="15.75" x14ac:dyDescent="0.25">
      <c r="A361" s="98"/>
    </row>
    <row r="362" spans="1:1" s="133" customFormat="1" ht="15.75" x14ac:dyDescent="0.25">
      <c r="A362" s="98"/>
    </row>
    <row r="363" spans="1:1" s="133" customFormat="1" ht="15.75" x14ac:dyDescent="0.25">
      <c r="A363" s="98"/>
    </row>
    <row r="364" spans="1:1" s="133" customFormat="1" ht="15.75" x14ac:dyDescent="0.25">
      <c r="A364" s="98"/>
    </row>
    <row r="365" spans="1:1" s="133" customFormat="1" ht="15.75" x14ac:dyDescent="0.25">
      <c r="A365" s="98"/>
    </row>
    <row r="366" spans="1:1" s="133" customFormat="1" ht="15.75" x14ac:dyDescent="0.25">
      <c r="A366" s="98"/>
    </row>
    <row r="367" spans="1:1" s="133" customFormat="1" ht="15.75" x14ac:dyDescent="0.25">
      <c r="A367" s="98"/>
    </row>
    <row r="368" spans="1:1" s="133" customFormat="1" ht="15.75" x14ac:dyDescent="0.25">
      <c r="A368" s="98"/>
    </row>
    <row r="369" spans="1:1" s="133" customFormat="1" ht="15.75" x14ac:dyDescent="0.25">
      <c r="A369" s="98"/>
    </row>
    <row r="370" spans="1:1" s="133" customFormat="1" ht="15.75" x14ac:dyDescent="0.25">
      <c r="A370" s="98"/>
    </row>
    <row r="371" spans="1:1" s="133" customFormat="1" ht="15.75" x14ac:dyDescent="0.25">
      <c r="A371" s="98"/>
    </row>
    <row r="372" spans="1:1" s="133" customFormat="1" ht="15.75" x14ac:dyDescent="0.25">
      <c r="A372" s="98"/>
    </row>
    <row r="373" spans="1:1" s="133" customFormat="1" ht="15.75" x14ac:dyDescent="0.25">
      <c r="A373" s="98"/>
    </row>
    <row r="374" spans="1:1" s="133" customFormat="1" ht="15.75" x14ac:dyDescent="0.25">
      <c r="A374" s="98"/>
    </row>
    <row r="375" spans="1:1" s="133" customFormat="1" ht="15.75" x14ac:dyDescent="0.25">
      <c r="A375" s="98"/>
    </row>
    <row r="376" spans="1:1" s="133" customFormat="1" ht="15.75" x14ac:dyDescent="0.25">
      <c r="A376" s="98"/>
    </row>
    <row r="377" spans="1:1" s="133" customFormat="1" ht="15.75" x14ac:dyDescent="0.25">
      <c r="A377" s="98"/>
    </row>
    <row r="378" spans="1:1" s="133" customFormat="1" ht="15.75" x14ac:dyDescent="0.25">
      <c r="A378" s="98"/>
    </row>
    <row r="379" spans="1:1" s="133" customFormat="1" ht="15.75" x14ac:dyDescent="0.25">
      <c r="A379" s="98"/>
    </row>
    <row r="380" spans="1:1" s="133" customFormat="1" ht="15.75" x14ac:dyDescent="0.25">
      <c r="A380" s="98"/>
    </row>
    <row r="381" spans="1:1" s="133" customFormat="1" ht="15.75" x14ac:dyDescent="0.25">
      <c r="A381" s="98"/>
    </row>
    <row r="382" spans="1:1" s="133" customFormat="1" ht="15.75" x14ac:dyDescent="0.25">
      <c r="A382" s="98"/>
    </row>
    <row r="383" spans="1:1" s="133" customFormat="1" ht="15.75" x14ac:dyDescent="0.25">
      <c r="A383" s="98"/>
    </row>
    <row r="384" spans="1:1" s="133" customFormat="1" ht="15.75" x14ac:dyDescent="0.25">
      <c r="A384" s="98"/>
    </row>
    <row r="385" spans="1:1" s="133" customFormat="1" ht="15.75" x14ac:dyDescent="0.25">
      <c r="A385" s="98"/>
    </row>
    <row r="386" spans="1:1" s="133" customFormat="1" ht="15.75" x14ac:dyDescent="0.25">
      <c r="A386" s="98"/>
    </row>
    <row r="387" spans="1:1" s="133" customFormat="1" ht="15.75" x14ac:dyDescent="0.25">
      <c r="A387" s="98"/>
    </row>
    <row r="388" spans="1:1" s="133" customFormat="1" ht="15.75" x14ac:dyDescent="0.25">
      <c r="A388" s="98"/>
    </row>
    <row r="389" spans="1:1" s="133" customFormat="1" ht="15.75" x14ac:dyDescent="0.25">
      <c r="A389" s="98"/>
    </row>
    <row r="390" spans="1:1" s="133" customFormat="1" ht="15.75" x14ac:dyDescent="0.25">
      <c r="A390" s="98"/>
    </row>
    <row r="391" spans="1:1" s="133" customFormat="1" ht="15.75" x14ac:dyDescent="0.25">
      <c r="A391" s="98"/>
    </row>
    <row r="392" spans="1:1" s="133" customFormat="1" ht="15.75" x14ac:dyDescent="0.25">
      <c r="A392" s="98"/>
    </row>
    <row r="393" spans="1:1" s="133" customFormat="1" ht="15.75" x14ac:dyDescent="0.25">
      <c r="A393" s="98"/>
    </row>
    <row r="394" spans="1:1" s="133" customFormat="1" ht="15.75" x14ac:dyDescent="0.25">
      <c r="A394" s="98"/>
    </row>
    <row r="395" spans="1:1" s="133" customFormat="1" ht="15.75" x14ac:dyDescent="0.25">
      <c r="A395" s="98"/>
    </row>
    <row r="396" spans="1:1" s="133" customFormat="1" ht="15.75" x14ac:dyDescent="0.25">
      <c r="A396" s="98"/>
    </row>
    <row r="397" spans="1:1" s="133" customFormat="1" ht="15.75" x14ac:dyDescent="0.25">
      <c r="A397" s="98"/>
    </row>
    <row r="398" spans="1:1" s="133" customFormat="1" ht="15.75" x14ac:dyDescent="0.25">
      <c r="A398" s="98"/>
    </row>
    <row r="399" spans="1:1" s="133" customFormat="1" ht="15.75" x14ac:dyDescent="0.25">
      <c r="A399" s="98"/>
    </row>
    <row r="400" spans="1:1" s="133" customFormat="1" ht="15.75" x14ac:dyDescent="0.25">
      <c r="A400" s="98"/>
    </row>
    <row r="401" spans="1:1" s="133" customFormat="1" ht="15.75" x14ac:dyDescent="0.25">
      <c r="A401" s="98"/>
    </row>
    <row r="402" spans="1:1" s="133" customFormat="1" ht="15.75" x14ac:dyDescent="0.25">
      <c r="A402" s="98"/>
    </row>
    <row r="403" spans="1:1" s="133" customFormat="1" ht="15.75" x14ac:dyDescent="0.25">
      <c r="A403" s="98"/>
    </row>
    <row r="404" spans="1:1" s="133" customFormat="1" ht="15.75" x14ac:dyDescent="0.25">
      <c r="A404" s="98"/>
    </row>
    <row r="405" spans="1:1" s="133" customFormat="1" ht="15.75" x14ac:dyDescent="0.25">
      <c r="A405" s="98"/>
    </row>
    <row r="406" spans="1:1" s="133" customFormat="1" ht="15.75" x14ac:dyDescent="0.25">
      <c r="A406" s="98"/>
    </row>
    <row r="407" spans="1:1" s="133" customFormat="1" ht="15.75" x14ac:dyDescent="0.25">
      <c r="A407" s="98"/>
    </row>
    <row r="408" spans="1:1" s="133" customFormat="1" ht="15.75" x14ac:dyDescent="0.25">
      <c r="A408" s="98"/>
    </row>
    <row r="409" spans="1:1" s="133" customFormat="1" ht="15.75" x14ac:dyDescent="0.25">
      <c r="A409" s="98"/>
    </row>
    <row r="410" spans="1:1" s="133" customFormat="1" ht="15.75" x14ac:dyDescent="0.25">
      <c r="A410" s="98"/>
    </row>
    <row r="411" spans="1:1" s="133" customFormat="1" ht="15.75" x14ac:dyDescent="0.25">
      <c r="A411" s="98"/>
    </row>
    <row r="412" spans="1:1" s="133" customFormat="1" ht="15.75" x14ac:dyDescent="0.25">
      <c r="A412" s="98"/>
    </row>
    <row r="413" spans="1:1" s="133" customFormat="1" ht="15.75" x14ac:dyDescent="0.25">
      <c r="A413" s="98"/>
    </row>
    <row r="414" spans="1:1" s="133" customFormat="1" ht="15.75" x14ac:dyDescent="0.25">
      <c r="A414" s="98"/>
    </row>
    <row r="415" spans="1:1" s="133" customFormat="1" ht="15.75" x14ac:dyDescent="0.25">
      <c r="A415" s="98"/>
    </row>
    <row r="416" spans="1:1" s="133" customFormat="1" ht="15.75" x14ac:dyDescent="0.25">
      <c r="A416" s="98"/>
    </row>
    <row r="417" spans="1:1" s="133" customFormat="1" ht="15.75" x14ac:dyDescent="0.25">
      <c r="A417" s="98"/>
    </row>
    <row r="418" spans="1:1" s="133" customFormat="1" ht="15.75" x14ac:dyDescent="0.25">
      <c r="A418" s="98"/>
    </row>
    <row r="419" spans="1:1" s="133" customFormat="1" ht="15.75" x14ac:dyDescent="0.25">
      <c r="A419" s="98"/>
    </row>
    <row r="420" spans="1:1" s="133" customFormat="1" ht="15.75" x14ac:dyDescent="0.25">
      <c r="A420" s="98"/>
    </row>
    <row r="421" spans="1:1" s="133" customFormat="1" ht="15.75" x14ac:dyDescent="0.25">
      <c r="A421" s="98"/>
    </row>
    <row r="422" spans="1:1" s="133" customFormat="1" ht="15.75" x14ac:dyDescent="0.25">
      <c r="A422" s="98"/>
    </row>
    <row r="423" spans="1:1" s="133" customFormat="1" ht="15.75" x14ac:dyDescent="0.25">
      <c r="A423" s="98"/>
    </row>
    <row r="424" spans="1:1" s="133" customFormat="1" ht="15.75" x14ac:dyDescent="0.25">
      <c r="A424" s="98"/>
    </row>
    <row r="425" spans="1:1" s="133" customFormat="1" ht="15.75" x14ac:dyDescent="0.25">
      <c r="A425" s="98"/>
    </row>
    <row r="426" spans="1:1" s="133" customFormat="1" ht="15.75" x14ac:dyDescent="0.25">
      <c r="A426" s="98"/>
    </row>
    <row r="427" spans="1:1" s="133" customFormat="1" ht="15.75" x14ac:dyDescent="0.25">
      <c r="A427" s="98"/>
    </row>
    <row r="428" spans="1:1" s="133" customFormat="1" ht="15.75" x14ac:dyDescent="0.25">
      <c r="A428" s="98"/>
    </row>
    <row r="429" spans="1:1" s="133" customFormat="1" ht="15.75" x14ac:dyDescent="0.25">
      <c r="A429" s="98"/>
    </row>
    <row r="430" spans="1:1" s="133" customFormat="1" ht="15.75" x14ac:dyDescent="0.25">
      <c r="A430" s="98"/>
    </row>
    <row r="431" spans="1:1" s="133" customFormat="1" ht="15.75" x14ac:dyDescent="0.25">
      <c r="A431" s="98"/>
    </row>
    <row r="432" spans="1:1" s="133" customFormat="1" ht="15.75" x14ac:dyDescent="0.25">
      <c r="A432" s="98"/>
    </row>
    <row r="433" spans="1:1" s="133" customFormat="1" ht="15.75" x14ac:dyDescent="0.25">
      <c r="A433" s="98"/>
    </row>
    <row r="434" spans="1:1" s="133" customFormat="1" ht="15.75" x14ac:dyDescent="0.25">
      <c r="A434" s="98"/>
    </row>
    <row r="435" spans="1:1" s="133" customFormat="1" ht="15.75" x14ac:dyDescent="0.25">
      <c r="A435" s="98"/>
    </row>
    <row r="436" spans="1:1" s="133" customFormat="1" ht="15.75" x14ac:dyDescent="0.25">
      <c r="A436" s="98"/>
    </row>
    <row r="437" spans="1:1" s="133" customFormat="1" ht="15.75" x14ac:dyDescent="0.25">
      <c r="A437" s="98"/>
    </row>
    <row r="438" spans="1:1" s="133" customFormat="1" ht="15.75" x14ac:dyDescent="0.25">
      <c r="A438" s="98"/>
    </row>
    <row r="439" spans="1:1" s="133" customFormat="1" ht="15.75" x14ac:dyDescent="0.25">
      <c r="A439" s="98"/>
    </row>
    <row r="440" spans="1:1" s="133" customFormat="1" ht="15.75" x14ac:dyDescent="0.25">
      <c r="A440" s="98"/>
    </row>
    <row r="441" spans="1:1" s="133" customFormat="1" ht="15.75" x14ac:dyDescent="0.25">
      <c r="A441" s="98"/>
    </row>
    <row r="442" spans="1:1" s="133" customFormat="1" ht="15.75" x14ac:dyDescent="0.25">
      <c r="A442" s="98"/>
    </row>
    <row r="443" spans="1:1" s="133" customFormat="1" ht="15.75" x14ac:dyDescent="0.25">
      <c r="A443" s="98"/>
    </row>
    <row r="444" spans="1:1" s="133" customFormat="1" ht="15.75" x14ac:dyDescent="0.25">
      <c r="A444" s="98"/>
    </row>
    <row r="445" spans="1:1" s="133" customFormat="1" ht="15.75" x14ac:dyDescent="0.25">
      <c r="A445" s="98"/>
    </row>
    <row r="446" spans="1:1" s="133" customFormat="1" ht="15.75" x14ac:dyDescent="0.25">
      <c r="A446" s="98"/>
    </row>
    <row r="447" spans="1:1" s="133" customFormat="1" ht="15.75" x14ac:dyDescent="0.25">
      <c r="A447" s="98"/>
    </row>
    <row r="448" spans="1:1" s="133" customFormat="1" ht="15.75" x14ac:dyDescent="0.25">
      <c r="A448" s="98"/>
    </row>
    <row r="449" spans="1:7" s="133" customFormat="1" ht="15.75" x14ac:dyDescent="0.25">
      <c r="A449" s="98"/>
    </row>
    <row r="450" spans="1:7" s="133" customFormat="1" ht="15.75" x14ac:dyDescent="0.25">
      <c r="A450" s="98"/>
    </row>
    <row r="451" spans="1:7" s="133" customFormat="1" ht="15.75" x14ac:dyDescent="0.25">
      <c r="A451" s="98"/>
    </row>
    <row r="452" spans="1:7" s="133" customFormat="1" ht="15.75" x14ac:dyDescent="0.25">
      <c r="A452" s="98"/>
    </row>
    <row r="453" spans="1:7" s="133" customFormat="1" ht="15.75" x14ac:dyDescent="0.25">
      <c r="A453" s="98"/>
    </row>
    <row r="454" spans="1:7" s="133" customFormat="1" ht="15.75" x14ac:dyDescent="0.25">
      <c r="A454" s="98"/>
    </row>
    <row r="455" spans="1:7" s="133" customFormat="1" ht="15.75" x14ac:dyDescent="0.25">
      <c r="A455" s="98"/>
    </row>
    <row r="456" spans="1:7" s="97" customFormat="1" ht="15.75" x14ac:dyDescent="0.25">
      <c r="A456" s="98"/>
      <c r="B456" s="133"/>
      <c r="C456" s="133"/>
      <c r="D456" s="133"/>
      <c r="E456" s="133"/>
      <c r="F456" s="98"/>
      <c r="G456" s="98"/>
    </row>
    <row r="457" spans="1:7" ht="15.75" x14ac:dyDescent="0.25">
      <c r="A457" s="98"/>
      <c r="B457" s="97"/>
      <c r="C457" s="98"/>
      <c r="D457" s="98"/>
      <c r="E457" s="98"/>
    </row>
    <row r="483" spans="1:7" x14ac:dyDescent="0.25">
      <c r="G483" s="164"/>
    </row>
    <row r="486" spans="1:7" s="97" customFormat="1" ht="15.75" x14ac:dyDescent="0.25">
      <c r="A486" s="29"/>
      <c r="B486" s="28"/>
      <c r="C486" s="29"/>
      <c r="D486" s="29"/>
      <c r="E486" s="29"/>
      <c r="F486" s="98"/>
      <c r="G486" s="98"/>
    </row>
    <row r="487" spans="1:7" ht="15.75" x14ac:dyDescent="0.25">
      <c r="A487" s="98"/>
      <c r="B487" s="97"/>
      <c r="D487" s="98"/>
      <c r="E487" s="98"/>
    </row>
    <row r="508" spans="1:7" ht="15.75" x14ac:dyDescent="0.25">
      <c r="G508" s="98"/>
    </row>
    <row r="511" spans="1:7" s="97" customFormat="1" ht="15.75" x14ac:dyDescent="0.25">
      <c r="A511" s="29"/>
      <c r="B511" s="28"/>
      <c r="C511" s="29"/>
      <c r="D511" s="29"/>
      <c r="E511" s="29"/>
      <c r="F511" s="98"/>
      <c r="G511" s="98"/>
    </row>
    <row r="512" spans="1:7" ht="15.75" x14ac:dyDescent="0.25">
      <c r="A512" s="98"/>
      <c r="B512" s="97"/>
      <c r="D512" s="98"/>
      <c r="E512" s="98"/>
    </row>
    <row r="549" spans="1:7" ht="15.75" x14ac:dyDescent="0.25">
      <c r="G549" s="98"/>
    </row>
    <row r="552" spans="1:7" s="97" customFormat="1" ht="15.75" x14ac:dyDescent="0.25">
      <c r="A552" s="29"/>
      <c r="B552" s="28"/>
      <c r="C552" s="29"/>
      <c r="D552" s="29"/>
      <c r="E552" s="29"/>
      <c r="F552" s="98"/>
      <c r="G552" s="98"/>
    </row>
    <row r="553" spans="1:7" ht="15.75" x14ac:dyDescent="0.25">
      <c r="A553" s="98"/>
      <c r="B553" s="97"/>
      <c r="D553" s="98"/>
      <c r="E553" s="98"/>
    </row>
    <row r="561" spans="2:7" ht="15.75" x14ac:dyDescent="0.25">
      <c r="B561" s="99"/>
      <c r="G561" s="98"/>
    </row>
    <row r="661" spans="1:5" s="133" customFormat="1" ht="15.75" x14ac:dyDescent="0.25">
      <c r="A661" s="29"/>
      <c r="B661" s="28"/>
      <c r="C661" s="29"/>
      <c r="D661" s="29"/>
      <c r="E661" s="29"/>
    </row>
    <row r="662" spans="1:5" s="133" customFormat="1" ht="15.75" x14ac:dyDescent="0.25">
      <c r="A662" s="98"/>
      <c r="C662" s="29"/>
    </row>
    <row r="663" spans="1:5" ht="15.75" x14ac:dyDescent="0.25">
      <c r="A663" s="98"/>
      <c r="B663" s="133"/>
      <c r="D663" s="133"/>
      <c r="E663" s="133"/>
    </row>
    <row r="664" spans="1:5" x14ac:dyDescent="0.25">
      <c r="A664" s="165"/>
    </row>
    <row r="665" spans="1:5" x14ac:dyDescent="0.25">
      <c r="A665" s="165"/>
    </row>
    <row r="693" spans="1:1" ht="26.25" x14ac:dyDescent="0.4">
      <c r="A693" s="115"/>
    </row>
    <row r="726" spans="1:1" ht="26.25" x14ac:dyDescent="0.4">
      <c r="A726" s="115"/>
    </row>
    <row r="778" spans="7:7" ht="15.75" x14ac:dyDescent="0.25">
      <c r="G778" s="98"/>
    </row>
    <row r="781" spans="7:7" ht="15.75" x14ac:dyDescent="0.25">
      <c r="G781" s="98"/>
    </row>
    <row r="801" spans="7:7" ht="15.75" x14ac:dyDescent="0.25">
      <c r="G801" s="98"/>
    </row>
    <row r="831" spans="7:7" x14ac:dyDescent="0.25">
      <c r="G831" s="164"/>
    </row>
    <row r="834" spans="1:7" s="97" customFormat="1" ht="15.75" x14ac:dyDescent="0.25">
      <c r="A834" s="29"/>
      <c r="B834" s="28"/>
      <c r="C834" s="29"/>
      <c r="D834" s="29"/>
      <c r="E834" s="29"/>
      <c r="F834" s="98"/>
      <c r="G834" s="98"/>
    </row>
    <row r="835" spans="1:7" ht="15.75" x14ac:dyDescent="0.25">
      <c r="A835" s="98"/>
      <c r="B835" s="97"/>
      <c r="D835" s="98"/>
      <c r="E835" s="98"/>
    </row>
    <row r="856" spans="1:7" ht="15.75" x14ac:dyDescent="0.25">
      <c r="G856" s="98"/>
    </row>
    <row r="859" spans="1:7" s="97" customFormat="1" ht="15.75" x14ac:dyDescent="0.25">
      <c r="A859" s="29"/>
      <c r="B859" s="28"/>
      <c r="C859" s="29"/>
      <c r="D859" s="29"/>
      <c r="E859" s="29"/>
      <c r="F859" s="98"/>
      <c r="G859" s="98"/>
    </row>
    <row r="860" spans="1:7" ht="15.75" x14ac:dyDescent="0.25">
      <c r="A860" s="98"/>
      <c r="B860" s="97"/>
      <c r="D860" s="98"/>
      <c r="E860" s="98"/>
    </row>
    <row r="897" spans="1:7" ht="15.75" x14ac:dyDescent="0.25">
      <c r="G897" s="98"/>
    </row>
    <row r="900" spans="1:7" s="97" customFormat="1" ht="15.75" x14ac:dyDescent="0.25">
      <c r="A900" s="29"/>
      <c r="B900" s="28"/>
      <c r="C900" s="29"/>
      <c r="D900" s="29"/>
      <c r="E900" s="29"/>
      <c r="F900" s="98"/>
      <c r="G900" s="98"/>
    </row>
    <row r="901" spans="1:7" ht="15.75" x14ac:dyDescent="0.25">
      <c r="A901" s="98"/>
      <c r="B901" s="97"/>
      <c r="D901" s="98"/>
      <c r="E901" s="98"/>
    </row>
    <row r="909" spans="1:7" ht="15.75" x14ac:dyDescent="0.25">
      <c r="B909" s="99"/>
      <c r="G909" s="98"/>
    </row>
    <row r="1009" spans="1:5" s="133" customFormat="1" ht="15.75" x14ac:dyDescent="0.25">
      <c r="A1009" s="29"/>
      <c r="B1009" s="28"/>
      <c r="C1009" s="29"/>
      <c r="D1009" s="29"/>
      <c r="E1009" s="29"/>
    </row>
    <row r="1010" spans="1:5" s="133" customFormat="1" ht="15.75" x14ac:dyDescent="0.25">
      <c r="A1010" s="98"/>
      <c r="C1010" s="29"/>
    </row>
    <row r="1011" spans="1:5" ht="15.75" x14ac:dyDescent="0.25">
      <c r="A1011" s="98"/>
      <c r="B1011" s="133"/>
      <c r="D1011" s="133"/>
      <c r="E1011" s="133"/>
    </row>
    <row r="1012" spans="1:5" x14ac:dyDescent="0.25">
      <c r="A1012" s="165"/>
    </row>
    <row r="1013" spans="1:5" x14ac:dyDescent="0.25">
      <c r="A1013" s="165"/>
    </row>
    <row r="1041" spans="1:1" ht="26.25" x14ac:dyDescent="0.4">
      <c r="A1041" s="115"/>
    </row>
    <row r="1074" spans="1:1" ht="26.25" x14ac:dyDescent="0.4">
      <c r="A1074" s="115"/>
    </row>
    <row r="1126" spans="7:7" ht="15.75" x14ac:dyDescent="0.25">
      <c r="G1126" s="98"/>
    </row>
    <row r="1129" spans="7:7" ht="15.75" x14ac:dyDescent="0.25">
      <c r="G1129" s="98"/>
    </row>
    <row r="1151" spans="1:7" hidden="1" x14ac:dyDescent="0.25">
      <c r="F1151" s="166">
        <f>ROUND(E1152*D1152,2)</f>
        <v>2200.5</v>
      </c>
    </row>
    <row r="1152" spans="1:7" hidden="1" x14ac:dyDescent="0.25">
      <c r="A1152" s="167" t="s">
        <v>905</v>
      </c>
      <c r="B1152" s="168" t="s">
        <v>906</v>
      </c>
      <c r="C1152" s="169" t="s">
        <v>28</v>
      </c>
      <c r="D1152" s="170">
        <v>45</v>
      </c>
      <c r="E1152" s="166">
        <v>48.9</v>
      </c>
      <c r="F1152" s="166">
        <f>ROUND(E1153*D1153,2)</f>
        <v>8100</v>
      </c>
      <c r="G1152" s="28"/>
    </row>
    <row r="1153" spans="1:6" hidden="1" x14ac:dyDescent="0.25">
      <c r="A1153" s="167" t="s">
        <v>907</v>
      </c>
      <c r="B1153" s="168" t="s">
        <v>908</v>
      </c>
      <c r="C1153" s="169" t="s">
        <v>103</v>
      </c>
      <c r="D1153" s="170">
        <v>6.75</v>
      </c>
      <c r="E1153" s="166">
        <v>1200</v>
      </c>
      <c r="F1153" s="129"/>
    </row>
    <row r="1154" spans="1:6" hidden="1" x14ac:dyDescent="0.25">
      <c r="F1154" s="129"/>
    </row>
    <row r="1155" spans="1:6" hidden="1" x14ac:dyDescent="0.25">
      <c r="F1155" s="129"/>
    </row>
    <row r="1156" spans="1:6" hidden="1" x14ac:dyDescent="0.25">
      <c r="F1156" s="129"/>
    </row>
    <row r="1157" spans="1:6" hidden="1" x14ac:dyDescent="0.25">
      <c r="F1157" s="129"/>
    </row>
    <row r="1158" spans="1:6" hidden="1" x14ac:dyDescent="0.25">
      <c r="F1158" s="129"/>
    </row>
    <row r="1159" spans="1:6" hidden="1" x14ac:dyDescent="0.25">
      <c r="F1159" s="129"/>
    </row>
    <row r="1160" spans="1:6" hidden="1" x14ac:dyDescent="0.25">
      <c r="F1160" s="129"/>
    </row>
    <row r="1161" spans="1:6" hidden="1" x14ac:dyDescent="0.25">
      <c r="F1161" s="129"/>
    </row>
    <row r="1162" spans="1:6" hidden="1" x14ac:dyDescent="0.25">
      <c r="F1162" s="129"/>
    </row>
    <row r="1163" spans="1:6" x14ac:dyDescent="0.25">
      <c r="F1163" s="129"/>
    </row>
    <row r="1164" spans="1:6" s="92" customFormat="1" x14ac:dyDescent="0.25">
      <c r="A1164" s="29"/>
      <c r="B1164" s="28"/>
      <c r="C1164" s="29"/>
      <c r="D1164" s="29"/>
      <c r="E1164" s="29"/>
      <c r="F1164" s="171"/>
    </row>
    <row r="1165" spans="1:6" s="92" customFormat="1" ht="12.75" x14ac:dyDescent="0.2">
      <c r="A1165" s="91"/>
      <c r="C1165" s="91"/>
      <c r="D1165" s="91"/>
      <c r="E1165" s="91"/>
      <c r="F1165" s="171"/>
    </row>
    <row r="1166" spans="1:6" s="92" customFormat="1" ht="12.75" x14ac:dyDescent="0.2">
      <c r="A1166" s="91"/>
      <c r="C1166" s="91"/>
      <c r="D1166" s="91"/>
      <c r="E1166" s="91"/>
      <c r="F1166" s="171"/>
    </row>
    <row r="1167" spans="1:6" s="92" customFormat="1" ht="12.75" x14ac:dyDescent="0.2">
      <c r="A1167" s="91"/>
      <c r="C1167" s="91"/>
      <c r="D1167" s="91"/>
      <c r="E1167" s="91"/>
      <c r="F1167" s="171"/>
    </row>
    <row r="1168" spans="1:6" x14ac:dyDescent="0.25">
      <c r="A1168" s="91"/>
      <c r="B1168" s="92"/>
      <c r="C1168" s="91"/>
      <c r="D1168" s="91"/>
      <c r="E1168" s="91"/>
      <c r="F1168" s="129"/>
    </row>
    <row r="1169" spans="6:7" hidden="1" x14ac:dyDescent="0.25">
      <c r="F1169" s="129"/>
    </row>
    <row r="1170" spans="6:7" hidden="1" x14ac:dyDescent="0.25">
      <c r="F1170" s="129"/>
      <c r="G1170" s="28"/>
    </row>
    <row r="1171" spans="6:7" x14ac:dyDescent="0.25">
      <c r="F1171" s="129"/>
    </row>
    <row r="1172" spans="6:7" hidden="1" x14ac:dyDescent="0.25">
      <c r="F1172" s="129"/>
    </row>
    <row r="1173" spans="6:7" hidden="1" x14ac:dyDescent="0.25">
      <c r="F1173" s="129"/>
      <c r="G1173" s="28"/>
    </row>
    <row r="1174" spans="6:7" x14ac:dyDescent="0.25">
      <c r="F1174" s="129"/>
    </row>
    <row r="1175" spans="6:7" hidden="1" x14ac:dyDescent="0.25">
      <c r="F1175" s="129"/>
    </row>
    <row r="1176" spans="6:7" x14ac:dyDescent="0.25">
      <c r="F1176" s="129"/>
    </row>
    <row r="1177" spans="6:7" x14ac:dyDescent="0.25">
      <c r="F1177" s="129"/>
      <c r="G1177" s="28"/>
    </row>
    <row r="1178" spans="6:7" hidden="1" x14ac:dyDescent="0.25">
      <c r="F1178" s="129"/>
      <c r="G1178" s="28"/>
    </row>
    <row r="1179" spans="6:7" hidden="1" x14ac:dyDescent="0.25">
      <c r="F1179" s="129"/>
    </row>
    <row r="1180" spans="6:7" hidden="1" x14ac:dyDescent="0.25">
      <c r="F1180" s="129"/>
    </row>
    <row r="1181" spans="6:7" hidden="1" x14ac:dyDescent="0.25">
      <c r="F1181" s="129"/>
    </row>
    <row r="1182" spans="6:7" x14ac:dyDescent="0.25">
      <c r="F1182" s="129"/>
    </row>
    <row r="1183" spans="6:7" hidden="1" x14ac:dyDescent="0.25">
      <c r="F1183" s="129"/>
    </row>
    <row r="1184" spans="6:7" hidden="1" x14ac:dyDescent="0.25">
      <c r="F1184" s="129"/>
    </row>
    <row r="1185" spans="1:7" hidden="1" x14ac:dyDescent="0.25">
      <c r="F1185" s="129"/>
    </row>
    <row r="1186" spans="1:7" hidden="1" x14ac:dyDescent="0.25">
      <c r="F1186" s="129"/>
    </row>
    <row r="1187" spans="1:7" hidden="1" x14ac:dyDescent="0.25">
      <c r="F1187" s="129"/>
    </row>
    <row r="1188" spans="1:7" hidden="1" x14ac:dyDescent="0.25">
      <c r="F1188" s="129"/>
    </row>
    <row r="1189" spans="1:7" hidden="1" x14ac:dyDescent="0.25">
      <c r="F1189" s="129"/>
    </row>
    <row r="1190" spans="1:7" hidden="1" x14ac:dyDescent="0.25">
      <c r="F1190" s="129"/>
    </row>
    <row r="1191" spans="1:7" ht="15.75" x14ac:dyDescent="0.25">
      <c r="F1191" s="172"/>
    </row>
    <row r="1193" spans="1:7" hidden="1" x14ac:dyDescent="0.25"/>
    <row r="1194" spans="1:7" s="97" customFormat="1" ht="15.75" hidden="1" x14ac:dyDescent="0.25">
      <c r="A1194" s="29"/>
      <c r="B1194" s="28"/>
      <c r="C1194" s="29"/>
      <c r="D1194" s="29"/>
      <c r="E1194" s="29"/>
      <c r="F1194" s="98"/>
      <c r="G1194" s="98"/>
    </row>
    <row r="1195" spans="1:7" s="174" customFormat="1" ht="15.75" hidden="1" x14ac:dyDescent="0.25">
      <c r="A1195" s="98"/>
      <c r="B1195" s="97"/>
      <c r="C1195" s="98"/>
      <c r="D1195" s="98"/>
      <c r="E1195" s="98"/>
      <c r="F1195" s="173"/>
      <c r="G1195" s="173"/>
    </row>
    <row r="1196" spans="1:7" ht="23.25" hidden="1" customHeight="1" x14ac:dyDescent="0.25">
      <c r="A1196" s="173"/>
      <c r="B1196" s="174"/>
      <c r="C1196" s="173"/>
      <c r="D1196" s="173"/>
      <c r="E1196" s="173"/>
    </row>
    <row r="1197" spans="1:7" hidden="1" x14ac:dyDescent="0.25">
      <c r="G1197" s="129"/>
    </row>
    <row r="1198" spans="1:7" s="92" customFormat="1" hidden="1" x14ac:dyDescent="0.25">
      <c r="A1198" s="29"/>
      <c r="B1198" s="28"/>
      <c r="C1198" s="29"/>
      <c r="D1198" s="29"/>
      <c r="E1198" s="29"/>
      <c r="F1198" s="91"/>
      <c r="G1198" s="171"/>
    </row>
    <row r="1199" spans="1:7" hidden="1" x14ac:dyDescent="0.25">
      <c r="A1199" s="91"/>
      <c r="B1199" s="92"/>
      <c r="C1199" s="91"/>
      <c r="D1199" s="91"/>
      <c r="E1199" s="91"/>
      <c r="G1199" s="129"/>
    </row>
    <row r="1200" spans="1:7" s="130" customFormat="1" hidden="1" x14ac:dyDescent="0.25">
      <c r="A1200" s="29"/>
      <c r="B1200" s="28"/>
      <c r="C1200" s="29"/>
      <c r="D1200" s="29"/>
      <c r="E1200" s="29"/>
      <c r="F1200" s="29"/>
      <c r="G1200" s="129"/>
    </row>
    <row r="1201" spans="1:7" hidden="1" x14ac:dyDescent="0.25">
      <c r="B1201" s="130"/>
      <c r="G1201" s="129"/>
    </row>
    <row r="1202" spans="1:7" hidden="1" x14ac:dyDescent="0.25">
      <c r="G1202" s="129"/>
    </row>
    <row r="1203" spans="1:7" hidden="1" x14ac:dyDescent="0.25">
      <c r="G1203" s="129"/>
    </row>
    <row r="1204" spans="1:7" hidden="1" x14ac:dyDescent="0.25">
      <c r="G1204" s="129"/>
    </row>
    <row r="1205" spans="1:7" ht="15.75" hidden="1" x14ac:dyDescent="0.25">
      <c r="G1205" s="172"/>
    </row>
    <row r="1206" spans="1:7" hidden="1" x14ac:dyDescent="0.25">
      <c r="D1206" s="129"/>
    </row>
    <row r="1207" spans="1:7" hidden="1" x14ac:dyDescent="0.25"/>
    <row r="1208" spans="1:7" s="97" customFormat="1" ht="15.75" hidden="1" x14ac:dyDescent="0.25">
      <c r="A1208" s="29"/>
      <c r="B1208" s="28"/>
      <c r="C1208" s="29"/>
      <c r="D1208" s="29"/>
      <c r="E1208" s="29"/>
      <c r="F1208" s="133"/>
      <c r="G1208" s="98"/>
    </row>
    <row r="1209" spans="1:7" s="97" customFormat="1" ht="15.75" hidden="1" x14ac:dyDescent="0.25">
      <c r="A1209" s="98"/>
      <c r="C1209" s="98"/>
      <c r="D1209" s="172"/>
      <c r="E1209" s="133"/>
      <c r="F1209" s="133"/>
      <c r="G1209" s="98"/>
    </row>
    <row r="1210" spans="1:7" s="130" customFormat="1" ht="15.75" hidden="1" x14ac:dyDescent="0.25">
      <c r="A1210" s="98"/>
      <c r="B1210" s="97"/>
      <c r="C1210" s="98"/>
      <c r="D1210" s="172"/>
      <c r="E1210" s="133"/>
    </row>
    <row r="1211" spans="1:7" hidden="1" x14ac:dyDescent="0.25">
      <c r="B1211" s="130"/>
      <c r="C1211" s="130"/>
      <c r="D1211" s="129"/>
      <c r="E1211" s="130"/>
      <c r="G1211" s="129"/>
    </row>
    <row r="1212" spans="1:7" hidden="1" x14ac:dyDescent="0.25">
      <c r="G1212" s="129"/>
    </row>
    <row r="1213" spans="1:7" ht="12.75" hidden="1" customHeight="1" x14ac:dyDescent="0.25">
      <c r="G1213" s="129"/>
    </row>
    <row r="1214" spans="1:7" ht="12.75" hidden="1" customHeight="1" x14ac:dyDescent="0.25">
      <c r="G1214" s="129"/>
    </row>
    <row r="1215" spans="1:7" ht="15.75" hidden="1" x14ac:dyDescent="0.25">
      <c r="G1215" s="172"/>
    </row>
    <row r="1216" spans="1:7" hidden="1" x14ac:dyDescent="0.25">
      <c r="G1216" s="129"/>
    </row>
    <row r="1217" spans="1:7" hidden="1" x14ac:dyDescent="0.25"/>
    <row r="1218" spans="1:7" s="97" customFormat="1" ht="15.75" hidden="1" x14ac:dyDescent="0.25">
      <c r="A1218" s="29"/>
      <c r="B1218" s="28"/>
      <c r="C1218" s="29"/>
      <c r="D1218" s="29"/>
      <c r="E1218" s="29"/>
      <c r="F1218" s="98"/>
      <c r="G1218" s="98"/>
    </row>
    <row r="1219" spans="1:7" s="174" customFormat="1" ht="15.75" hidden="1" x14ac:dyDescent="0.25">
      <c r="A1219" s="98"/>
      <c r="B1219" s="97"/>
      <c r="C1219" s="98"/>
      <c r="D1219" s="98"/>
      <c r="E1219" s="98"/>
      <c r="F1219" s="173"/>
      <c r="G1219" s="173"/>
    </row>
    <row r="1220" spans="1:7" ht="23.25" hidden="1" customHeight="1" x14ac:dyDescent="0.25">
      <c r="A1220" s="173"/>
      <c r="B1220" s="174"/>
      <c r="C1220" s="173"/>
      <c r="D1220" s="173"/>
      <c r="E1220" s="173"/>
    </row>
    <row r="1221" spans="1:7" hidden="1" x14ac:dyDescent="0.25">
      <c r="G1221" s="129"/>
    </row>
    <row r="1222" spans="1:7" hidden="1" x14ac:dyDescent="0.25">
      <c r="G1222" s="129"/>
    </row>
    <row r="1223" spans="1:7" hidden="1" x14ac:dyDescent="0.25">
      <c r="G1223" s="129"/>
    </row>
    <row r="1224" spans="1:7" hidden="1" x14ac:dyDescent="0.25">
      <c r="G1224" s="129"/>
    </row>
    <row r="1225" spans="1:7" s="92" customFormat="1" hidden="1" x14ac:dyDescent="0.25">
      <c r="A1225" s="29"/>
      <c r="B1225" s="28"/>
      <c r="C1225" s="29"/>
      <c r="D1225" s="29"/>
      <c r="E1225" s="29"/>
      <c r="F1225" s="91"/>
      <c r="G1225" s="171"/>
    </row>
    <row r="1226" spans="1:7" hidden="1" x14ac:dyDescent="0.25">
      <c r="A1226" s="91"/>
      <c r="B1226" s="92"/>
      <c r="C1226" s="91"/>
      <c r="D1226" s="91"/>
      <c r="E1226" s="91"/>
      <c r="G1226" s="129"/>
    </row>
    <row r="1227" spans="1:7" s="130" customFormat="1" hidden="1" x14ac:dyDescent="0.25">
      <c r="A1227" s="29"/>
      <c r="B1227" s="28"/>
      <c r="C1227" s="29"/>
      <c r="D1227" s="29"/>
      <c r="E1227" s="29"/>
      <c r="F1227" s="29"/>
      <c r="G1227" s="129"/>
    </row>
    <row r="1228" spans="1:7" hidden="1" x14ac:dyDescent="0.25">
      <c r="B1228" s="130"/>
      <c r="G1228" s="129"/>
    </row>
    <row r="1229" spans="1:7" hidden="1" x14ac:dyDescent="0.25">
      <c r="G1229" s="129"/>
    </row>
    <row r="1230" spans="1:7" hidden="1" x14ac:dyDescent="0.25">
      <c r="G1230" s="129"/>
    </row>
    <row r="1231" spans="1:7" hidden="1" x14ac:dyDescent="0.25">
      <c r="G1231" s="129"/>
    </row>
    <row r="1232" spans="1:7" hidden="1" x14ac:dyDescent="0.25">
      <c r="G1232" s="129"/>
    </row>
    <row r="1233" spans="1:7" hidden="1" x14ac:dyDescent="0.25">
      <c r="G1233" s="129"/>
    </row>
    <row r="1234" spans="1:7" hidden="1" x14ac:dyDescent="0.25">
      <c r="G1234" s="129"/>
    </row>
    <row r="1235" spans="1:7" hidden="1" x14ac:dyDescent="0.25">
      <c r="G1235" s="129"/>
    </row>
    <row r="1236" spans="1:7" hidden="1" x14ac:dyDescent="0.25">
      <c r="G1236" s="129"/>
    </row>
    <row r="1237" spans="1:7" hidden="1" x14ac:dyDescent="0.25">
      <c r="G1237" s="129"/>
    </row>
    <row r="1238" spans="1:7" s="34" customFormat="1" ht="15.75" hidden="1" x14ac:dyDescent="0.25">
      <c r="A1238" s="29"/>
      <c r="B1238" s="28"/>
      <c r="C1238" s="29"/>
      <c r="D1238" s="29"/>
      <c r="E1238" s="29"/>
      <c r="F1238" s="76"/>
      <c r="G1238" s="172"/>
    </row>
    <row r="1239" spans="1:7" ht="15.75" hidden="1" x14ac:dyDescent="0.25">
      <c r="A1239" s="76"/>
      <c r="B1239" s="34"/>
      <c r="C1239" s="76"/>
      <c r="D1239" s="76"/>
      <c r="E1239" s="76"/>
    </row>
    <row r="1240" spans="1:7" hidden="1" x14ac:dyDescent="0.25"/>
    <row r="1241" spans="1:7" hidden="1" x14ac:dyDescent="0.25"/>
    <row r="1242" spans="1:7" hidden="1" x14ac:dyDescent="0.25"/>
    <row r="1243" spans="1:7" s="97" customFormat="1" ht="15.75" x14ac:dyDescent="0.25">
      <c r="A1243" s="29"/>
      <c r="B1243" s="28"/>
      <c r="C1243" s="29"/>
      <c r="D1243" s="29"/>
      <c r="E1243" s="29"/>
      <c r="F1243" s="98"/>
      <c r="G1243" s="98"/>
    </row>
    <row r="1244" spans="1:7" ht="15.75" hidden="1" x14ac:dyDescent="0.25">
      <c r="A1244" s="98"/>
      <c r="B1244" s="97"/>
      <c r="C1244" s="98"/>
      <c r="D1244" s="98"/>
      <c r="E1244" s="98"/>
    </row>
    <row r="1245" spans="1:7" hidden="1" x14ac:dyDescent="0.25"/>
    <row r="1246" spans="1:7" hidden="1" x14ac:dyDescent="0.25"/>
    <row r="1247" spans="1:7" hidden="1" x14ac:dyDescent="0.25"/>
    <row r="1248" spans="1:7" ht="12" customHeight="1" x14ac:dyDescent="0.25"/>
    <row r="1249" spans="1:6" hidden="1" x14ac:dyDescent="0.25"/>
    <row r="1250" spans="1:6" hidden="1" x14ac:dyDescent="0.25"/>
    <row r="1251" spans="1:6" hidden="1" x14ac:dyDescent="0.25"/>
    <row r="1252" spans="1:6" hidden="1" x14ac:dyDescent="0.25"/>
    <row r="1253" spans="1:6" ht="13.5" customHeight="1" x14ac:dyDescent="0.25">
      <c r="F1253" s="129"/>
    </row>
    <row r="1254" spans="1:6" hidden="1" x14ac:dyDescent="0.25">
      <c r="F1254" s="129"/>
    </row>
    <row r="1255" spans="1:6" hidden="1" x14ac:dyDescent="0.25">
      <c r="F1255" s="129"/>
    </row>
    <row r="1256" spans="1:6" x14ac:dyDescent="0.25">
      <c r="F1256" s="129"/>
    </row>
    <row r="1257" spans="1:6" s="92" customFormat="1" x14ac:dyDescent="0.25">
      <c r="A1257" s="29"/>
      <c r="B1257" s="28"/>
      <c r="C1257" s="29"/>
      <c r="D1257" s="29"/>
      <c r="E1257" s="29"/>
      <c r="F1257" s="171"/>
    </row>
    <row r="1258" spans="1:6" x14ac:dyDescent="0.25">
      <c r="A1258" s="91"/>
      <c r="B1258" s="92"/>
      <c r="C1258" s="91"/>
      <c r="D1258" s="91"/>
      <c r="E1258" s="91"/>
      <c r="F1258" s="129"/>
    </row>
    <row r="1259" spans="1:6" hidden="1" x14ac:dyDescent="0.25">
      <c r="F1259" s="129"/>
    </row>
    <row r="1260" spans="1:6" x14ac:dyDescent="0.25">
      <c r="F1260" s="129"/>
    </row>
    <row r="1261" spans="1:6" x14ac:dyDescent="0.25">
      <c r="F1261" s="129"/>
    </row>
    <row r="1262" spans="1:6" x14ac:dyDescent="0.25">
      <c r="F1262" s="129"/>
    </row>
    <row r="1263" spans="1:6" x14ac:dyDescent="0.25">
      <c r="F1263" s="129"/>
    </row>
    <row r="1264" spans="1:6" x14ac:dyDescent="0.25">
      <c r="F1264" s="129"/>
    </row>
    <row r="1265" spans="6:6" x14ac:dyDescent="0.25">
      <c r="F1265" s="129"/>
    </row>
    <row r="1266" spans="6:6" x14ac:dyDescent="0.25">
      <c r="F1266" s="129"/>
    </row>
    <row r="1267" spans="6:6" hidden="1" x14ac:dyDescent="0.25">
      <c r="F1267" s="129"/>
    </row>
    <row r="1268" spans="6:6" hidden="1" x14ac:dyDescent="0.25">
      <c r="F1268" s="129"/>
    </row>
    <row r="1269" spans="6:6" hidden="1" x14ac:dyDescent="0.25">
      <c r="F1269" s="129"/>
    </row>
    <row r="1270" spans="6:6" hidden="1" x14ac:dyDescent="0.25">
      <c r="F1270" s="129"/>
    </row>
    <row r="1271" spans="6:6" hidden="1" x14ac:dyDescent="0.25">
      <c r="F1271" s="129"/>
    </row>
    <row r="1272" spans="6:6" x14ac:dyDescent="0.25">
      <c r="F1272" s="129"/>
    </row>
    <row r="1273" spans="6:6" ht="15.75" x14ac:dyDescent="0.25">
      <c r="F1273" s="172"/>
    </row>
    <row r="1274" spans="6:6" hidden="1" x14ac:dyDescent="0.25"/>
    <row r="1275" spans="6:6" hidden="1" x14ac:dyDescent="0.25"/>
    <row r="1276" spans="6:6" hidden="1" x14ac:dyDescent="0.25"/>
    <row r="1277" spans="6:6" hidden="1" x14ac:dyDescent="0.25"/>
    <row r="1278" spans="6:6" ht="13.5" customHeight="1" x14ac:dyDescent="0.25">
      <c r="F1278" s="129"/>
    </row>
    <row r="1279" spans="6:6" hidden="1" x14ac:dyDescent="0.25">
      <c r="F1279" s="129"/>
    </row>
    <row r="1280" spans="6:6" hidden="1" x14ac:dyDescent="0.25">
      <c r="F1280" s="129"/>
    </row>
    <row r="1281" spans="1:7" s="97" customFormat="1" ht="15.75" x14ac:dyDescent="0.25">
      <c r="A1281" s="29"/>
      <c r="B1281" s="28"/>
      <c r="C1281" s="29"/>
      <c r="D1281" s="29"/>
      <c r="E1281" s="29"/>
      <c r="F1281" s="98"/>
      <c r="G1281" s="98"/>
    </row>
    <row r="1282" spans="1:7" ht="15.75" hidden="1" x14ac:dyDescent="0.25">
      <c r="A1282" s="98"/>
      <c r="B1282" s="97"/>
      <c r="C1282" s="98"/>
      <c r="D1282" s="98"/>
      <c r="E1282" s="98"/>
    </row>
    <row r="1283" spans="1:7" hidden="1" x14ac:dyDescent="0.25"/>
    <row r="1284" spans="1:7" hidden="1" x14ac:dyDescent="0.25"/>
    <row r="1285" spans="1:7" hidden="1" x14ac:dyDescent="0.25"/>
    <row r="1286" spans="1:7" ht="12" customHeight="1" x14ac:dyDescent="0.25"/>
    <row r="1287" spans="1:7" hidden="1" x14ac:dyDescent="0.25"/>
    <row r="1288" spans="1:7" hidden="1" x14ac:dyDescent="0.25"/>
    <row r="1289" spans="1:7" hidden="1" x14ac:dyDescent="0.25"/>
    <row r="1290" spans="1:7" hidden="1" x14ac:dyDescent="0.25"/>
    <row r="1291" spans="1:7" x14ac:dyDescent="0.25">
      <c r="G1291" s="129"/>
    </row>
    <row r="1292" spans="1:7" x14ac:dyDescent="0.25">
      <c r="B1292" s="101"/>
      <c r="G1292" s="129"/>
    </row>
    <row r="1293" spans="1:7" ht="13.5" customHeight="1" x14ac:dyDescent="0.25">
      <c r="B1293" s="101"/>
      <c r="G1293" s="129"/>
    </row>
    <row r="1294" spans="1:7" hidden="1" x14ac:dyDescent="0.25">
      <c r="G1294" s="129"/>
    </row>
    <row r="1295" spans="1:7" hidden="1" x14ac:dyDescent="0.25">
      <c r="G1295" s="129"/>
    </row>
    <row r="1296" spans="1:7" x14ac:dyDescent="0.25">
      <c r="G1296" s="129"/>
    </row>
    <row r="1297" spans="1:7" x14ac:dyDescent="0.25">
      <c r="G1297" s="129"/>
    </row>
    <row r="1298" spans="1:7" x14ac:dyDescent="0.25">
      <c r="G1298" s="129"/>
    </row>
    <row r="1299" spans="1:7" x14ac:dyDescent="0.25">
      <c r="G1299" s="129"/>
    </row>
    <row r="1300" spans="1:7" x14ac:dyDescent="0.25">
      <c r="G1300" s="129"/>
    </row>
    <row r="1301" spans="1:7" x14ac:dyDescent="0.25">
      <c r="G1301" s="129"/>
    </row>
    <row r="1302" spans="1:7" s="92" customFormat="1" x14ac:dyDescent="0.25">
      <c r="A1302" s="29"/>
      <c r="B1302" s="28"/>
      <c r="C1302" s="29"/>
      <c r="D1302" s="29"/>
      <c r="E1302" s="29"/>
      <c r="F1302" s="91"/>
      <c r="G1302" s="171"/>
    </row>
    <row r="1303" spans="1:7" hidden="1" x14ac:dyDescent="0.25">
      <c r="A1303" s="91"/>
      <c r="B1303" s="175"/>
      <c r="C1303" s="91"/>
      <c r="D1303" s="91"/>
      <c r="E1303" s="91"/>
      <c r="G1303" s="129"/>
    </row>
    <row r="1304" spans="1:7" x14ac:dyDescent="0.25">
      <c r="B1304" s="101"/>
      <c r="G1304" s="129"/>
    </row>
    <row r="1305" spans="1:7" hidden="1" x14ac:dyDescent="0.25">
      <c r="G1305" s="129"/>
    </row>
    <row r="1306" spans="1:7" hidden="1" x14ac:dyDescent="0.25">
      <c r="G1306" s="129"/>
    </row>
    <row r="1307" spans="1:7" hidden="1" x14ac:dyDescent="0.25">
      <c r="G1307" s="129"/>
    </row>
    <row r="1308" spans="1:7" hidden="1" x14ac:dyDescent="0.25">
      <c r="G1308" s="129"/>
    </row>
    <row r="1309" spans="1:7" hidden="1" x14ac:dyDescent="0.25">
      <c r="G1309" s="129"/>
    </row>
    <row r="1310" spans="1:7" x14ac:dyDescent="0.25">
      <c r="G1310" s="129"/>
    </row>
    <row r="1311" spans="1:7" ht="15.75" x14ac:dyDescent="0.25">
      <c r="B1311" s="101"/>
      <c r="F1311" s="129"/>
      <c r="G1311" s="172"/>
    </row>
    <row r="1312" spans="1:7" x14ac:dyDescent="0.25">
      <c r="B1312" s="101"/>
      <c r="F1312" s="129"/>
    </row>
    <row r="1313" spans="1:7" x14ac:dyDescent="0.25">
      <c r="B1313" s="101"/>
      <c r="F1313" s="129"/>
    </row>
    <row r="1314" spans="1:7" x14ac:dyDescent="0.25">
      <c r="B1314" s="101"/>
      <c r="F1314" s="129"/>
    </row>
    <row r="1315" spans="1:7" x14ac:dyDescent="0.25">
      <c r="F1315" s="129"/>
    </row>
    <row r="1316" spans="1:7" x14ac:dyDescent="0.25">
      <c r="F1316" s="129"/>
    </row>
    <row r="1317" spans="1:7" x14ac:dyDescent="0.25">
      <c r="F1317" s="129"/>
    </row>
    <row r="1318" spans="1:7" x14ac:dyDescent="0.25">
      <c r="F1318" s="129"/>
    </row>
    <row r="1319" spans="1:7" x14ac:dyDescent="0.25">
      <c r="F1319" s="129"/>
    </row>
    <row r="1320" spans="1:7" x14ac:dyDescent="0.25">
      <c r="F1320" s="129"/>
    </row>
    <row r="1321" spans="1:7" x14ac:dyDescent="0.25">
      <c r="F1321" s="129"/>
    </row>
    <row r="1322" spans="1:7" x14ac:dyDescent="0.25">
      <c r="F1322" s="129"/>
    </row>
    <row r="1323" spans="1:7" x14ac:dyDescent="0.25">
      <c r="F1323" s="129"/>
    </row>
    <row r="1324" spans="1:7" ht="15.75" x14ac:dyDescent="0.25">
      <c r="F1324" s="172"/>
    </row>
    <row r="1326" spans="1:7" s="97" customFormat="1" ht="15.75" x14ac:dyDescent="0.25">
      <c r="A1326" s="29"/>
      <c r="B1326" s="28"/>
      <c r="C1326" s="29"/>
      <c r="D1326" s="29"/>
      <c r="E1326" s="29"/>
      <c r="F1326" s="98"/>
      <c r="G1326" s="98"/>
    </row>
    <row r="1327" spans="1:7" ht="15.75" x14ac:dyDescent="0.25">
      <c r="A1327" s="98"/>
      <c r="B1327" s="97"/>
      <c r="C1327" s="98"/>
      <c r="D1327" s="98"/>
      <c r="E1327" s="98"/>
    </row>
    <row r="1328" spans="1:7" hidden="1" x14ac:dyDescent="0.25">
      <c r="F1328" s="129"/>
    </row>
    <row r="1329" spans="6:7" hidden="1" x14ac:dyDescent="0.25">
      <c r="F1329" s="129"/>
    </row>
    <row r="1330" spans="6:7" hidden="1" x14ac:dyDescent="0.25">
      <c r="F1330" s="129"/>
    </row>
    <row r="1331" spans="6:7" hidden="1" x14ac:dyDescent="0.25">
      <c r="F1331" s="129"/>
    </row>
    <row r="1332" spans="6:7" hidden="1" x14ac:dyDescent="0.25">
      <c r="F1332" s="129"/>
    </row>
    <row r="1333" spans="6:7" hidden="1" x14ac:dyDescent="0.25">
      <c r="F1333" s="129"/>
    </row>
    <row r="1334" spans="6:7" hidden="1" x14ac:dyDescent="0.25">
      <c r="F1334" s="129"/>
      <c r="G1334" s="28"/>
    </row>
    <row r="1335" spans="6:7" hidden="1" x14ac:dyDescent="0.25">
      <c r="F1335" s="129"/>
    </row>
    <row r="1336" spans="6:7" hidden="1" x14ac:dyDescent="0.25">
      <c r="F1336" s="129"/>
    </row>
    <row r="1337" spans="6:7" x14ac:dyDescent="0.25">
      <c r="F1337" s="129"/>
    </row>
    <row r="1338" spans="6:7" hidden="1" x14ac:dyDescent="0.25">
      <c r="F1338" s="129"/>
    </row>
    <row r="1339" spans="6:7" hidden="1" x14ac:dyDescent="0.25">
      <c r="F1339" s="129"/>
      <c r="G1339" s="28"/>
    </row>
    <row r="1340" spans="6:7" hidden="1" x14ac:dyDescent="0.25">
      <c r="F1340" s="129"/>
    </row>
    <row r="1341" spans="6:7" hidden="1" x14ac:dyDescent="0.25">
      <c r="F1341" s="129"/>
    </row>
    <row r="1342" spans="6:7" hidden="1" x14ac:dyDescent="0.25">
      <c r="F1342" s="129"/>
    </row>
    <row r="1343" spans="6:7" hidden="1" x14ac:dyDescent="0.25">
      <c r="F1343" s="129"/>
    </row>
    <row r="1344" spans="6:7" hidden="1" x14ac:dyDescent="0.25">
      <c r="F1344" s="129"/>
    </row>
    <row r="1345" spans="1:7" hidden="1" x14ac:dyDescent="0.25">
      <c r="F1345" s="129"/>
    </row>
    <row r="1346" spans="1:7" hidden="1" x14ac:dyDescent="0.25">
      <c r="F1346" s="129"/>
    </row>
    <row r="1347" spans="1:7" hidden="1" x14ac:dyDescent="0.25">
      <c r="F1347" s="129"/>
    </row>
    <row r="1348" spans="1:7" hidden="1" x14ac:dyDescent="0.25">
      <c r="F1348" s="129"/>
    </row>
    <row r="1349" spans="1:7" hidden="1" x14ac:dyDescent="0.25">
      <c r="F1349" s="129"/>
    </row>
    <row r="1350" spans="1:7" s="92" customFormat="1" hidden="1" x14ac:dyDescent="0.25">
      <c r="A1350" s="29"/>
      <c r="B1350" s="28"/>
      <c r="C1350" s="29"/>
      <c r="D1350" s="29"/>
      <c r="E1350" s="29"/>
      <c r="F1350" s="171"/>
    </row>
    <row r="1351" spans="1:7" s="92" customFormat="1" ht="12.75" x14ac:dyDescent="0.2">
      <c r="A1351" s="91"/>
      <c r="C1351" s="91"/>
      <c r="D1351" s="91"/>
      <c r="E1351" s="91"/>
      <c r="F1351" s="171"/>
    </row>
    <row r="1352" spans="1:7" x14ac:dyDescent="0.25">
      <c r="A1352" s="91"/>
      <c r="C1352" s="91"/>
      <c r="D1352" s="91"/>
      <c r="E1352" s="91"/>
      <c r="F1352" s="129"/>
    </row>
    <row r="1353" spans="1:7" hidden="1" x14ac:dyDescent="0.25">
      <c r="F1353" s="129"/>
    </row>
    <row r="1354" spans="1:7" hidden="1" x14ac:dyDescent="0.25">
      <c r="F1354" s="129"/>
      <c r="G1354" s="28"/>
    </row>
    <row r="1355" spans="1:7" x14ac:dyDescent="0.25">
      <c r="F1355" s="129"/>
    </row>
    <row r="1356" spans="1:7" x14ac:dyDescent="0.25">
      <c r="F1356" s="129"/>
    </row>
    <row r="1357" spans="1:7" hidden="1" x14ac:dyDescent="0.25">
      <c r="F1357" s="129"/>
    </row>
    <row r="1358" spans="1:7" hidden="1" x14ac:dyDescent="0.25">
      <c r="F1358" s="129"/>
      <c r="G1358" s="28"/>
    </row>
    <row r="1359" spans="1:7" x14ac:dyDescent="0.25">
      <c r="F1359" s="129"/>
    </row>
    <row r="1360" spans="1:7" x14ac:dyDescent="0.25">
      <c r="F1360" s="129"/>
    </row>
    <row r="1361" spans="6:7" hidden="1" x14ac:dyDescent="0.25">
      <c r="F1361" s="129"/>
    </row>
    <row r="1362" spans="6:7" x14ac:dyDescent="0.25">
      <c r="F1362" s="129"/>
    </row>
    <row r="1363" spans="6:7" x14ac:dyDescent="0.25">
      <c r="F1363" s="129"/>
    </row>
    <row r="1364" spans="6:7" hidden="1" x14ac:dyDescent="0.25"/>
    <row r="1365" spans="6:7" hidden="1" x14ac:dyDescent="0.25"/>
    <row r="1366" spans="6:7" hidden="1" x14ac:dyDescent="0.25"/>
    <row r="1367" spans="6:7" hidden="1" x14ac:dyDescent="0.25">
      <c r="F1367" s="129"/>
      <c r="G1367" s="28"/>
    </row>
    <row r="1368" spans="6:7" hidden="1" x14ac:dyDescent="0.25">
      <c r="F1368" s="129"/>
      <c r="G1368" s="28"/>
    </row>
    <row r="1369" spans="6:7" hidden="1" x14ac:dyDescent="0.25">
      <c r="F1369" s="129"/>
    </row>
    <row r="1370" spans="6:7" hidden="1" x14ac:dyDescent="0.25">
      <c r="F1370" s="129"/>
    </row>
    <row r="1371" spans="6:7" hidden="1" x14ac:dyDescent="0.25">
      <c r="F1371" s="129"/>
    </row>
    <row r="1372" spans="6:7" hidden="1" x14ac:dyDescent="0.25">
      <c r="F1372" s="129"/>
    </row>
    <row r="1373" spans="6:7" hidden="1" x14ac:dyDescent="0.25">
      <c r="F1373" s="129"/>
    </row>
    <row r="1374" spans="6:7" hidden="1" x14ac:dyDescent="0.25">
      <c r="F1374" s="129"/>
    </row>
    <row r="1375" spans="6:7" hidden="1" x14ac:dyDescent="0.25">
      <c r="F1375" s="129"/>
    </row>
    <row r="1376" spans="6:7" hidden="1" x14ac:dyDescent="0.25">
      <c r="F1376" s="129"/>
    </row>
    <row r="1377" spans="1:7" hidden="1" x14ac:dyDescent="0.25">
      <c r="F1377" s="129"/>
    </row>
    <row r="1378" spans="1:7" hidden="1" x14ac:dyDescent="0.25">
      <c r="F1378" s="129"/>
    </row>
    <row r="1379" spans="1:7" hidden="1" x14ac:dyDescent="0.25">
      <c r="F1379" s="129"/>
    </row>
    <row r="1380" spans="1:7" hidden="1" x14ac:dyDescent="0.25">
      <c r="F1380" s="129"/>
    </row>
    <row r="1381" spans="1:7" hidden="1" x14ac:dyDescent="0.25">
      <c r="F1381" s="129"/>
    </row>
    <row r="1382" spans="1:7" ht="15.75" x14ac:dyDescent="0.25">
      <c r="F1382" s="172"/>
    </row>
    <row r="1384" spans="1:7" hidden="1" x14ac:dyDescent="0.25"/>
    <row r="1385" spans="1:7" s="97" customFormat="1" ht="15.75" x14ac:dyDescent="0.25">
      <c r="A1385" s="29"/>
      <c r="B1385" s="28"/>
      <c r="C1385" s="29"/>
      <c r="D1385" s="29"/>
      <c r="E1385" s="29"/>
      <c r="F1385" s="98"/>
    </row>
    <row r="1386" spans="1:7" s="174" customFormat="1" ht="15.75" hidden="1" x14ac:dyDescent="0.25">
      <c r="A1386" s="98"/>
      <c r="B1386" s="97"/>
      <c r="C1386" s="98"/>
      <c r="D1386" s="98"/>
      <c r="E1386" s="98"/>
      <c r="F1386" s="173"/>
    </row>
    <row r="1387" spans="1:7" x14ac:dyDescent="0.25">
      <c r="A1387" s="173"/>
      <c r="B1387" s="174"/>
      <c r="C1387" s="173"/>
      <c r="D1387" s="173"/>
      <c r="E1387" s="173"/>
      <c r="G1387" s="28"/>
    </row>
    <row r="1388" spans="1:7" x14ac:dyDescent="0.25">
      <c r="F1388" s="129"/>
      <c r="G1388" s="28"/>
    </row>
    <row r="1389" spans="1:7" s="92" customFormat="1" hidden="1" x14ac:dyDescent="0.25">
      <c r="A1389" s="29"/>
      <c r="B1389" s="28"/>
      <c r="C1389" s="29"/>
      <c r="D1389" s="29"/>
      <c r="E1389" s="29"/>
      <c r="F1389" s="171"/>
    </row>
    <row r="1390" spans="1:7" x14ac:dyDescent="0.25">
      <c r="A1390" s="91"/>
      <c r="B1390" s="92"/>
      <c r="C1390" s="91"/>
      <c r="D1390" s="91"/>
      <c r="E1390" s="91"/>
      <c r="F1390" s="129"/>
      <c r="G1390" s="28"/>
    </row>
    <row r="1391" spans="1:7" x14ac:dyDescent="0.25">
      <c r="F1391" s="129"/>
      <c r="G1391" s="28"/>
    </row>
    <row r="1392" spans="1:7" hidden="1" x14ac:dyDescent="0.25"/>
    <row r="1393" spans="1:7" x14ac:dyDescent="0.25">
      <c r="F1393" s="129"/>
      <c r="G1393" s="28"/>
    </row>
    <row r="1394" spans="1:7" x14ac:dyDescent="0.25">
      <c r="F1394" s="129"/>
    </row>
    <row r="1395" spans="1:7" x14ac:dyDescent="0.25">
      <c r="F1395" s="129"/>
    </row>
    <row r="1396" spans="1:7" s="130" customFormat="1" x14ac:dyDescent="0.25">
      <c r="A1396" s="29"/>
      <c r="B1396" s="28"/>
      <c r="C1396" s="29"/>
      <c r="D1396" s="29"/>
      <c r="E1396" s="29"/>
      <c r="F1396" s="129"/>
    </row>
    <row r="1397" spans="1:7" s="130" customFormat="1" x14ac:dyDescent="0.25">
      <c r="A1397" s="29"/>
      <c r="C1397" s="29"/>
      <c r="D1397" s="29"/>
      <c r="E1397" s="29"/>
      <c r="F1397" s="129"/>
    </row>
    <row r="1398" spans="1:7" hidden="1" x14ac:dyDescent="0.25">
      <c r="B1398" s="130"/>
      <c r="F1398" s="129"/>
      <c r="G1398" s="28"/>
    </row>
    <row r="1399" spans="1:7" hidden="1" x14ac:dyDescent="0.25">
      <c r="F1399" s="129"/>
      <c r="G1399" s="28"/>
    </row>
    <row r="1400" spans="1:7" hidden="1" x14ac:dyDescent="0.25">
      <c r="F1400" s="129"/>
      <c r="G1400" s="28"/>
    </row>
    <row r="1401" spans="1:7" x14ac:dyDescent="0.25">
      <c r="F1401" s="129"/>
      <c r="G1401" s="28"/>
    </row>
    <row r="1402" spans="1:7" hidden="1" x14ac:dyDescent="0.25">
      <c r="F1402" s="129"/>
      <c r="G1402" s="28"/>
    </row>
    <row r="1403" spans="1:7" ht="15.75" x14ac:dyDescent="0.25">
      <c r="F1403" s="172"/>
      <c r="G1403" s="28"/>
    </row>
    <row r="1404" spans="1:7" x14ac:dyDescent="0.25">
      <c r="D1404" s="129"/>
    </row>
    <row r="1405" spans="1:7" hidden="1" x14ac:dyDescent="0.25"/>
    <row r="1406" spans="1:7" s="97" customFormat="1" ht="15.75" x14ac:dyDescent="0.25">
      <c r="A1406" s="29"/>
      <c r="B1406" s="28"/>
      <c r="C1406" s="29"/>
      <c r="D1406" s="29"/>
      <c r="E1406" s="29"/>
      <c r="F1406" s="98"/>
    </row>
    <row r="1407" spans="1:7" s="97" customFormat="1" ht="15.75" hidden="1" x14ac:dyDescent="0.25">
      <c r="A1407" s="98"/>
      <c r="C1407" s="98"/>
      <c r="D1407" s="172"/>
      <c r="E1407" s="133"/>
      <c r="F1407" s="98"/>
    </row>
    <row r="1408" spans="1:7" s="130" customFormat="1" ht="15.75" x14ac:dyDescent="0.25">
      <c r="A1408" s="98"/>
      <c r="B1408" s="97"/>
      <c r="C1408" s="98"/>
      <c r="D1408" s="172"/>
      <c r="E1408" s="133"/>
    </row>
    <row r="1409" spans="2:7" x14ac:dyDescent="0.25">
      <c r="B1409" s="130"/>
      <c r="C1409" s="130"/>
      <c r="D1409" s="129"/>
      <c r="E1409" s="130"/>
      <c r="F1409" s="129"/>
      <c r="G1409" s="28"/>
    </row>
    <row r="1410" spans="2:7" x14ac:dyDescent="0.25">
      <c r="F1410" s="129"/>
      <c r="G1410" s="28"/>
    </row>
    <row r="1411" spans="2:7" x14ac:dyDescent="0.25">
      <c r="F1411" s="129"/>
      <c r="G1411" s="28"/>
    </row>
    <row r="1412" spans="2:7" x14ac:dyDescent="0.25">
      <c r="F1412" s="129"/>
      <c r="G1412" s="28"/>
    </row>
    <row r="1413" spans="2:7" hidden="1" x14ac:dyDescent="0.25"/>
    <row r="1414" spans="2:7" x14ac:dyDescent="0.25">
      <c r="F1414" s="129"/>
    </row>
    <row r="1415" spans="2:7" x14ac:dyDescent="0.25">
      <c r="F1415" s="129"/>
    </row>
    <row r="1416" spans="2:7" ht="12.75" customHeight="1" x14ac:dyDescent="0.25">
      <c r="F1416" s="129"/>
      <c r="G1416" s="28"/>
    </row>
    <row r="1417" spans="2:7" ht="15.75" x14ac:dyDescent="0.25">
      <c r="F1417" s="172"/>
      <c r="G1417" s="28"/>
    </row>
    <row r="1450" hidden="1" x14ac:dyDescent="0.25"/>
  </sheetData>
  <sheetProtection password="C411" sheet="1" objects="1" scenarios="1"/>
  <protectedRanges>
    <protectedRange sqref="E78:E94 E97:E115 E118:E143 E146:E157" name="Oblast1"/>
  </protectedRanges>
  <mergeCells count="11">
    <mergeCell ref="D57:E57"/>
    <mergeCell ref="D58:E58"/>
    <mergeCell ref="D59:E59"/>
    <mergeCell ref="D60:E60"/>
    <mergeCell ref="D61:E61"/>
    <mergeCell ref="D56:E56"/>
    <mergeCell ref="E3:G3"/>
    <mergeCell ref="E5:G5"/>
    <mergeCell ref="E6:G6"/>
    <mergeCell ref="D54:E54"/>
    <mergeCell ref="D55:E5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393"/>
  <sheetViews>
    <sheetView windowProtection="1" topLeftCell="A20" workbookViewId="0">
      <selection activeCell="A37" sqref="A37:XFD37"/>
    </sheetView>
  </sheetViews>
  <sheetFormatPr defaultRowHeight="15" x14ac:dyDescent="0.25"/>
  <cols>
    <col min="1" max="1" width="7.42578125" style="31" customWidth="1"/>
    <col min="2" max="2" width="47.7109375" style="31" customWidth="1"/>
    <col min="3" max="3" width="12.7109375" style="31" customWidth="1"/>
    <col min="4" max="4" width="8" style="30" customWidth="1"/>
    <col min="5" max="5" width="10.42578125" style="29" customWidth="1"/>
    <col min="6" max="6" width="11.5703125" style="30" bestFit="1" customWidth="1"/>
    <col min="7" max="7" width="11" style="31" customWidth="1"/>
    <col min="8" max="8" width="10" style="31" customWidth="1"/>
    <col min="9" max="254" width="9.140625" style="31"/>
    <col min="255" max="255" width="7.42578125" style="31" customWidth="1"/>
    <col min="256" max="256" width="47.7109375" style="31" customWidth="1"/>
    <col min="257" max="257" width="12.7109375" style="31" customWidth="1"/>
    <col min="258" max="258" width="8" style="31" customWidth="1"/>
    <col min="259" max="259" width="7.140625" style="31" customWidth="1"/>
    <col min="260" max="260" width="12.28515625" style="31" customWidth="1"/>
    <col min="261" max="261" width="9.140625" style="31"/>
    <col min="262" max="262" width="11.5703125" style="31" bestFit="1" customWidth="1"/>
    <col min="263" max="510" width="9.140625" style="31"/>
    <col min="511" max="511" width="7.42578125" style="31" customWidth="1"/>
    <col min="512" max="512" width="47.7109375" style="31" customWidth="1"/>
    <col min="513" max="513" width="12.7109375" style="31" customWidth="1"/>
    <col min="514" max="514" width="8" style="31" customWidth="1"/>
    <col min="515" max="515" width="7.140625" style="31" customWidth="1"/>
    <col min="516" max="516" width="12.28515625" style="31" customWidth="1"/>
    <col min="517" max="517" width="9.140625" style="31"/>
    <col min="518" max="518" width="11.5703125" style="31" bestFit="1" customWidth="1"/>
    <col min="519" max="766" width="9.140625" style="31"/>
    <col min="767" max="767" width="7.42578125" style="31" customWidth="1"/>
    <col min="768" max="768" width="47.7109375" style="31" customWidth="1"/>
    <col min="769" max="769" width="12.7109375" style="31" customWidth="1"/>
    <col min="770" max="770" width="8" style="31" customWidth="1"/>
    <col min="771" max="771" width="7.140625" style="31" customWidth="1"/>
    <col min="772" max="772" width="12.28515625" style="31" customWidth="1"/>
    <col min="773" max="773" width="9.140625" style="31"/>
    <col min="774" max="774" width="11.5703125" style="31" bestFit="1" customWidth="1"/>
    <col min="775" max="1022" width="9.140625" style="31"/>
    <col min="1023" max="1023" width="7.42578125" style="31" customWidth="1"/>
    <col min="1024" max="1024" width="47.7109375" style="31" customWidth="1"/>
    <col min="1025" max="1025" width="12.7109375" style="31" customWidth="1"/>
    <col min="1026" max="1026" width="8" style="31" customWidth="1"/>
    <col min="1027" max="1027" width="7.140625" style="31" customWidth="1"/>
    <col min="1028" max="1028" width="12.28515625" style="31" customWidth="1"/>
    <col min="1029" max="1029" width="9.140625" style="31"/>
    <col min="1030" max="1030" width="11.5703125" style="31" bestFit="1" customWidth="1"/>
    <col min="1031" max="1278" width="9.140625" style="31"/>
    <col min="1279" max="1279" width="7.42578125" style="31" customWidth="1"/>
    <col min="1280" max="1280" width="47.7109375" style="31" customWidth="1"/>
    <col min="1281" max="1281" width="12.7109375" style="31" customWidth="1"/>
    <col min="1282" max="1282" width="8" style="31" customWidth="1"/>
    <col min="1283" max="1283" width="7.140625" style="31" customWidth="1"/>
    <col min="1284" max="1284" width="12.28515625" style="31" customWidth="1"/>
    <col min="1285" max="1285" width="9.140625" style="31"/>
    <col min="1286" max="1286" width="11.5703125" style="31" bestFit="1" customWidth="1"/>
    <col min="1287" max="1534" width="9.140625" style="31"/>
    <col min="1535" max="1535" width="7.42578125" style="31" customWidth="1"/>
    <col min="1536" max="1536" width="47.7109375" style="31" customWidth="1"/>
    <col min="1537" max="1537" width="12.7109375" style="31" customWidth="1"/>
    <col min="1538" max="1538" width="8" style="31" customWidth="1"/>
    <col min="1539" max="1539" width="7.140625" style="31" customWidth="1"/>
    <col min="1540" max="1540" width="12.28515625" style="31" customWidth="1"/>
    <col min="1541" max="1541" width="9.140625" style="31"/>
    <col min="1542" max="1542" width="11.5703125" style="31" bestFit="1" customWidth="1"/>
    <col min="1543" max="1790" width="9.140625" style="31"/>
    <col min="1791" max="1791" width="7.42578125" style="31" customWidth="1"/>
    <col min="1792" max="1792" width="47.7109375" style="31" customWidth="1"/>
    <col min="1793" max="1793" width="12.7109375" style="31" customWidth="1"/>
    <col min="1794" max="1794" width="8" style="31" customWidth="1"/>
    <col min="1795" max="1795" width="7.140625" style="31" customWidth="1"/>
    <col min="1796" max="1796" width="12.28515625" style="31" customWidth="1"/>
    <col min="1797" max="1797" width="9.140625" style="31"/>
    <col min="1798" max="1798" width="11.5703125" style="31" bestFit="1" customWidth="1"/>
    <col min="1799" max="2046" width="9.140625" style="31"/>
    <col min="2047" max="2047" width="7.42578125" style="31" customWidth="1"/>
    <col min="2048" max="2048" width="47.7109375" style="31" customWidth="1"/>
    <col min="2049" max="2049" width="12.7109375" style="31" customWidth="1"/>
    <col min="2050" max="2050" width="8" style="31" customWidth="1"/>
    <col min="2051" max="2051" width="7.140625" style="31" customWidth="1"/>
    <col min="2052" max="2052" width="12.28515625" style="31" customWidth="1"/>
    <col min="2053" max="2053" width="9.140625" style="31"/>
    <col min="2054" max="2054" width="11.5703125" style="31" bestFit="1" customWidth="1"/>
    <col min="2055" max="2302" width="9.140625" style="31"/>
    <col min="2303" max="2303" width="7.42578125" style="31" customWidth="1"/>
    <col min="2304" max="2304" width="47.7109375" style="31" customWidth="1"/>
    <col min="2305" max="2305" width="12.7109375" style="31" customWidth="1"/>
    <col min="2306" max="2306" width="8" style="31" customWidth="1"/>
    <col min="2307" max="2307" width="7.140625" style="31" customWidth="1"/>
    <col min="2308" max="2308" width="12.28515625" style="31" customWidth="1"/>
    <col min="2309" max="2309" width="9.140625" style="31"/>
    <col min="2310" max="2310" width="11.5703125" style="31" bestFit="1" customWidth="1"/>
    <col min="2311" max="2558" width="9.140625" style="31"/>
    <col min="2559" max="2559" width="7.42578125" style="31" customWidth="1"/>
    <col min="2560" max="2560" width="47.7109375" style="31" customWidth="1"/>
    <col min="2561" max="2561" width="12.7109375" style="31" customWidth="1"/>
    <col min="2562" max="2562" width="8" style="31" customWidth="1"/>
    <col min="2563" max="2563" width="7.140625" style="31" customWidth="1"/>
    <col min="2564" max="2564" width="12.28515625" style="31" customWidth="1"/>
    <col min="2565" max="2565" width="9.140625" style="31"/>
    <col min="2566" max="2566" width="11.5703125" style="31" bestFit="1" customWidth="1"/>
    <col min="2567" max="2814" width="9.140625" style="31"/>
    <col min="2815" max="2815" width="7.42578125" style="31" customWidth="1"/>
    <col min="2816" max="2816" width="47.7109375" style="31" customWidth="1"/>
    <col min="2817" max="2817" width="12.7109375" style="31" customWidth="1"/>
    <col min="2818" max="2818" width="8" style="31" customWidth="1"/>
    <col min="2819" max="2819" width="7.140625" style="31" customWidth="1"/>
    <col min="2820" max="2820" width="12.28515625" style="31" customWidth="1"/>
    <col min="2821" max="2821" width="9.140625" style="31"/>
    <col min="2822" max="2822" width="11.5703125" style="31" bestFit="1" customWidth="1"/>
    <col min="2823" max="3070" width="9.140625" style="31"/>
    <col min="3071" max="3071" width="7.42578125" style="31" customWidth="1"/>
    <col min="3072" max="3072" width="47.7109375" style="31" customWidth="1"/>
    <col min="3073" max="3073" width="12.7109375" style="31" customWidth="1"/>
    <col min="3074" max="3074" width="8" style="31" customWidth="1"/>
    <col min="3075" max="3075" width="7.140625" style="31" customWidth="1"/>
    <col min="3076" max="3076" width="12.28515625" style="31" customWidth="1"/>
    <col min="3077" max="3077" width="9.140625" style="31"/>
    <col min="3078" max="3078" width="11.5703125" style="31" bestFit="1" customWidth="1"/>
    <col min="3079" max="3326" width="9.140625" style="31"/>
    <col min="3327" max="3327" width="7.42578125" style="31" customWidth="1"/>
    <col min="3328" max="3328" width="47.7109375" style="31" customWidth="1"/>
    <col min="3329" max="3329" width="12.7109375" style="31" customWidth="1"/>
    <col min="3330" max="3330" width="8" style="31" customWidth="1"/>
    <col min="3331" max="3331" width="7.140625" style="31" customWidth="1"/>
    <col min="3332" max="3332" width="12.28515625" style="31" customWidth="1"/>
    <col min="3333" max="3333" width="9.140625" style="31"/>
    <col min="3334" max="3334" width="11.5703125" style="31" bestFit="1" customWidth="1"/>
    <col min="3335" max="3582" width="9.140625" style="31"/>
    <col min="3583" max="3583" width="7.42578125" style="31" customWidth="1"/>
    <col min="3584" max="3584" width="47.7109375" style="31" customWidth="1"/>
    <col min="3585" max="3585" width="12.7109375" style="31" customWidth="1"/>
    <col min="3586" max="3586" width="8" style="31" customWidth="1"/>
    <col min="3587" max="3587" width="7.140625" style="31" customWidth="1"/>
    <col min="3588" max="3588" width="12.28515625" style="31" customWidth="1"/>
    <col min="3589" max="3589" width="9.140625" style="31"/>
    <col min="3590" max="3590" width="11.5703125" style="31" bestFit="1" customWidth="1"/>
    <col min="3591" max="3838" width="9.140625" style="31"/>
    <col min="3839" max="3839" width="7.42578125" style="31" customWidth="1"/>
    <col min="3840" max="3840" width="47.7109375" style="31" customWidth="1"/>
    <col min="3841" max="3841" width="12.7109375" style="31" customWidth="1"/>
    <col min="3842" max="3842" width="8" style="31" customWidth="1"/>
    <col min="3843" max="3843" width="7.140625" style="31" customWidth="1"/>
    <col min="3844" max="3844" width="12.28515625" style="31" customWidth="1"/>
    <col min="3845" max="3845" width="9.140625" style="31"/>
    <col min="3846" max="3846" width="11.5703125" style="31" bestFit="1" customWidth="1"/>
    <col min="3847" max="4094" width="9.140625" style="31"/>
    <col min="4095" max="4095" width="7.42578125" style="31" customWidth="1"/>
    <col min="4096" max="4096" width="47.7109375" style="31" customWidth="1"/>
    <col min="4097" max="4097" width="12.7109375" style="31" customWidth="1"/>
    <col min="4098" max="4098" width="8" style="31" customWidth="1"/>
    <col min="4099" max="4099" width="7.140625" style="31" customWidth="1"/>
    <col min="4100" max="4100" width="12.28515625" style="31" customWidth="1"/>
    <col min="4101" max="4101" width="9.140625" style="31"/>
    <col min="4102" max="4102" width="11.5703125" style="31" bestFit="1" customWidth="1"/>
    <col min="4103" max="4350" width="9.140625" style="31"/>
    <col min="4351" max="4351" width="7.42578125" style="31" customWidth="1"/>
    <col min="4352" max="4352" width="47.7109375" style="31" customWidth="1"/>
    <col min="4353" max="4353" width="12.7109375" style="31" customWidth="1"/>
    <col min="4354" max="4354" width="8" style="31" customWidth="1"/>
    <col min="4355" max="4355" width="7.140625" style="31" customWidth="1"/>
    <col min="4356" max="4356" width="12.28515625" style="31" customWidth="1"/>
    <col min="4357" max="4357" width="9.140625" style="31"/>
    <col min="4358" max="4358" width="11.5703125" style="31" bestFit="1" customWidth="1"/>
    <col min="4359" max="4606" width="9.140625" style="31"/>
    <col min="4607" max="4607" width="7.42578125" style="31" customWidth="1"/>
    <col min="4608" max="4608" width="47.7109375" style="31" customWidth="1"/>
    <col min="4609" max="4609" width="12.7109375" style="31" customWidth="1"/>
    <col min="4610" max="4610" width="8" style="31" customWidth="1"/>
    <col min="4611" max="4611" width="7.140625" style="31" customWidth="1"/>
    <col min="4612" max="4612" width="12.28515625" style="31" customWidth="1"/>
    <col min="4613" max="4613" width="9.140625" style="31"/>
    <col min="4614" max="4614" width="11.5703125" style="31" bestFit="1" customWidth="1"/>
    <col min="4615" max="4862" width="9.140625" style="31"/>
    <col min="4863" max="4863" width="7.42578125" style="31" customWidth="1"/>
    <col min="4864" max="4864" width="47.7109375" style="31" customWidth="1"/>
    <col min="4865" max="4865" width="12.7109375" style="31" customWidth="1"/>
    <col min="4866" max="4866" width="8" style="31" customWidth="1"/>
    <col min="4867" max="4867" width="7.140625" style="31" customWidth="1"/>
    <col min="4868" max="4868" width="12.28515625" style="31" customWidth="1"/>
    <col min="4869" max="4869" width="9.140625" style="31"/>
    <col min="4870" max="4870" width="11.5703125" style="31" bestFit="1" customWidth="1"/>
    <col min="4871" max="5118" width="9.140625" style="31"/>
    <col min="5119" max="5119" width="7.42578125" style="31" customWidth="1"/>
    <col min="5120" max="5120" width="47.7109375" style="31" customWidth="1"/>
    <col min="5121" max="5121" width="12.7109375" style="31" customWidth="1"/>
    <col min="5122" max="5122" width="8" style="31" customWidth="1"/>
    <col min="5123" max="5123" width="7.140625" style="31" customWidth="1"/>
    <col min="5124" max="5124" width="12.28515625" style="31" customWidth="1"/>
    <col min="5125" max="5125" width="9.140625" style="31"/>
    <col min="5126" max="5126" width="11.5703125" style="31" bestFit="1" customWidth="1"/>
    <col min="5127" max="5374" width="9.140625" style="31"/>
    <col min="5375" max="5375" width="7.42578125" style="31" customWidth="1"/>
    <col min="5376" max="5376" width="47.7109375" style="31" customWidth="1"/>
    <col min="5377" max="5377" width="12.7109375" style="31" customWidth="1"/>
    <col min="5378" max="5378" width="8" style="31" customWidth="1"/>
    <col min="5379" max="5379" width="7.140625" style="31" customWidth="1"/>
    <col min="5380" max="5380" width="12.28515625" style="31" customWidth="1"/>
    <col min="5381" max="5381" width="9.140625" style="31"/>
    <col min="5382" max="5382" width="11.5703125" style="31" bestFit="1" customWidth="1"/>
    <col min="5383" max="5630" width="9.140625" style="31"/>
    <col min="5631" max="5631" width="7.42578125" style="31" customWidth="1"/>
    <col min="5632" max="5632" width="47.7109375" style="31" customWidth="1"/>
    <col min="5633" max="5633" width="12.7109375" style="31" customWidth="1"/>
    <col min="5634" max="5634" width="8" style="31" customWidth="1"/>
    <col min="5635" max="5635" width="7.140625" style="31" customWidth="1"/>
    <col min="5636" max="5636" width="12.28515625" style="31" customWidth="1"/>
    <col min="5637" max="5637" width="9.140625" style="31"/>
    <col min="5638" max="5638" width="11.5703125" style="31" bestFit="1" customWidth="1"/>
    <col min="5639" max="5886" width="9.140625" style="31"/>
    <col min="5887" max="5887" width="7.42578125" style="31" customWidth="1"/>
    <col min="5888" max="5888" width="47.7109375" style="31" customWidth="1"/>
    <col min="5889" max="5889" width="12.7109375" style="31" customWidth="1"/>
    <col min="5890" max="5890" width="8" style="31" customWidth="1"/>
    <col min="5891" max="5891" width="7.140625" style="31" customWidth="1"/>
    <col min="5892" max="5892" width="12.28515625" style="31" customWidth="1"/>
    <col min="5893" max="5893" width="9.140625" style="31"/>
    <col min="5894" max="5894" width="11.5703125" style="31" bestFit="1" customWidth="1"/>
    <col min="5895" max="6142" width="9.140625" style="31"/>
    <col min="6143" max="6143" width="7.42578125" style="31" customWidth="1"/>
    <col min="6144" max="6144" width="47.7109375" style="31" customWidth="1"/>
    <col min="6145" max="6145" width="12.7109375" style="31" customWidth="1"/>
    <col min="6146" max="6146" width="8" style="31" customWidth="1"/>
    <col min="6147" max="6147" width="7.140625" style="31" customWidth="1"/>
    <col min="6148" max="6148" width="12.28515625" style="31" customWidth="1"/>
    <col min="6149" max="6149" width="9.140625" style="31"/>
    <col min="6150" max="6150" width="11.5703125" style="31" bestFit="1" customWidth="1"/>
    <col min="6151" max="6398" width="9.140625" style="31"/>
    <col min="6399" max="6399" width="7.42578125" style="31" customWidth="1"/>
    <col min="6400" max="6400" width="47.7109375" style="31" customWidth="1"/>
    <col min="6401" max="6401" width="12.7109375" style="31" customWidth="1"/>
    <col min="6402" max="6402" width="8" style="31" customWidth="1"/>
    <col min="6403" max="6403" width="7.140625" style="31" customWidth="1"/>
    <col min="6404" max="6404" width="12.28515625" style="31" customWidth="1"/>
    <col min="6405" max="6405" width="9.140625" style="31"/>
    <col min="6406" max="6406" width="11.5703125" style="31" bestFit="1" customWidth="1"/>
    <col min="6407" max="6654" width="9.140625" style="31"/>
    <col min="6655" max="6655" width="7.42578125" style="31" customWidth="1"/>
    <col min="6656" max="6656" width="47.7109375" style="31" customWidth="1"/>
    <col min="6657" max="6657" width="12.7109375" style="31" customWidth="1"/>
    <col min="6658" max="6658" width="8" style="31" customWidth="1"/>
    <col min="6659" max="6659" width="7.140625" style="31" customWidth="1"/>
    <col min="6660" max="6660" width="12.28515625" style="31" customWidth="1"/>
    <col min="6661" max="6661" width="9.140625" style="31"/>
    <col min="6662" max="6662" width="11.5703125" style="31" bestFit="1" customWidth="1"/>
    <col min="6663" max="6910" width="9.140625" style="31"/>
    <col min="6911" max="6911" width="7.42578125" style="31" customWidth="1"/>
    <col min="6912" max="6912" width="47.7109375" style="31" customWidth="1"/>
    <col min="6913" max="6913" width="12.7109375" style="31" customWidth="1"/>
    <col min="6914" max="6914" width="8" style="31" customWidth="1"/>
    <col min="6915" max="6915" width="7.140625" style="31" customWidth="1"/>
    <col min="6916" max="6916" width="12.28515625" style="31" customWidth="1"/>
    <col min="6917" max="6917" width="9.140625" style="31"/>
    <col min="6918" max="6918" width="11.5703125" style="31" bestFit="1" customWidth="1"/>
    <col min="6919" max="7166" width="9.140625" style="31"/>
    <col min="7167" max="7167" width="7.42578125" style="31" customWidth="1"/>
    <col min="7168" max="7168" width="47.7109375" style="31" customWidth="1"/>
    <col min="7169" max="7169" width="12.7109375" style="31" customWidth="1"/>
    <col min="7170" max="7170" width="8" style="31" customWidth="1"/>
    <col min="7171" max="7171" width="7.140625" style="31" customWidth="1"/>
    <col min="7172" max="7172" width="12.28515625" style="31" customWidth="1"/>
    <col min="7173" max="7173" width="9.140625" style="31"/>
    <col min="7174" max="7174" width="11.5703125" style="31" bestFit="1" customWidth="1"/>
    <col min="7175" max="7422" width="9.140625" style="31"/>
    <col min="7423" max="7423" width="7.42578125" style="31" customWidth="1"/>
    <col min="7424" max="7424" width="47.7109375" style="31" customWidth="1"/>
    <col min="7425" max="7425" width="12.7109375" style="31" customWidth="1"/>
    <col min="7426" max="7426" width="8" style="31" customWidth="1"/>
    <col min="7427" max="7427" width="7.140625" style="31" customWidth="1"/>
    <col min="7428" max="7428" width="12.28515625" style="31" customWidth="1"/>
    <col min="7429" max="7429" width="9.140625" style="31"/>
    <col min="7430" max="7430" width="11.5703125" style="31" bestFit="1" customWidth="1"/>
    <col min="7431" max="7678" width="9.140625" style="31"/>
    <col min="7679" max="7679" width="7.42578125" style="31" customWidth="1"/>
    <col min="7680" max="7680" width="47.7109375" style="31" customWidth="1"/>
    <col min="7681" max="7681" width="12.7109375" style="31" customWidth="1"/>
    <col min="7682" max="7682" width="8" style="31" customWidth="1"/>
    <col min="7683" max="7683" width="7.140625" style="31" customWidth="1"/>
    <col min="7684" max="7684" width="12.28515625" style="31" customWidth="1"/>
    <col min="7685" max="7685" width="9.140625" style="31"/>
    <col min="7686" max="7686" width="11.5703125" style="31" bestFit="1" customWidth="1"/>
    <col min="7687" max="7934" width="9.140625" style="31"/>
    <col min="7935" max="7935" width="7.42578125" style="31" customWidth="1"/>
    <col min="7936" max="7936" width="47.7109375" style="31" customWidth="1"/>
    <col min="7937" max="7937" width="12.7109375" style="31" customWidth="1"/>
    <col min="7938" max="7938" width="8" style="31" customWidth="1"/>
    <col min="7939" max="7939" width="7.140625" style="31" customWidth="1"/>
    <col min="7940" max="7940" width="12.28515625" style="31" customWidth="1"/>
    <col min="7941" max="7941" width="9.140625" style="31"/>
    <col min="7942" max="7942" width="11.5703125" style="31" bestFit="1" customWidth="1"/>
    <col min="7943" max="8190" width="9.140625" style="31"/>
    <col min="8191" max="8191" width="7.42578125" style="31" customWidth="1"/>
    <col min="8192" max="8192" width="47.7109375" style="31" customWidth="1"/>
    <col min="8193" max="8193" width="12.7109375" style="31" customWidth="1"/>
    <col min="8194" max="8194" width="8" style="31" customWidth="1"/>
    <col min="8195" max="8195" width="7.140625" style="31" customWidth="1"/>
    <col min="8196" max="8196" width="12.28515625" style="31" customWidth="1"/>
    <col min="8197" max="8197" width="9.140625" style="31"/>
    <col min="8198" max="8198" width="11.5703125" style="31" bestFit="1" customWidth="1"/>
    <col min="8199" max="8446" width="9.140625" style="31"/>
    <col min="8447" max="8447" width="7.42578125" style="31" customWidth="1"/>
    <col min="8448" max="8448" width="47.7109375" style="31" customWidth="1"/>
    <col min="8449" max="8449" width="12.7109375" style="31" customWidth="1"/>
    <col min="8450" max="8450" width="8" style="31" customWidth="1"/>
    <col min="8451" max="8451" width="7.140625" style="31" customWidth="1"/>
    <col min="8452" max="8452" width="12.28515625" style="31" customWidth="1"/>
    <col min="8453" max="8453" width="9.140625" style="31"/>
    <col min="8454" max="8454" width="11.5703125" style="31" bestFit="1" customWidth="1"/>
    <col min="8455" max="8702" width="9.140625" style="31"/>
    <col min="8703" max="8703" width="7.42578125" style="31" customWidth="1"/>
    <col min="8704" max="8704" width="47.7109375" style="31" customWidth="1"/>
    <col min="8705" max="8705" width="12.7109375" style="31" customWidth="1"/>
    <col min="8706" max="8706" width="8" style="31" customWidth="1"/>
    <col min="8707" max="8707" width="7.140625" style="31" customWidth="1"/>
    <col min="8708" max="8708" width="12.28515625" style="31" customWidth="1"/>
    <col min="8709" max="8709" width="9.140625" style="31"/>
    <col min="8710" max="8710" width="11.5703125" style="31" bestFit="1" customWidth="1"/>
    <col min="8711" max="8958" width="9.140625" style="31"/>
    <col min="8959" max="8959" width="7.42578125" style="31" customWidth="1"/>
    <col min="8960" max="8960" width="47.7109375" style="31" customWidth="1"/>
    <col min="8961" max="8961" width="12.7109375" style="31" customWidth="1"/>
    <col min="8962" max="8962" width="8" style="31" customWidth="1"/>
    <col min="8963" max="8963" width="7.140625" style="31" customWidth="1"/>
    <col min="8964" max="8964" width="12.28515625" style="31" customWidth="1"/>
    <col min="8965" max="8965" width="9.140625" style="31"/>
    <col min="8966" max="8966" width="11.5703125" style="31" bestFit="1" customWidth="1"/>
    <col min="8967" max="9214" width="9.140625" style="31"/>
    <col min="9215" max="9215" width="7.42578125" style="31" customWidth="1"/>
    <col min="9216" max="9216" width="47.7109375" style="31" customWidth="1"/>
    <col min="9217" max="9217" width="12.7109375" style="31" customWidth="1"/>
    <col min="9218" max="9218" width="8" style="31" customWidth="1"/>
    <col min="9219" max="9219" width="7.140625" style="31" customWidth="1"/>
    <col min="9220" max="9220" width="12.28515625" style="31" customWidth="1"/>
    <col min="9221" max="9221" width="9.140625" style="31"/>
    <col min="9222" max="9222" width="11.5703125" style="31" bestFit="1" customWidth="1"/>
    <col min="9223" max="9470" width="9.140625" style="31"/>
    <col min="9471" max="9471" width="7.42578125" style="31" customWidth="1"/>
    <col min="9472" max="9472" width="47.7109375" style="31" customWidth="1"/>
    <col min="9473" max="9473" width="12.7109375" style="31" customWidth="1"/>
    <col min="9474" max="9474" width="8" style="31" customWidth="1"/>
    <col min="9475" max="9475" width="7.140625" style="31" customWidth="1"/>
    <col min="9476" max="9476" width="12.28515625" style="31" customWidth="1"/>
    <col min="9477" max="9477" width="9.140625" style="31"/>
    <col min="9478" max="9478" width="11.5703125" style="31" bestFit="1" customWidth="1"/>
    <col min="9479" max="9726" width="9.140625" style="31"/>
    <col min="9727" max="9727" width="7.42578125" style="31" customWidth="1"/>
    <col min="9728" max="9728" width="47.7109375" style="31" customWidth="1"/>
    <col min="9729" max="9729" width="12.7109375" style="31" customWidth="1"/>
    <col min="9730" max="9730" width="8" style="31" customWidth="1"/>
    <col min="9731" max="9731" width="7.140625" style="31" customWidth="1"/>
    <col min="9732" max="9732" width="12.28515625" style="31" customWidth="1"/>
    <col min="9733" max="9733" width="9.140625" style="31"/>
    <col min="9734" max="9734" width="11.5703125" style="31" bestFit="1" customWidth="1"/>
    <col min="9735" max="9982" width="9.140625" style="31"/>
    <col min="9983" max="9983" width="7.42578125" style="31" customWidth="1"/>
    <col min="9984" max="9984" width="47.7109375" style="31" customWidth="1"/>
    <col min="9985" max="9985" width="12.7109375" style="31" customWidth="1"/>
    <col min="9986" max="9986" width="8" style="31" customWidth="1"/>
    <col min="9987" max="9987" width="7.140625" style="31" customWidth="1"/>
    <col min="9988" max="9988" width="12.28515625" style="31" customWidth="1"/>
    <col min="9989" max="9989" width="9.140625" style="31"/>
    <col min="9990" max="9990" width="11.5703125" style="31" bestFit="1" customWidth="1"/>
    <col min="9991" max="10238" width="9.140625" style="31"/>
    <col min="10239" max="10239" width="7.42578125" style="31" customWidth="1"/>
    <col min="10240" max="10240" width="47.7109375" style="31" customWidth="1"/>
    <col min="10241" max="10241" width="12.7109375" style="31" customWidth="1"/>
    <col min="10242" max="10242" width="8" style="31" customWidth="1"/>
    <col min="10243" max="10243" width="7.140625" style="31" customWidth="1"/>
    <col min="10244" max="10244" width="12.28515625" style="31" customWidth="1"/>
    <col min="10245" max="10245" width="9.140625" style="31"/>
    <col min="10246" max="10246" width="11.5703125" style="31" bestFit="1" customWidth="1"/>
    <col min="10247" max="10494" width="9.140625" style="31"/>
    <col min="10495" max="10495" width="7.42578125" style="31" customWidth="1"/>
    <col min="10496" max="10496" width="47.7109375" style="31" customWidth="1"/>
    <col min="10497" max="10497" width="12.7109375" style="31" customWidth="1"/>
    <col min="10498" max="10498" width="8" style="31" customWidth="1"/>
    <col min="10499" max="10499" width="7.140625" style="31" customWidth="1"/>
    <col min="10500" max="10500" width="12.28515625" style="31" customWidth="1"/>
    <col min="10501" max="10501" width="9.140625" style="31"/>
    <col min="10502" max="10502" width="11.5703125" style="31" bestFit="1" customWidth="1"/>
    <col min="10503" max="10750" width="9.140625" style="31"/>
    <col min="10751" max="10751" width="7.42578125" style="31" customWidth="1"/>
    <col min="10752" max="10752" width="47.7109375" style="31" customWidth="1"/>
    <col min="10753" max="10753" width="12.7109375" style="31" customWidth="1"/>
    <col min="10754" max="10754" width="8" style="31" customWidth="1"/>
    <col min="10755" max="10755" width="7.140625" style="31" customWidth="1"/>
    <col min="10756" max="10756" width="12.28515625" style="31" customWidth="1"/>
    <col min="10757" max="10757" width="9.140625" style="31"/>
    <col min="10758" max="10758" width="11.5703125" style="31" bestFit="1" customWidth="1"/>
    <col min="10759" max="11006" width="9.140625" style="31"/>
    <col min="11007" max="11007" width="7.42578125" style="31" customWidth="1"/>
    <col min="11008" max="11008" width="47.7109375" style="31" customWidth="1"/>
    <col min="11009" max="11009" width="12.7109375" style="31" customWidth="1"/>
    <col min="11010" max="11010" width="8" style="31" customWidth="1"/>
    <col min="11011" max="11011" width="7.140625" style="31" customWidth="1"/>
    <col min="11012" max="11012" width="12.28515625" style="31" customWidth="1"/>
    <col min="11013" max="11013" width="9.140625" style="31"/>
    <col min="11014" max="11014" width="11.5703125" style="31" bestFit="1" customWidth="1"/>
    <col min="11015" max="11262" width="9.140625" style="31"/>
    <col min="11263" max="11263" width="7.42578125" style="31" customWidth="1"/>
    <col min="11264" max="11264" width="47.7109375" style="31" customWidth="1"/>
    <col min="11265" max="11265" width="12.7109375" style="31" customWidth="1"/>
    <col min="11266" max="11266" width="8" style="31" customWidth="1"/>
    <col min="11267" max="11267" width="7.140625" style="31" customWidth="1"/>
    <col min="11268" max="11268" width="12.28515625" style="31" customWidth="1"/>
    <col min="11269" max="11269" width="9.140625" style="31"/>
    <col min="11270" max="11270" width="11.5703125" style="31" bestFit="1" customWidth="1"/>
    <col min="11271" max="11518" width="9.140625" style="31"/>
    <col min="11519" max="11519" width="7.42578125" style="31" customWidth="1"/>
    <col min="11520" max="11520" width="47.7109375" style="31" customWidth="1"/>
    <col min="11521" max="11521" width="12.7109375" style="31" customWidth="1"/>
    <col min="11522" max="11522" width="8" style="31" customWidth="1"/>
    <col min="11523" max="11523" width="7.140625" style="31" customWidth="1"/>
    <col min="11524" max="11524" width="12.28515625" style="31" customWidth="1"/>
    <col min="11525" max="11525" width="9.140625" style="31"/>
    <col min="11526" max="11526" width="11.5703125" style="31" bestFit="1" customWidth="1"/>
    <col min="11527" max="11774" width="9.140625" style="31"/>
    <col min="11775" max="11775" width="7.42578125" style="31" customWidth="1"/>
    <col min="11776" max="11776" width="47.7109375" style="31" customWidth="1"/>
    <col min="11777" max="11777" width="12.7109375" style="31" customWidth="1"/>
    <col min="11778" max="11778" width="8" style="31" customWidth="1"/>
    <col min="11779" max="11779" width="7.140625" style="31" customWidth="1"/>
    <col min="11780" max="11780" width="12.28515625" style="31" customWidth="1"/>
    <col min="11781" max="11781" width="9.140625" style="31"/>
    <col min="11782" max="11782" width="11.5703125" style="31" bestFit="1" customWidth="1"/>
    <col min="11783" max="12030" width="9.140625" style="31"/>
    <col min="12031" max="12031" width="7.42578125" style="31" customWidth="1"/>
    <col min="12032" max="12032" width="47.7109375" style="31" customWidth="1"/>
    <col min="12033" max="12033" width="12.7109375" style="31" customWidth="1"/>
    <col min="12034" max="12034" width="8" style="31" customWidth="1"/>
    <col min="12035" max="12035" width="7.140625" style="31" customWidth="1"/>
    <col min="12036" max="12036" width="12.28515625" style="31" customWidth="1"/>
    <col min="12037" max="12037" width="9.140625" style="31"/>
    <col min="12038" max="12038" width="11.5703125" style="31" bestFit="1" customWidth="1"/>
    <col min="12039" max="12286" width="9.140625" style="31"/>
    <col min="12287" max="12287" width="7.42578125" style="31" customWidth="1"/>
    <col min="12288" max="12288" width="47.7109375" style="31" customWidth="1"/>
    <col min="12289" max="12289" width="12.7109375" style="31" customWidth="1"/>
    <col min="12290" max="12290" width="8" style="31" customWidth="1"/>
    <col min="12291" max="12291" width="7.140625" style="31" customWidth="1"/>
    <col min="12292" max="12292" width="12.28515625" style="31" customWidth="1"/>
    <col min="12293" max="12293" width="9.140625" style="31"/>
    <col min="12294" max="12294" width="11.5703125" style="31" bestFit="1" customWidth="1"/>
    <col min="12295" max="12542" width="9.140625" style="31"/>
    <col min="12543" max="12543" width="7.42578125" style="31" customWidth="1"/>
    <col min="12544" max="12544" width="47.7109375" style="31" customWidth="1"/>
    <col min="12545" max="12545" width="12.7109375" style="31" customWidth="1"/>
    <col min="12546" max="12546" width="8" style="31" customWidth="1"/>
    <col min="12547" max="12547" width="7.140625" style="31" customWidth="1"/>
    <col min="12548" max="12548" width="12.28515625" style="31" customWidth="1"/>
    <col min="12549" max="12549" width="9.140625" style="31"/>
    <col min="12550" max="12550" width="11.5703125" style="31" bestFit="1" customWidth="1"/>
    <col min="12551" max="12798" width="9.140625" style="31"/>
    <col min="12799" max="12799" width="7.42578125" style="31" customWidth="1"/>
    <col min="12800" max="12800" width="47.7109375" style="31" customWidth="1"/>
    <col min="12801" max="12801" width="12.7109375" style="31" customWidth="1"/>
    <col min="12802" max="12802" width="8" style="31" customWidth="1"/>
    <col min="12803" max="12803" width="7.140625" style="31" customWidth="1"/>
    <col min="12804" max="12804" width="12.28515625" style="31" customWidth="1"/>
    <col min="12805" max="12805" width="9.140625" style="31"/>
    <col min="12806" max="12806" width="11.5703125" style="31" bestFit="1" customWidth="1"/>
    <col min="12807" max="13054" width="9.140625" style="31"/>
    <col min="13055" max="13055" width="7.42578125" style="31" customWidth="1"/>
    <col min="13056" max="13056" width="47.7109375" style="31" customWidth="1"/>
    <col min="13057" max="13057" width="12.7109375" style="31" customWidth="1"/>
    <col min="13058" max="13058" width="8" style="31" customWidth="1"/>
    <col min="13059" max="13059" width="7.140625" style="31" customWidth="1"/>
    <col min="13060" max="13060" width="12.28515625" style="31" customWidth="1"/>
    <col min="13061" max="13061" width="9.140625" style="31"/>
    <col min="13062" max="13062" width="11.5703125" style="31" bestFit="1" customWidth="1"/>
    <col min="13063" max="13310" width="9.140625" style="31"/>
    <col min="13311" max="13311" width="7.42578125" style="31" customWidth="1"/>
    <col min="13312" max="13312" width="47.7109375" style="31" customWidth="1"/>
    <col min="13313" max="13313" width="12.7109375" style="31" customWidth="1"/>
    <col min="13314" max="13314" width="8" style="31" customWidth="1"/>
    <col min="13315" max="13315" width="7.140625" style="31" customWidth="1"/>
    <col min="13316" max="13316" width="12.28515625" style="31" customWidth="1"/>
    <col min="13317" max="13317" width="9.140625" style="31"/>
    <col min="13318" max="13318" width="11.5703125" style="31" bestFit="1" customWidth="1"/>
    <col min="13319" max="13566" width="9.140625" style="31"/>
    <col min="13567" max="13567" width="7.42578125" style="31" customWidth="1"/>
    <col min="13568" max="13568" width="47.7109375" style="31" customWidth="1"/>
    <col min="13569" max="13569" width="12.7109375" style="31" customWidth="1"/>
    <col min="13570" max="13570" width="8" style="31" customWidth="1"/>
    <col min="13571" max="13571" width="7.140625" style="31" customWidth="1"/>
    <col min="13572" max="13572" width="12.28515625" style="31" customWidth="1"/>
    <col min="13573" max="13573" width="9.140625" style="31"/>
    <col min="13574" max="13574" width="11.5703125" style="31" bestFit="1" customWidth="1"/>
    <col min="13575" max="13822" width="9.140625" style="31"/>
    <col min="13823" max="13823" width="7.42578125" style="31" customWidth="1"/>
    <col min="13824" max="13824" width="47.7109375" style="31" customWidth="1"/>
    <col min="13825" max="13825" width="12.7109375" style="31" customWidth="1"/>
    <col min="13826" max="13826" width="8" style="31" customWidth="1"/>
    <col min="13827" max="13827" width="7.140625" style="31" customWidth="1"/>
    <col min="13828" max="13828" width="12.28515625" style="31" customWidth="1"/>
    <col min="13829" max="13829" width="9.140625" style="31"/>
    <col min="13830" max="13830" width="11.5703125" style="31" bestFit="1" customWidth="1"/>
    <col min="13831" max="14078" width="9.140625" style="31"/>
    <col min="14079" max="14079" width="7.42578125" style="31" customWidth="1"/>
    <col min="14080" max="14080" width="47.7109375" style="31" customWidth="1"/>
    <col min="14081" max="14081" width="12.7109375" style="31" customWidth="1"/>
    <col min="14082" max="14082" width="8" style="31" customWidth="1"/>
    <col min="14083" max="14083" width="7.140625" style="31" customWidth="1"/>
    <col min="14084" max="14084" width="12.28515625" style="31" customWidth="1"/>
    <col min="14085" max="14085" width="9.140625" style="31"/>
    <col min="14086" max="14086" width="11.5703125" style="31" bestFit="1" customWidth="1"/>
    <col min="14087" max="14334" width="9.140625" style="31"/>
    <col min="14335" max="14335" width="7.42578125" style="31" customWidth="1"/>
    <col min="14336" max="14336" width="47.7109375" style="31" customWidth="1"/>
    <col min="14337" max="14337" width="12.7109375" style="31" customWidth="1"/>
    <col min="14338" max="14338" width="8" style="31" customWidth="1"/>
    <col min="14339" max="14339" width="7.140625" style="31" customWidth="1"/>
    <col min="14340" max="14340" width="12.28515625" style="31" customWidth="1"/>
    <col min="14341" max="14341" width="9.140625" style="31"/>
    <col min="14342" max="14342" width="11.5703125" style="31" bestFit="1" customWidth="1"/>
    <col min="14343" max="14590" width="9.140625" style="31"/>
    <col min="14591" max="14591" width="7.42578125" style="31" customWidth="1"/>
    <col min="14592" max="14592" width="47.7109375" style="31" customWidth="1"/>
    <col min="14593" max="14593" width="12.7109375" style="31" customWidth="1"/>
    <col min="14594" max="14594" width="8" style="31" customWidth="1"/>
    <col min="14595" max="14595" width="7.140625" style="31" customWidth="1"/>
    <col min="14596" max="14596" width="12.28515625" style="31" customWidth="1"/>
    <col min="14597" max="14597" width="9.140625" style="31"/>
    <col min="14598" max="14598" width="11.5703125" style="31" bestFit="1" customWidth="1"/>
    <col min="14599" max="14846" width="9.140625" style="31"/>
    <col min="14847" max="14847" width="7.42578125" style="31" customWidth="1"/>
    <col min="14848" max="14848" width="47.7109375" style="31" customWidth="1"/>
    <col min="14849" max="14849" width="12.7109375" style="31" customWidth="1"/>
    <col min="14850" max="14850" width="8" style="31" customWidth="1"/>
    <col min="14851" max="14851" width="7.140625" style="31" customWidth="1"/>
    <col min="14852" max="14852" width="12.28515625" style="31" customWidth="1"/>
    <col min="14853" max="14853" width="9.140625" style="31"/>
    <col min="14854" max="14854" width="11.5703125" style="31" bestFit="1" customWidth="1"/>
    <col min="14855" max="15102" width="9.140625" style="31"/>
    <col min="15103" max="15103" width="7.42578125" style="31" customWidth="1"/>
    <col min="15104" max="15104" width="47.7109375" style="31" customWidth="1"/>
    <col min="15105" max="15105" width="12.7109375" style="31" customWidth="1"/>
    <col min="15106" max="15106" width="8" style="31" customWidth="1"/>
    <col min="15107" max="15107" width="7.140625" style="31" customWidth="1"/>
    <col min="15108" max="15108" width="12.28515625" style="31" customWidth="1"/>
    <col min="15109" max="15109" width="9.140625" style="31"/>
    <col min="15110" max="15110" width="11.5703125" style="31" bestFit="1" customWidth="1"/>
    <col min="15111" max="15358" width="9.140625" style="31"/>
    <col min="15359" max="15359" width="7.42578125" style="31" customWidth="1"/>
    <col min="15360" max="15360" width="47.7109375" style="31" customWidth="1"/>
    <col min="15361" max="15361" width="12.7109375" style="31" customWidth="1"/>
    <col min="15362" max="15362" width="8" style="31" customWidth="1"/>
    <col min="15363" max="15363" width="7.140625" style="31" customWidth="1"/>
    <col min="15364" max="15364" width="12.28515625" style="31" customWidth="1"/>
    <col min="15365" max="15365" width="9.140625" style="31"/>
    <col min="15366" max="15366" width="11.5703125" style="31" bestFit="1" customWidth="1"/>
    <col min="15367" max="15614" width="9.140625" style="31"/>
    <col min="15615" max="15615" width="7.42578125" style="31" customWidth="1"/>
    <col min="15616" max="15616" width="47.7109375" style="31" customWidth="1"/>
    <col min="15617" max="15617" width="12.7109375" style="31" customWidth="1"/>
    <col min="15618" max="15618" width="8" style="31" customWidth="1"/>
    <col min="15619" max="15619" width="7.140625" style="31" customWidth="1"/>
    <col min="15620" max="15620" width="12.28515625" style="31" customWidth="1"/>
    <col min="15621" max="15621" width="9.140625" style="31"/>
    <col min="15622" max="15622" width="11.5703125" style="31" bestFit="1" customWidth="1"/>
    <col min="15623" max="15870" width="9.140625" style="31"/>
    <col min="15871" max="15871" width="7.42578125" style="31" customWidth="1"/>
    <col min="15872" max="15872" width="47.7109375" style="31" customWidth="1"/>
    <col min="15873" max="15873" width="12.7109375" style="31" customWidth="1"/>
    <col min="15874" max="15874" width="8" style="31" customWidth="1"/>
    <col min="15875" max="15875" width="7.140625" style="31" customWidth="1"/>
    <col min="15876" max="15876" width="12.28515625" style="31" customWidth="1"/>
    <col min="15877" max="15877" width="9.140625" style="31"/>
    <col min="15878" max="15878" width="11.5703125" style="31" bestFit="1" customWidth="1"/>
    <col min="15879" max="16126" width="9.140625" style="31"/>
    <col min="16127" max="16127" width="7.42578125" style="31" customWidth="1"/>
    <col min="16128" max="16128" width="47.7109375" style="31" customWidth="1"/>
    <col min="16129" max="16129" width="12.7109375" style="31" customWidth="1"/>
    <col min="16130" max="16130" width="8" style="31" customWidth="1"/>
    <col min="16131" max="16131" width="7.140625" style="31" customWidth="1"/>
    <col min="16132" max="16132" width="12.28515625" style="31" customWidth="1"/>
    <col min="16133" max="16133" width="9.140625" style="31"/>
    <col min="16134" max="16134" width="11.5703125" style="31" bestFit="1" customWidth="1"/>
    <col min="16135" max="16384" width="9.140625" style="31"/>
  </cols>
  <sheetData>
    <row r="1" spans="1:6" s="23" customFormat="1" ht="21" hidden="1" x14ac:dyDescent="0.35">
      <c r="D1" s="24"/>
      <c r="E1" s="24"/>
      <c r="F1" s="24"/>
    </row>
    <row r="2" spans="1:6" s="27" customFormat="1" ht="11.25" hidden="1" x14ac:dyDescent="0.2">
      <c r="A2" s="25"/>
      <c r="B2" s="25"/>
      <c r="C2" s="26"/>
      <c r="D2" s="25"/>
      <c r="E2" s="25"/>
      <c r="F2" s="25"/>
    </row>
    <row r="3" spans="1:6" hidden="1" x14ac:dyDescent="0.25">
      <c r="A3" s="28"/>
      <c r="B3" s="28"/>
      <c r="C3" s="29"/>
      <c r="D3" s="29"/>
    </row>
    <row r="4" spans="1:6" hidden="1" x14ac:dyDescent="0.25">
      <c r="A4" s="28"/>
      <c r="B4" s="28"/>
      <c r="C4" s="29"/>
      <c r="D4" s="29"/>
    </row>
    <row r="5" spans="1:6" hidden="1" x14ac:dyDescent="0.25">
      <c r="A5" s="28"/>
      <c r="B5" s="28"/>
      <c r="C5" s="29"/>
      <c r="D5" s="29"/>
    </row>
    <row r="6" spans="1:6" hidden="1" x14ac:dyDescent="0.25">
      <c r="A6" s="28"/>
      <c r="B6" s="28"/>
      <c r="C6" s="29"/>
      <c r="D6" s="29"/>
    </row>
    <row r="7" spans="1:6" hidden="1" x14ac:dyDescent="0.25">
      <c r="A7" s="28"/>
      <c r="B7" s="28"/>
      <c r="C7" s="29"/>
      <c r="D7" s="29"/>
    </row>
    <row r="8" spans="1:6" hidden="1" x14ac:dyDescent="0.25">
      <c r="A8" s="28"/>
      <c r="B8" s="28"/>
      <c r="C8" s="29"/>
      <c r="D8" s="29"/>
    </row>
    <row r="9" spans="1:6" hidden="1" x14ac:dyDescent="0.25">
      <c r="A9" s="28"/>
      <c r="B9" s="28"/>
      <c r="C9" s="29"/>
      <c r="D9" s="29"/>
    </row>
    <row r="10" spans="1:6" hidden="1" x14ac:dyDescent="0.25">
      <c r="A10" s="28"/>
      <c r="B10" s="28"/>
      <c r="C10" s="29"/>
      <c r="D10" s="29"/>
    </row>
    <row r="11" spans="1:6" hidden="1" x14ac:dyDescent="0.25">
      <c r="A11" s="28"/>
      <c r="B11" s="28"/>
      <c r="C11" s="29"/>
      <c r="D11" s="29"/>
    </row>
    <row r="12" spans="1:6" hidden="1" x14ac:dyDescent="0.25">
      <c r="A12" s="28"/>
      <c r="B12" s="28"/>
      <c r="C12" s="29"/>
      <c r="D12" s="29"/>
    </row>
    <row r="13" spans="1:6" hidden="1" x14ac:dyDescent="0.25">
      <c r="A13" s="28"/>
      <c r="B13" s="28"/>
      <c r="C13" s="29"/>
      <c r="D13" s="29"/>
    </row>
    <row r="14" spans="1:6" hidden="1" x14ac:dyDescent="0.25">
      <c r="A14" s="28"/>
      <c r="B14" s="28"/>
      <c r="C14" s="29"/>
      <c r="D14" s="29"/>
    </row>
    <row r="15" spans="1:6" hidden="1" x14ac:dyDescent="0.25">
      <c r="A15" s="28"/>
      <c r="B15" s="28"/>
      <c r="C15" s="29"/>
      <c r="D15" s="29"/>
    </row>
    <row r="16" spans="1:6" hidden="1" x14ac:dyDescent="0.25">
      <c r="A16" s="28"/>
      <c r="B16" s="28"/>
      <c r="C16" s="29"/>
      <c r="D16" s="29"/>
    </row>
    <row r="17" spans="1:6" hidden="1" x14ac:dyDescent="0.25">
      <c r="A17" s="28"/>
      <c r="B17" s="28"/>
      <c r="C17" s="29"/>
      <c r="D17" s="29"/>
    </row>
    <row r="18" spans="1:6" hidden="1" x14ac:dyDescent="0.25">
      <c r="A18" s="28"/>
      <c r="B18" s="28"/>
      <c r="C18" s="29"/>
      <c r="D18" s="29"/>
    </row>
    <row r="19" spans="1:6" hidden="1" x14ac:dyDescent="0.25">
      <c r="A19" s="28"/>
      <c r="B19" s="28"/>
      <c r="C19" s="29"/>
      <c r="D19" s="29"/>
    </row>
    <row r="20" spans="1:6" s="23" customFormat="1" ht="23.25" customHeight="1" x14ac:dyDescent="0.35">
      <c r="A20" s="32"/>
      <c r="B20" s="357" t="s">
        <v>743</v>
      </c>
      <c r="C20" s="358"/>
      <c r="D20" s="358"/>
      <c r="E20" s="24"/>
      <c r="F20" s="24"/>
    </row>
    <row r="21" spans="1:6" s="23" customFormat="1" ht="21" x14ac:dyDescent="0.35">
      <c r="C21" s="25" t="s">
        <v>28</v>
      </c>
      <c r="D21" s="25" t="s">
        <v>10</v>
      </c>
      <c r="E21" s="33" t="s">
        <v>744</v>
      </c>
    </row>
    <row r="22" spans="1:6" s="34" customFormat="1" ht="15.75" x14ac:dyDescent="0.25">
      <c r="B22" s="35" t="s">
        <v>745</v>
      </c>
      <c r="C22" s="36">
        <f>+D22</f>
        <v>6</v>
      </c>
      <c r="D22" s="37">
        <f>+D45</f>
        <v>6</v>
      </c>
      <c r="E22" s="38">
        <f>+F45</f>
        <v>0</v>
      </c>
      <c r="F22" s="97" t="s">
        <v>742</v>
      </c>
    </row>
    <row r="23" spans="1:6" s="34" customFormat="1" ht="32.25" thickBot="1" x14ac:dyDescent="0.3">
      <c r="B23" s="35" t="s">
        <v>746</v>
      </c>
      <c r="C23" s="39" t="s">
        <v>747</v>
      </c>
      <c r="D23" s="37">
        <f>+D154</f>
        <v>256</v>
      </c>
      <c r="E23" s="38">
        <f>+F154</f>
        <v>0</v>
      </c>
      <c r="F23" s="97" t="s">
        <v>742</v>
      </c>
    </row>
    <row r="24" spans="1:6" s="23" customFormat="1" ht="21.75" hidden="1" thickBot="1" x14ac:dyDescent="0.4">
      <c r="B24" s="40"/>
      <c r="C24" s="41"/>
      <c r="D24" s="41"/>
      <c r="E24" s="42"/>
      <c r="F24" s="97" t="s">
        <v>742</v>
      </c>
    </row>
    <row r="25" spans="1:6" s="23" customFormat="1" ht="21.75" hidden="1" thickBot="1" x14ac:dyDescent="0.4">
      <c r="B25" s="40"/>
      <c r="C25" s="41"/>
      <c r="D25" s="41"/>
      <c r="E25" s="42"/>
      <c r="F25" s="97" t="s">
        <v>742</v>
      </c>
    </row>
    <row r="26" spans="1:6" s="23" customFormat="1" ht="20.25" hidden="1" customHeight="1" x14ac:dyDescent="0.35">
      <c r="B26" s="43"/>
      <c r="C26" s="44"/>
      <c r="D26" s="44"/>
      <c r="E26" s="42"/>
      <c r="F26" s="97" t="s">
        <v>742</v>
      </c>
    </row>
    <row r="27" spans="1:6" s="23" customFormat="1" ht="20.25" hidden="1" customHeight="1" x14ac:dyDescent="0.35">
      <c r="B27" s="45"/>
      <c r="C27" s="46"/>
      <c r="D27" s="46"/>
      <c r="E27" s="42"/>
      <c r="F27" s="97" t="s">
        <v>742</v>
      </c>
    </row>
    <row r="28" spans="1:6" s="23" customFormat="1" ht="21.75" hidden="1" thickBot="1" x14ac:dyDescent="0.4">
      <c r="B28" s="47"/>
      <c r="C28" s="48"/>
      <c r="D28" s="48"/>
      <c r="E28" s="42"/>
      <c r="F28" s="97" t="s">
        <v>742</v>
      </c>
    </row>
    <row r="29" spans="1:6" s="23" customFormat="1" ht="21.75" hidden="1" thickBot="1" x14ac:dyDescent="0.4">
      <c r="B29" s="47"/>
      <c r="C29" s="48"/>
      <c r="D29" s="48"/>
      <c r="E29" s="42"/>
      <c r="F29" s="97" t="s">
        <v>742</v>
      </c>
    </row>
    <row r="30" spans="1:6" s="32" customFormat="1" ht="21.75" hidden="1" thickBot="1" x14ac:dyDescent="0.4">
      <c r="D30" s="49"/>
      <c r="E30" s="50"/>
      <c r="F30" s="97" t="s">
        <v>742</v>
      </c>
    </row>
    <row r="31" spans="1:6" s="32" customFormat="1" ht="21.75" thickBot="1" x14ac:dyDescent="0.4">
      <c r="B31" s="51" t="s">
        <v>748</v>
      </c>
      <c r="C31" s="52"/>
      <c r="D31" s="53"/>
      <c r="E31" s="54">
        <f>SUM(E22:E30)</f>
        <v>0</v>
      </c>
      <c r="F31" s="97" t="s">
        <v>742</v>
      </c>
    </row>
    <row r="32" spans="1:6" s="56" customFormat="1" ht="21" x14ac:dyDescent="0.35">
      <c r="A32" s="55" t="s">
        <v>745</v>
      </c>
      <c r="D32" s="57"/>
      <c r="E32" s="24"/>
      <c r="F32" s="57"/>
    </row>
    <row r="33" spans="1:8" s="59" customFormat="1" ht="22.5" x14ac:dyDescent="0.2">
      <c r="A33" s="58"/>
      <c r="B33" s="58" t="s">
        <v>749</v>
      </c>
      <c r="C33" s="33" t="s">
        <v>750</v>
      </c>
      <c r="D33" s="58" t="s">
        <v>10</v>
      </c>
      <c r="E33" s="25" t="s">
        <v>751</v>
      </c>
      <c r="F33" s="58" t="s">
        <v>744</v>
      </c>
      <c r="G33" s="33" t="s">
        <v>752</v>
      </c>
      <c r="H33" s="33" t="s">
        <v>753</v>
      </c>
    </row>
    <row r="34" spans="1:8" hidden="1" x14ac:dyDescent="0.25">
      <c r="A34" s="60"/>
      <c r="B34" s="61"/>
      <c r="C34" s="62"/>
      <c r="D34" s="62"/>
    </row>
    <row r="35" spans="1:8" hidden="1" x14ac:dyDescent="0.25">
      <c r="A35" s="60"/>
      <c r="B35" s="61"/>
      <c r="C35" s="62" t="s">
        <v>754</v>
      </c>
      <c r="D35" s="62"/>
    </row>
    <row r="36" spans="1:8" s="67" customFormat="1" ht="12" x14ac:dyDescent="0.2">
      <c r="A36" s="63" t="s">
        <v>755</v>
      </c>
      <c r="B36" s="64" t="s">
        <v>756</v>
      </c>
      <c r="C36" s="65" t="s">
        <v>757</v>
      </c>
      <c r="D36" s="65">
        <v>2</v>
      </c>
      <c r="E36" s="322"/>
      <c r="F36" s="65">
        <f>+D36*E36</f>
        <v>0</v>
      </c>
      <c r="G36" s="64">
        <v>80</v>
      </c>
      <c r="H36" s="66">
        <v>2</v>
      </c>
    </row>
    <row r="37" spans="1:8" s="67" customFormat="1" ht="12" x14ac:dyDescent="0.2">
      <c r="A37" s="63" t="s">
        <v>755</v>
      </c>
      <c r="B37" s="64" t="s">
        <v>756</v>
      </c>
      <c r="C37" s="65" t="s">
        <v>758</v>
      </c>
      <c r="D37" s="65">
        <v>1</v>
      </c>
      <c r="E37" s="65" t="s">
        <v>758</v>
      </c>
      <c r="F37" s="65"/>
      <c r="G37" s="64">
        <v>80</v>
      </c>
      <c r="H37" s="68">
        <v>2</v>
      </c>
    </row>
    <row r="38" spans="1:8" s="67" customFormat="1" ht="12" x14ac:dyDescent="0.2">
      <c r="A38" s="63" t="s">
        <v>759</v>
      </c>
      <c r="B38" s="69" t="s">
        <v>760</v>
      </c>
      <c r="C38" s="65" t="s">
        <v>757</v>
      </c>
      <c r="D38" s="65">
        <v>1</v>
      </c>
      <c r="E38" s="323"/>
      <c r="F38" s="65">
        <f>+D38*E38</f>
        <v>0</v>
      </c>
      <c r="G38" s="64">
        <v>80</v>
      </c>
      <c r="H38" s="66">
        <v>2</v>
      </c>
    </row>
    <row r="39" spans="1:8" s="67" customFormat="1" ht="12" x14ac:dyDescent="0.2">
      <c r="A39" s="63" t="s">
        <v>761</v>
      </c>
      <c r="B39" s="64" t="s">
        <v>762</v>
      </c>
      <c r="C39" s="65" t="s">
        <v>763</v>
      </c>
      <c r="D39" s="65">
        <v>1</v>
      </c>
      <c r="E39" s="65" t="s">
        <v>763</v>
      </c>
      <c r="F39" s="65"/>
      <c r="G39" s="64">
        <v>80</v>
      </c>
      <c r="H39" s="68">
        <v>2</v>
      </c>
    </row>
    <row r="40" spans="1:8" hidden="1" x14ac:dyDescent="0.25">
      <c r="A40" s="60"/>
      <c r="B40" s="61"/>
      <c r="C40" s="62"/>
      <c r="D40" s="62"/>
    </row>
    <row r="41" spans="1:8" hidden="1" x14ac:dyDescent="0.25">
      <c r="A41" s="60"/>
      <c r="B41" s="61"/>
      <c r="C41" s="62"/>
      <c r="D41" s="62"/>
    </row>
    <row r="42" spans="1:8" hidden="1" x14ac:dyDescent="0.25">
      <c r="A42" s="60"/>
      <c r="B42" s="61"/>
      <c r="C42" s="62"/>
      <c r="D42" s="62"/>
    </row>
    <row r="43" spans="1:8" hidden="1" x14ac:dyDescent="0.25">
      <c r="A43" s="60"/>
      <c r="B43" s="61"/>
      <c r="C43" s="62"/>
      <c r="D43" s="62"/>
    </row>
    <row r="44" spans="1:8" s="67" customFormat="1" ht="12.75" thickBot="1" x14ac:dyDescent="0.25">
      <c r="A44" s="63" t="s">
        <v>764</v>
      </c>
      <c r="B44" s="64" t="s">
        <v>765</v>
      </c>
      <c r="C44" s="65" t="s">
        <v>757</v>
      </c>
      <c r="D44" s="65">
        <v>1</v>
      </c>
      <c r="E44" s="322"/>
      <c r="F44" s="65">
        <f>+D44*E44</f>
        <v>0</v>
      </c>
      <c r="G44" s="64">
        <v>80</v>
      </c>
      <c r="H44" s="68">
        <v>2</v>
      </c>
    </row>
    <row r="45" spans="1:8" ht="16.5" thickBot="1" x14ac:dyDescent="0.3">
      <c r="A45" s="71"/>
      <c r="B45" s="72" t="s">
        <v>748</v>
      </c>
      <c r="C45" s="73"/>
      <c r="D45" s="74">
        <f>SUM(D36:D44)</f>
        <v>6</v>
      </c>
      <c r="E45" s="73"/>
      <c r="F45" s="75">
        <f>SUM(F36:F44)</f>
        <v>0</v>
      </c>
    </row>
    <row r="46" spans="1:8" hidden="1" x14ac:dyDescent="0.25">
      <c r="A46" s="71"/>
      <c r="B46" s="28"/>
      <c r="C46" s="29"/>
      <c r="D46" s="29"/>
    </row>
    <row r="47" spans="1:8" hidden="1" x14ac:dyDescent="0.25">
      <c r="A47" s="71"/>
      <c r="B47" s="28"/>
      <c r="C47" s="29"/>
      <c r="D47" s="29"/>
    </row>
    <row r="48" spans="1:8" hidden="1" x14ac:dyDescent="0.25">
      <c r="A48" s="71"/>
      <c r="B48" s="28"/>
      <c r="C48" s="29"/>
      <c r="D48" s="29"/>
    </row>
    <row r="49" spans="1:4" hidden="1" x14ac:dyDescent="0.25">
      <c r="A49" s="71"/>
      <c r="B49" s="28"/>
      <c r="C49" s="29"/>
      <c r="D49" s="29"/>
    </row>
    <row r="50" spans="1:4" hidden="1" x14ac:dyDescent="0.25">
      <c r="A50" s="71"/>
      <c r="B50" s="28"/>
      <c r="C50" s="29"/>
      <c r="D50" s="29"/>
    </row>
    <row r="51" spans="1:4" hidden="1" x14ac:dyDescent="0.25">
      <c r="A51" s="71"/>
      <c r="B51" s="28"/>
      <c r="C51" s="29"/>
      <c r="D51" s="29"/>
    </row>
    <row r="52" spans="1:4" hidden="1" x14ac:dyDescent="0.25">
      <c r="A52" s="71"/>
      <c r="B52" s="28"/>
      <c r="C52" s="29"/>
      <c r="D52" s="29"/>
    </row>
    <row r="53" spans="1:4" hidden="1" x14ac:dyDescent="0.25">
      <c r="A53" s="71"/>
      <c r="B53" s="28"/>
      <c r="C53" s="29"/>
      <c r="D53" s="29"/>
    </row>
    <row r="54" spans="1:4" hidden="1" x14ac:dyDescent="0.25">
      <c r="A54" s="71"/>
      <c r="B54" s="28"/>
      <c r="C54" s="29"/>
      <c r="D54" s="29"/>
    </row>
    <row r="55" spans="1:4" hidden="1" x14ac:dyDescent="0.25">
      <c r="A55" s="71"/>
      <c r="B55" s="28"/>
      <c r="C55" s="29"/>
      <c r="D55" s="29"/>
    </row>
    <row r="56" spans="1:4" hidden="1" x14ac:dyDescent="0.25">
      <c r="A56" s="71"/>
      <c r="B56" s="28"/>
      <c r="C56" s="29"/>
      <c r="D56" s="29"/>
    </row>
    <row r="57" spans="1:4" hidden="1" x14ac:dyDescent="0.25">
      <c r="A57" s="71"/>
      <c r="B57" s="28"/>
      <c r="C57" s="29"/>
      <c r="D57" s="29"/>
    </row>
    <row r="58" spans="1:4" hidden="1" x14ac:dyDescent="0.25">
      <c r="A58" s="71"/>
      <c r="B58" s="28"/>
      <c r="C58" s="29"/>
      <c r="D58" s="29"/>
    </row>
    <row r="59" spans="1:4" hidden="1" x14ac:dyDescent="0.25">
      <c r="A59" s="71"/>
      <c r="B59" s="28"/>
      <c r="C59" s="29"/>
      <c r="D59" s="29"/>
    </row>
    <row r="60" spans="1:4" hidden="1" x14ac:dyDescent="0.25">
      <c r="A60" s="28"/>
      <c r="B60" s="28"/>
      <c r="C60" s="29"/>
      <c r="D60" s="29"/>
    </row>
    <row r="61" spans="1:4" hidden="1" x14ac:dyDescent="0.25">
      <c r="A61" s="28"/>
      <c r="B61" s="28"/>
      <c r="C61" s="29"/>
      <c r="D61" s="29"/>
    </row>
    <row r="62" spans="1:4" hidden="1" x14ac:dyDescent="0.25">
      <c r="A62" s="28"/>
      <c r="B62" s="28"/>
      <c r="C62" s="29"/>
      <c r="D62" s="29"/>
    </row>
    <row r="63" spans="1:4" hidden="1" x14ac:dyDescent="0.25">
      <c r="A63" s="28"/>
      <c r="B63" s="28"/>
      <c r="C63" s="29"/>
      <c r="D63" s="29"/>
    </row>
    <row r="64" spans="1:4" hidden="1" x14ac:dyDescent="0.25">
      <c r="A64" s="28"/>
      <c r="B64" s="28"/>
      <c r="C64" s="29"/>
      <c r="D64" s="29"/>
    </row>
    <row r="65" spans="1:4" hidden="1" x14ac:dyDescent="0.25">
      <c r="A65" s="28"/>
      <c r="B65" s="28"/>
      <c r="C65" s="29"/>
      <c r="D65" s="29"/>
    </row>
    <row r="66" spans="1:4" hidden="1" x14ac:dyDescent="0.25">
      <c r="A66" s="28"/>
      <c r="B66" s="28"/>
      <c r="C66" s="29"/>
      <c r="D66" s="29"/>
    </row>
    <row r="67" spans="1:4" hidden="1" x14ac:dyDescent="0.25">
      <c r="A67" s="28"/>
      <c r="B67" s="28"/>
      <c r="C67" s="29"/>
      <c r="D67" s="29"/>
    </row>
    <row r="68" spans="1:4" hidden="1" x14ac:dyDescent="0.25">
      <c r="A68" s="28"/>
      <c r="B68" s="28"/>
      <c r="C68" s="29"/>
      <c r="D68" s="29"/>
    </row>
    <row r="69" spans="1:4" hidden="1" x14ac:dyDescent="0.25">
      <c r="A69" s="28"/>
      <c r="B69" s="28"/>
      <c r="C69" s="29"/>
      <c r="D69" s="29"/>
    </row>
    <row r="70" spans="1:4" hidden="1" x14ac:dyDescent="0.25">
      <c r="A70" s="28"/>
      <c r="B70" s="28"/>
      <c r="C70" s="29"/>
      <c r="D70" s="29"/>
    </row>
    <row r="71" spans="1:4" hidden="1" x14ac:dyDescent="0.25">
      <c r="A71" s="28"/>
      <c r="B71" s="28"/>
      <c r="C71" s="29"/>
      <c r="D71" s="29"/>
    </row>
    <row r="72" spans="1:4" hidden="1" x14ac:dyDescent="0.25">
      <c r="A72" s="28"/>
      <c r="B72" s="28"/>
      <c r="C72" s="29"/>
      <c r="D72" s="29"/>
    </row>
    <row r="73" spans="1:4" hidden="1" x14ac:dyDescent="0.25">
      <c r="A73" s="28"/>
      <c r="B73" s="28"/>
      <c r="C73" s="29"/>
      <c r="D73" s="29"/>
    </row>
    <row r="74" spans="1:4" hidden="1" x14ac:dyDescent="0.25">
      <c r="A74" s="28"/>
      <c r="B74" s="28"/>
      <c r="C74" s="29"/>
      <c r="D74" s="29"/>
    </row>
    <row r="75" spans="1:4" hidden="1" x14ac:dyDescent="0.25">
      <c r="A75" s="28"/>
      <c r="B75" s="28"/>
      <c r="C75" s="29"/>
      <c r="D75" s="29"/>
    </row>
    <row r="76" spans="1:4" hidden="1" x14ac:dyDescent="0.25">
      <c r="A76" s="28"/>
      <c r="B76" s="28"/>
      <c r="C76" s="29"/>
      <c r="D76" s="29"/>
    </row>
    <row r="77" spans="1:4" hidden="1" x14ac:dyDescent="0.25">
      <c r="A77" s="28"/>
      <c r="B77" s="28"/>
      <c r="C77" s="29"/>
      <c r="D77" s="29"/>
    </row>
    <row r="78" spans="1:4" hidden="1" x14ac:dyDescent="0.25">
      <c r="A78" s="28"/>
      <c r="B78" s="28"/>
      <c r="C78" s="29"/>
      <c r="D78" s="29"/>
    </row>
    <row r="79" spans="1:4" hidden="1" x14ac:dyDescent="0.25">
      <c r="A79" s="28"/>
      <c r="B79" s="28"/>
      <c r="C79" s="29"/>
      <c r="D79" s="29"/>
    </row>
    <row r="80" spans="1:4" hidden="1" x14ac:dyDescent="0.25">
      <c r="A80" s="28"/>
      <c r="B80" s="28"/>
      <c r="C80" s="29"/>
      <c r="D80" s="29"/>
    </row>
    <row r="81" spans="1:6" hidden="1" x14ac:dyDescent="0.25">
      <c r="A81" s="28"/>
      <c r="B81" s="28"/>
      <c r="C81" s="29"/>
      <c r="D81" s="29"/>
    </row>
    <row r="82" spans="1:6" hidden="1" x14ac:dyDescent="0.25">
      <c r="A82" s="28"/>
      <c r="B82" s="28"/>
      <c r="C82" s="29"/>
      <c r="D82" s="29"/>
    </row>
    <row r="83" spans="1:6" hidden="1" x14ac:dyDescent="0.25">
      <c r="A83" s="28"/>
      <c r="B83" s="28"/>
      <c r="C83" s="29"/>
      <c r="D83" s="29"/>
    </row>
    <row r="84" spans="1:6" hidden="1" x14ac:dyDescent="0.25">
      <c r="A84" s="28"/>
      <c r="B84" s="28"/>
      <c r="C84" s="29"/>
      <c r="D84" s="29"/>
    </row>
    <row r="85" spans="1:6" hidden="1" x14ac:dyDescent="0.25">
      <c r="A85" s="28"/>
      <c r="B85" s="28"/>
      <c r="C85" s="29"/>
      <c r="D85" s="29"/>
    </row>
    <row r="86" spans="1:6" hidden="1" x14ac:dyDescent="0.25">
      <c r="A86" s="28"/>
      <c r="B86" s="28"/>
      <c r="C86" s="29"/>
      <c r="D86" s="29"/>
    </row>
    <row r="87" spans="1:6" hidden="1" x14ac:dyDescent="0.25">
      <c r="A87" s="28"/>
      <c r="B87" s="28"/>
      <c r="C87" s="29"/>
      <c r="D87" s="29"/>
    </row>
    <row r="88" spans="1:6" hidden="1" x14ac:dyDescent="0.25">
      <c r="A88" s="28"/>
      <c r="B88" s="28"/>
      <c r="C88" s="29"/>
      <c r="D88" s="29"/>
    </row>
    <row r="89" spans="1:6" hidden="1" x14ac:dyDescent="0.25">
      <c r="A89" s="28"/>
      <c r="B89" s="28"/>
      <c r="C89" s="29"/>
      <c r="D89" s="29"/>
    </row>
    <row r="90" spans="1:6" s="28" customFormat="1" hidden="1" x14ac:dyDescent="0.25">
      <c r="C90" s="29"/>
      <c r="D90" s="29"/>
      <c r="E90" s="29"/>
      <c r="F90" s="29"/>
    </row>
    <row r="91" spans="1:6" s="28" customFormat="1" hidden="1" x14ac:dyDescent="0.25">
      <c r="C91" s="29"/>
      <c r="D91" s="29"/>
      <c r="E91" s="29"/>
      <c r="F91" s="29"/>
    </row>
    <row r="92" spans="1:6" s="28" customFormat="1" hidden="1" x14ac:dyDescent="0.25">
      <c r="C92" s="29"/>
      <c r="D92" s="29"/>
      <c r="E92" s="29"/>
      <c r="F92" s="29"/>
    </row>
    <row r="93" spans="1:6" s="28" customFormat="1" hidden="1" x14ac:dyDescent="0.25">
      <c r="C93" s="29"/>
      <c r="D93" s="29"/>
      <c r="E93" s="29"/>
      <c r="F93" s="29"/>
    </row>
    <row r="94" spans="1:6" s="28" customFormat="1" hidden="1" x14ac:dyDescent="0.25">
      <c r="C94" s="29"/>
      <c r="D94" s="29"/>
      <c r="E94" s="29"/>
      <c r="F94" s="29"/>
    </row>
    <row r="95" spans="1:6" s="28" customFormat="1" hidden="1" x14ac:dyDescent="0.25">
      <c r="C95" s="29"/>
      <c r="D95" s="29"/>
      <c r="E95" s="29"/>
      <c r="F95" s="29"/>
    </row>
    <row r="96" spans="1:6" s="28" customFormat="1" hidden="1" x14ac:dyDescent="0.25">
      <c r="C96" s="29"/>
      <c r="D96" s="29"/>
      <c r="E96" s="29"/>
      <c r="F96" s="29"/>
    </row>
    <row r="97" spans="3:6" s="28" customFormat="1" hidden="1" x14ac:dyDescent="0.25">
      <c r="C97" s="29"/>
      <c r="D97" s="29"/>
      <c r="E97" s="29"/>
      <c r="F97" s="29"/>
    </row>
    <row r="98" spans="3:6" s="28" customFormat="1" hidden="1" x14ac:dyDescent="0.25">
      <c r="C98" s="29"/>
      <c r="D98" s="29"/>
      <c r="E98" s="29"/>
      <c r="F98" s="29"/>
    </row>
    <row r="99" spans="3:6" s="28" customFormat="1" hidden="1" x14ac:dyDescent="0.25">
      <c r="C99" s="29"/>
      <c r="D99" s="29"/>
      <c r="E99" s="29"/>
      <c r="F99" s="29"/>
    </row>
    <row r="100" spans="3:6" s="28" customFormat="1" hidden="1" x14ac:dyDescent="0.25">
      <c r="C100" s="29"/>
      <c r="D100" s="29"/>
      <c r="E100" s="29"/>
      <c r="F100" s="29"/>
    </row>
    <row r="101" spans="3:6" s="28" customFormat="1" hidden="1" x14ac:dyDescent="0.25">
      <c r="C101" s="29"/>
      <c r="D101" s="29"/>
      <c r="E101" s="29"/>
      <c r="F101" s="29"/>
    </row>
    <row r="102" spans="3:6" s="28" customFormat="1" hidden="1" x14ac:dyDescent="0.25">
      <c r="C102" s="29"/>
      <c r="D102" s="29"/>
      <c r="E102" s="29"/>
      <c r="F102" s="29"/>
    </row>
    <row r="103" spans="3:6" s="28" customFormat="1" hidden="1" x14ac:dyDescent="0.25">
      <c r="C103" s="29"/>
      <c r="D103" s="29"/>
      <c r="E103" s="29"/>
      <c r="F103" s="29"/>
    </row>
    <row r="104" spans="3:6" s="28" customFormat="1" hidden="1" x14ac:dyDescent="0.25">
      <c r="C104" s="29"/>
      <c r="D104" s="29"/>
      <c r="E104" s="29"/>
      <c r="F104" s="29"/>
    </row>
    <row r="105" spans="3:6" s="28" customFormat="1" hidden="1" x14ac:dyDescent="0.25">
      <c r="C105" s="29"/>
      <c r="D105" s="29"/>
      <c r="E105" s="29"/>
      <c r="F105" s="29"/>
    </row>
    <row r="106" spans="3:6" s="28" customFormat="1" hidden="1" x14ac:dyDescent="0.25">
      <c r="C106" s="29"/>
      <c r="D106" s="29"/>
      <c r="E106" s="29"/>
      <c r="F106" s="29"/>
    </row>
    <row r="107" spans="3:6" s="28" customFormat="1" hidden="1" x14ac:dyDescent="0.25">
      <c r="C107" s="29"/>
      <c r="D107" s="29"/>
      <c r="E107" s="29"/>
      <c r="F107" s="29"/>
    </row>
    <row r="108" spans="3:6" s="28" customFormat="1" hidden="1" x14ac:dyDescent="0.25">
      <c r="C108" s="29"/>
      <c r="D108" s="29"/>
      <c r="E108" s="29"/>
      <c r="F108" s="29"/>
    </row>
    <row r="109" spans="3:6" s="28" customFormat="1" hidden="1" x14ac:dyDescent="0.25">
      <c r="C109" s="29"/>
      <c r="D109" s="29"/>
      <c r="E109" s="29"/>
      <c r="F109" s="29"/>
    </row>
    <row r="110" spans="3:6" s="28" customFormat="1" hidden="1" x14ac:dyDescent="0.25">
      <c r="C110" s="29"/>
      <c r="D110" s="29"/>
      <c r="E110" s="29"/>
      <c r="F110" s="29"/>
    </row>
    <row r="111" spans="3:6" s="28" customFormat="1" hidden="1" x14ac:dyDescent="0.25">
      <c r="C111" s="29"/>
      <c r="D111" s="29"/>
      <c r="E111" s="29"/>
      <c r="F111" s="29"/>
    </row>
    <row r="112" spans="3:6" s="28" customFormat="1" hidden="1" x14ac:dyDescent="0.25">
      <c r="C112" s="29"/>
      <c r="D112" s="29"/>
      <c r="E112" s="29"/>
      <c r="F112" s="29"/>
    </row>
    <row r="113" spans="3:6" s="28" customFormat="1" hidden="1" x14ac:dyDescent="0.25">
      <c r="C113" s="29"/>
      <c r="D113" s="29"/>
      <c r="E113" s="29"/>
      <c r="F113" s="29"/>
    </row>
    <row r="114" spans="3:6" s="28" customFormat="1" hidden="1" x14ac:dyDescent="0.25">
      <c r="C114" s="29"/>
      <c r="D114" s="29"/>
      <c r="E114" s="29"/>
      <c r="F114" s="29"/>
    </row>
    <row r="115" spans="3:6" s="28" customFormat="1" hidden="1" x14ac:dyDescent="0.25">
      <c r="C115" s="29"/>
      <c r="D115" s="29"/>
      <c r="E115" s="29"/>
      <c r="F115" s="29"/>
    </row>
    <row r="116" spans="3:6" s="28" customFormat="1" hidden="1" x14ac:dyDescent="0.25">
      <c r="C116" s="29"/>
      <c r="D116" s="29"/>
      <c r="E116" s="29"/>
      <c r="F116" s="29"/>
    </row>
    <row r="117" spans="3:6" s="28" customFormat="1" hidden="1" x14ac:dyDescent="0.25">
      <c r="C117" s="29"/>
      <c r="D117" s="29"/>
      <c r="E117" s="29"/>
      <c r="F117" s="29"/>
    </row>
    <row r="118" spans="3:6" s="28" customFormat="1" hidden="1" x14ac:dyDescent="0.25">
      <c r="C118" s="29"/>
      <c r="D118" s="29"/>
      <c r="E118" s="29"/>
      <c r="F118" s="29"/>
    </row>
    <row r="119" spans="3:6" s="28" customFormat="1" hidden="1" x14ac:dyDescent="0.25">
      <c r="C119" s="29"/>
      <c r="D119" s="29"/>
      <c r="E119" s="29"/>
      <c r="F119" s="29"/>
    </row>
    <row r="120" spans="3:6" s="28" customFormat="1" hidden="1" x14ac:dyDescent="0.25">
      <c r="C120" s="29"/>
      <c r="D120" s="29"/>
      <c r="E120" s="29"/>
      <c r="F120" s="29"/>
    </row>
    <row r="121" spans="3:6" s="28" customFormat="1" hidden="1" x14ac:dyDescent="0.25">
      <c r="C121" s="29"/>
      <c r="D121" s="29"/>
      <c r="E121" s="29"/>
      <c r="F121" s="29"/>
    </row>
    <row r="122" spans="3:6" s="28" customFormat="1" hidden="1" x14ac:dyDescent="0.25">
      <c r="C122" s="29"/>
      <c r="D122" s="29"/>
      <c r="E122" s="29"/>
      <c r="F122" s="29"/>
    </row>
    <row r="123" spans="3:6" s="28" customFormat="1" hidden="1" x14ac:dyDescent="0.25">
      <c r="C123" s="29"/>
      <c r="D123" s="29"/>
      <c r="E123" s="29"/>
      <c r="F123" s="29"/>
    </row>
    <row r="124" spans="3:6" s="28" customFormat="1" hidden="1" x14ac:dyDescent="0.25">
      <c r="C124" s="29"/>
      <c r="D124" s="29"/>
      <c r="E124" s="29"/>
      <c r="F124" s="29"/>
    </row>
    <row r="125" spans="3:6" s="28" customFormat="1" hidden="1" x14ac:dyDescent="0.25">
      <c r="C125" s="29"/>
      <c r="D125" s="29"/>
      <c r="E125" s="29"/>
      <c r="F125" s="29"/>
    </row>
    <row r="126" spans="3:6" s="28" customFormat="1" hidden="1" x14ac:dyDescent="0.25">
      <c r="C126" s="29"/>
      <c r="D126" s="29"/>
      <c r="E126" s="29"/>
      <c r="F126" s="29"/>
    </row>
    <row r="127" spans="3:6" s="28" customFormat="1" hidden="1" x14ac:dyDescent="0.25">
      <c r="C127" s="29"/>
      <c r="D127" s="29"/>
      <c r="E127" s="29"/>
      <c r="F127" s="29"/>
    </row>
    <row r="128" spans="3:6" s="28" customFormat="1" hidden="1" x14ac:dyDescent="0.25">
      <c r="C128" s="29"/>
      <c r="D128" s="29"/>
      <c r="E128" s="29"/>
      <c r="F128" s="29"/>
    </row>
    <row r="129" spans="1:8" s="28" customFormat="1" hidden="1" x14ac:dyDescent="0.25">
      <c r="C129" s="29"/>
      <c r="D129" s="29"/>
      <c r="E129" s="29"/>
      <c r="F129" s="29"/>
    </row>
    <row r="130" spans="1:8" s="28" customFormat="1" hidden="1" x14ac:dyDescent="0.25">
      <c r="C130" s="29"/>
      <c r="D130" s="29"/>
      <c r="E130" s="29"/>
      <c r="F130" s="29"/>
    </row>
    <row r="131" spans="1:8" s="28" customFormat="1" hidden="1" x14ac:dyDescent="0.25">
      <c r="C131" s="29"/>
      <c r="D131" s="29"/>
      <c r="E131" s="29"/>
      <c r="F131" s="29"/>
    </row>
    <row r="132" spans="1:8" s="28" customFormat="1" hidden="1" x14ac:dyDescent="0.25">
      <c r="C132" s="29"/>
      <c r="D132" s="29"/>
      <c r="E132" s="29"/>
      <c r="F132" s="29"/>
    </row>
    <row r="133" spans="1:8" s="28" customFormat="1" hidden="1" x14ac:dyDescent="0.25">
      <c r="C133" s="29"/>
      <c r="D133" s="29"/>
      <c r="E133" s="29"/>
      <c r="F133" s="29"/>
    </row>
    <row r="134" spans="1:8" s="28" customFormat="1" hidden="1" x14ac:dyDescent="0.25">
      <c r="D134" s="29"/>
      <c r="E134" s="29"/>
      <c r="F134" s="29"/>
    </row>
    <row r="136" spans="1:8" s="55" customFormat="1" ht="16.5" customHeight="1" x14ac:dyDescent="0.25">
      <c r="A136" s="55" t="s">
        <v>766</v>
      </c>
      <c r="C136" s="359"/>
      <c r="D136" s="360"/>
      <c r="E136" s="76"/>
      <c r="F136" s="77"/>
    </row>
    <row r="137" spans="1:8" s="79" customFormat="1" ht="15.75" hidden="1" x14ac:dyDescent="0.25">
      <c r="A137" s="78"/>
      <c r="D137" s="80"/>
      <c r="E137" s="81"/>
      <c r="F137" s="80"/>
    </row>
    <row r="138" spans="1:8" s="59" customFormat="1" ht="22.5" x14ac:dyDescent="0.2">
      <c r="A138" s="58" t="s">
        <v>767</v>
      </c>
      <c r="B138" s="58" t="s">
        <v>749</v>
      </c>
      <c r="C138" s="33" t="s">
        <v>750</v>
      </c>
      <c r="D138" s="58" t="s">
        <v>10</v>
      </c>
      <c r="E138" s="25" t="s">
        <v>751</v>
      </c>
      <c r="F138" s="58" t="s">
        <v>744</v>
      </c>
      <c r="G138" s="33" t="s">
        <v>752</v>
      </c>
      <c r="H138" s="33" t="s">
        <v>753</v>
      </c>
    </row>
    <row r="139" spans="1:8" s="85" customFormat="1" ht="12" x14ac:dyDescent="0.2">
      <c r="A139" s="63" t="s">
        <v>768</v>
      </c>
      <c r="B139" s="82" t="s">
        <v>769</v>
      </c>
      <c r="C139" s="83" t="s">
        <v>770</v>
      </c>
      <c r="D139" s="84">
        <v>1</v>
      </c>
      <c r="E139" s="323"/>
      <c r="F139" s="83">
        <f t="shared" ref="F139:F148" si="0">+D139*E139</f>
        <v>0</v>
      </c>
      <c r="G139" s="84">
        <v>35</v>
      </c>
      <c r="H139" s="84">
        <v>0.125</v>
      </c>
    </row>
    <row r="140" spans="1:8" s="85" customFormat="1" ht="12" x14ac:dyDescent="0.2">
      <c r="A140" s="63" t="s">
        <v>771</v>
      </c>
      <c r="B140" s="82" t="s">
        <v>772</v>
      </c>
      <c r="C140" s="83" t="s">
        <v>770</v>
      </c>
      <c r="D140" s="84">
        <v>44</v>
      </c>
      <c r="E140" s="323"/>
      <c r="F140" s="83">
        <f t="shared" si="0"/>
        <v>0</v>
      </c>
      <c r="G140" s="84">
        <v>35</v>
      </c>
      <c r="H140" s="84">
        <v>0.125</v>
      </c>
    </row>
    <row r="141" spans="1:8" s="85" customFormat="1" ht="12" x14ac:dyDescent="0.2">
      <c r="A141" s="63" t="s">
        <v>773</v>
      </c>
      <c r="B141" s="82" t="s">
        <v>774</v>
      </c>
      <c r="C141" s="83" t="s">
        <v>770</v>
      </c>
      <c r="D141" s="84">
        <v>1</v>
      </c>
      <c r="E141" s="323"/>
      <c r="F141" s="83">
        <f t="shared" si="0"/>
        <v>0</v>
      </c>
      <c r="G141" s="84">
        <v>35</v>
      </c>
      <c r="H141" s="84">
        <v>0.125</v>
      </c>
    </row>
    <row r="142" spans="1:8" s="85" customFormat="1" ht="12" x14ac:dyDescent="0.2">
      <c r="A142" s="63" t="s">
        <v>775</v>
      </c>
      <c r="B142" s="82" t="s">
        <v>776</v>
      </c>
      <c r="C142" s="83" t="s">
        <v>777</v>
      </c>
      <c r="D142" s="84">
        <v>34</v>
      </c>
      <c r="E142" s="323"/>
      <c r="F142" s="83">
        <f t="shared" si="0"/>
        <v>0</v>
      </c>
      <c r="G142" s="84">
        <v>30</v>
      </c>
      <c r="H142" s="84">
        <v>0.05</v>
      </c>
    </row>
    <row r="143" spans="1:8" s="85" customFormat="1" ht="12" x14ac:dyDescent="0.2">
      <c r="A143" s="63" t="s">
        <v>778</v>
      </c>
      <c r="B143" s="82" t="s">
        <v>779</v>
      </c>
      <c r="C143" s="83" t="s">
        <v>770</v>
      </c>
      <c r="D143" s="84">
        <v>23</v>
      </c>
      <c r="E143" s="323"/>
      <c r="F143" s="83">
        <f t="shared" si="0"/>
        <v>0</v>
      </c>
      <c r="G143" s="84">
        <v>35</v>
      </c>
      <c r="H143" s="84">
        <v>0.125</v>
      </c>
    </row>
    <row r="144" spans="1:8" s="85" customFormat="1" ht="12" x14ac:dyDescent="0.2">
      <c r="A144" s="63" t="s">
        <v>780</v>
      </c>
      <c r="B144" s="82" t="s">
        <v>781</v>
      </c>
      <c r="C144" s="83" t="s">
        <v>777</v>
      </c>
      <c r="D144" s="84">
        <v>2</v>
      </c>
      <c r="E144" s="323"/>
      <c r="F144" s="83">
        <f t="shared" si="0"/>
        <v>0</v>
      </c>
      <c r="G144" s="84">
        <v>30</v>
      </c>
      <c r="H144" s="84">
        <v>0.05</v>
      </c>
    </row>
    <row r="145" spans="1:8" s="85" customFormat="1" ht="12" x14ac:dyDescent="0.2">
      <c r="A145" s="63" t="s">
        <v>782</v>
      </c>
      <c r="B145" s="82" t="s">
        <v>783</v>
      </c>
      <c r="C145" s="83" t="s">
        <v>770</v>
      </c>
      <c r="D145" s="84">
        <v>32</v>
      </c>
      <c r="E145" s="323"/>
      <c r="F145" s="83">
        <f t="shared" si="0"/>
        <v>0</v>
      </c>
      <c r="G145" s="84">
        <v>35</v>
      </c>
      <c r="H145" s="84">
        <v>0.125</v>
      </c>
    </row>
    <row r="146" spans="1:8" s="85" customFormat="1" ht="12" x14ac:dyDescent="0.2">
      <c r="A146" s="63" t="s">
        <v>784</v>
      </c>
      <c r="B146" s="82" t="s">
        <v>785</v>
      </c>
      <c r="C146" s="83" t="s">
        <v>770</v>
      </c>
      <c r="D146" s="84">
        <v>23</v>
      </c>
      <c r="E146" s="323"/>
      <c r="F146" s="83">
        <f t="shared" si="0"/>
        <v>0</v>
      </c>
      <c r="G146" s="84">
        <v>35</v>
      </c>
      <c r="H146" s="84">
        <v>0.125</v>
      </c>
    </row>
    <row r="147" spans="1:8" s="85" customFormat="1" ht="12" x14ac:dyDescent="0.2">
      <c r="A147" s="63" t="s">
        <v>786</v>
      </c>
      <c r="B147" s="82" t="s">
        <v>787</v>
      </c>
      <c r="C147" s="83" t="s">
        <v>770</v>
      </c>
      <c r="D147" s="84">
        <v>16</v>
      </c>
      <c r="E147" s="324"/>
      <c r="F147" s="83">
        <f t="shared" si="0"/>
        <v>0</v>
      </c>
      <c r="G147" s="84">
        <v>35</v>
      </c>
      <c r="H147" s="84">
        <v>0.125</v>
      </c>
    </row>
    <row r="148" spans="1:8" s="85" customFormat="1" ht="12.75" thickBot="1" x14ac:dyDescent="0.25">
      <c r="A148" s="63" t="s">
        <v>788</v>
      </c>
      <c r="B148" s="82" t="s">
        <v>789</v>
      </c>
      <c r="C148" s="83" t="s">
        <v>777</v>
      </c>
      <c r="D148" s="84">
        <v>80</v>
      </c>
      <c r="E148" s="323"/>
      <c r="F148" s="83">
        <f t="shared" si="0"/>
        <v>0</v>
      </c>
      <c r="G148" s="84">
        <v>30</v>
      </c>
      <c r="H148" s="84">
        <v>0.05</v>
      </c>
    </row>
    <row r="149" spans="1:8" s="89" customFormat="1" ht="13.5" hidden="1" thickBot="1" x14ac:dyDescent="0.25">
      <c r="A149" s="60"/>
      <c r="B149" s="87"/>
      <c r="C149" s="88"/>
      <c r="E149" s="90"/>
      <c r="F149" s="91"/>
      <c r="G149" s="92"/>
    </row>
    <row r="150" spans="1:8" s="89" customFormat="1" ht="13.5" hidden="1" thickBot="1" x14ac:dyDescent="0.25">
      <c r="A150" s="60"/>
      <c r="B150" s="87"/>
      <c r="C150" s="88"/>
      <c r="E150" s="90"/>
      <c r="F150" s="91"/>
      <c r="G150" s="92"/>
    </row>
    <row r="151" spans="1:8" s="89" customFormat="1" ht="13.5" hidden="1" thickBot="1" x14ac:dyDescent="0.25">
      <c r="A151" s="60"/>
      <c r="B151" s="87"/>
      <c r="C151" s="88"/>
      <c r="E151" s="90"/>
      <c r="F151" s="91"/>
      <c r="G151" s="92"/>
    </row>
    <row r="152" spans="1:8" s="89" customFormat="1" ht="13.5" hidden="1" thickBot="1" x14ac:dyDescent="0.25">
      <c r="A152" s="60"/>
      <c r="B152" s="87"/>
      <c r="C152" s="88"/>
      <c r="E152" s="90"/>
      <c r="F152" s="91"/>
      <c r="G152" s="92"/>
    </row>
    <row r="153" spans="1:8" s="89" customFormat="1" ht="13.5" hidden="1" thickBot="1" x14ac:dyDescent="0.25">
      <c r="A153" s="71"/>
      <c r="B153" s="93"/>
      <c r="C153" s="91"/>
      <c r="E153" s="90"/>
      <c r="F153" s="91"/>
      <c r="G153" s="92"/>
    </row>
    <row r="154" spans="1:8" s="89" customFormat="1" ht="16.5" thickBot="1" x14ac:dyDescent="0.3">
      <c r="A154" s="71"/>
      <c r="B154" s="72" t="s">
        <v>748</v>
      </c>
      <c r="C154" s="94"/>
      <c r="D154" s="51">
        <f>SUM(D139:D153)</f>
        <v>256</v>
      </c>
      <c r="E154" s="95"/>
      <c r="F154" s="96">
        <f>SUM(F139:F153)</f>
        <v>0</v>
      </c>
      <c r="G154" s="92"/>
    </row>
    <row r="155" spans="1:8" s="89" customFormat="1" ht="15.75" x14ac:dyDescent="0.25">
      <c r="A155" s="71"/>
      <c r="B155" s="92"/>
      <c r="C155" s="91"/>
      <c r="D155" s="97"/>
      <c r="E155" s="90"/>
      <c r="F155" s="98"/>
      <c r="G155" s="92"/>
    </row>
    <row r="156" spans="1:8" s="27" customFormat="1" x14ac:dyDescent="0.25">
      <c r="A156" s="25"/>
      <c r="B156" s="99"/>
      <c r="C156" s="26"/>
      <c r="D156" s="25"/>
      <c r="E156" s="25"/>
      <c r="F156" s="25"/>
    </row>
    <row r="157" spans="1:8" s="27" customFormat="1" x14ac:dyDescent="0.25">
      <c r="A157" s="25"/>
      <c r="B157" s="99"/>
      <c r="C157" s="26"/>
      <c r="D157" s="25"/>
      <c r="E157" s="25"/>
      <c r="F157" s="25"/>
    </row>
    <row r="158" spans="1:8" ht="21" x14ac:dyDescent="0.35">
      <c r="A158" s="23"/>
      <c r="B158" s="28"/>
      <c r="C158" s="28"/>
      <c r="D158" s="29"/>
    </row>
    <row r="159" spans="1:8" s="27" customFormat="1" x14ac:dyDescent="0.25">
      <c r="A159" s="25"/>
      <c r="B159" s="28"/>
      <c r="C159" s="26"/>
      <c r="D159" s="25"/>
      <c r="E159" s="25"/>
      <c r="F159" s="25"/>
    </row>
    <row r="160" spans="1:8" s="27" customFormat="1" x14ac:dyDescent="0.25">
      <c r="A160" s="25"/>
      <c r="C160" s="29"/>
      <c r="D160" s="91"/>
      <c r="E160" s="25"/>
      <c r="F160" s="25"/>
    </row>
    <row r="161" spans="1:6" s="27" customFormat="1" hidden="1" x14ac:dyDescent="0.25">
      <c r="A161" s="25"/>
      <c r="C161" s="29"/>
      <c r="D161" s="91"/>
      <c r="E161" s="25"/>
      <c r="F161" s="25"/>
    </row>
    <row r="162" spans="1:6" s="27" customFormat="1" x14ac:dyDescent="0.25">
      <c r="A162" s="25"/>
      <c r="B162" s="99"/>
      <c r="C162" s="29"/>
      <c r="D162" s="91"/>
      <c r="E162" s="25"/>
      <c r="F162" s="25"/>
    </row>
    <row r="163" spans="1:6" s="27" customFormat="1" x14ac:dyDescent="0.25">
      <c r="A163" s="25"/>
      <c r="B163" s="99"/>
      <c r="C163" s="29"/>
      <c r="D163" s="91"/>
      <c r="E163" s="25"/>
      <c r="F163" s="25"/>
    </row>
    <row r="164" spans="1:6" s="27" customFormat="1" x14ac:dyDescent="0.25">
      <c r="A164" s="25"/>
      <c r="B164" s="99"/>
      <c r="C164" s="29"/>
      <c r="D164" s="91"/>
      <c r="E164" s="25"/>
      <c r="F164" s="25"/>
    </row>
    <row r="165" spans="1:6" x14ac:dyDescent="0.25">
      <c r="A165" s="71"/>
      <c r="B165" s="99"/>
      <c r="C165" s="29"/>
      <c r="D165" s="91"/>
    </row>
    <row r="166" spans="1:6" x14ac:dyDescent="0.25">
      <c r="A166" s="71"/>
      <c r="B166" s="99"/>
      <c r="C166" s="29"/>
      <c r="D166" s="29"/>
    </row>
    <row r="167" spans="1:6" x14ac:dyDescent="0.25">
      <c r="A167" s="28"/>
      <c r="B167" s="99"/>
      <c r="C167" s="28"/>
      <c r="D167" s="29"/>
    </row>
    <row r="168" spans="1:6" x14ac:dyDescent="0.25">
      <c r="A168" s="28"/>
      <c r="B168" s="99"/>
      <c r="C168" s="28"/>
      <c r="D168" s="29"/>
    </row>
    <row r="169" spans="1:6" ht="21" x14ac:dyDescent="0.35">
      <c r="A169" s="23"/>
      <c r="B169" s="28"/>
      <c r="C169" s="28"/>
      <c r="D169" s="29"/>
    </row>
    <row r="170" spans="1:6" s="27" customFormat="1" ht="11.25" x14ac:dyDescent="0.2">
      <c r="A170" s="25"/>
      <c r="B170" s="25"/>
      <c r="C170" s="26"/>
      <c r="D170" s="25"/>
      <c r="E170" s="25"/>
      <c r="F170" s="25"/>
    </row>
    <row r="171" spans="1:6" x14ac:dyDescent="0.25">
      <c r="A171" s="28"/>
      <c r="B171" s="28"/>
      <c r="C171" s="29"/>
      <c r="D171" s="29"/>
    </row>
    <row r="172" spans="1:6" x14ac:dyDescent="0.25">
      <c r="A172" s="28"/>
      <c r="B172" s="99"/>
      <c r="C172" s="29"/>
      <c r="D172" s="29"/>
    </row>
    <row r="173" spans="1:6" hidden="1" x14ac:dyDescent="0.25">
      <c r="A173" s="28"/>
      <c r="B173" s="28"/>
      <c r="C173" s="29"/>
      <c r="D173" s="29"/>
    </row>
    <row r="174" spans="1:6" x14ac:dyDescent="0.25">
      <c r="A174" s="28"/>
      <c r="B174" s="99"/>
      <c r="C174" s="29"/>
      <c r="D174" s="29"/>
    </row>
    <row r="175" spans="1:6" x14ac:dyDescent="0.25">
      <c r="A175" s="28"/>
      <c r="B175" s="99"/>
      <c r="C175" s="29"/>
      <c r="D175" s="29"/>
    </row>
    <row r="176" spans="1:6" x14ac:dyDescent="0.25">
      <c r="A176" s="28"/>
      <c r="B176" s="99"/>
      <c r="C176" s="29"/>
      <c r="D176" s="29"/>
    </row>
    <row r="177" spans="1:6" x14ac:dyDescent="0.25">
      <c r="A177" s="28"/>
      <c r="B177" s="28"/>
      <c r="C177" s="29"/>
      <c r="D177" s="29"/>
    </row>
    <row r="178" spans="1:6" x14ac:dyDescent="0.25">
      <c r="A178" s="28"/>
      <c r="B178" s="28"/>
      <c r="C178" s="29"/>
      <c r="D178" s="29"/>
    </row>
    <row r="179" spans="1:6" x14ac:dyDescent="0.25">
      <c r="A179" s="28"/>
      <c r="B179" s="28"/>
      <c r="C179" s="29"/>
      <c r="D179" s="29"/>
    </row>
    <row r="180" spans="1:6" x14ac:dyDescent="0.25">
      <c r="A180" s="28"/>
      <c r="B180" s="28"/>
      <c r="C180" s="28"/>
      <c r="D180" s="29"/>
    </row>
    <row r="181" spans="1:6" x14ac:dyDescent="0.25">
      <c r="A181" s="28"/>
      <c r="B181" s="25"/>
      <c r="C181" s="28"/>
      <c r="D181" s="29"/>
    </row>
    <row r="182" spans="1:6" x14ac:dyDescent="0.25">
      <c r="A182" s="28"/>
      <c r="B182" s="28"/>
      <c r="C182" s="28"/>
      <c r="D182" s="29"/>
    </row>
    <row r="183" spans="1:6" ht="21" x14ac:dyDescent="0.35">
      <c r="A183" s="23"/>
      <c r="B183" s="99"/>
      <c r="C183" s="28"/>
      <c r="D183" s="29"/>
    </row>
    <row r="184" spans="1:6" s="27" customFormat="1" x14ac:dyDescent="0.25">
      <c r="A184" s="25"/>
      <c r="B184" s="99"/>
      <c r="C184" s="26"/>
      <c r="D184" s="25"/>
      <c r="E184" s="25"/>
      <c r="F184" s="25"/>
    </row>
    <row r="185" spans="1:6" x14ac:dyDescent="0.25">
      <c r="A185" s="28"/>
      <c r="B185" s="99"/>
      <c r="C185" s="29"/>
      <c r="D185" s="29"/>
    </row>
    <row r="186" spans="1:6" x14ac:dyDescent="0.25">
      <c r="A186" s="28"/>
      <c r="B186" s="99"/>
      <c r="C186" s="29"/>
      <c r="D186" s="29"/>
    </row>
    <row r="187" spans="1:6" hidden="1" x14ac:dyDescent="0.25">
      <c r="A187" s="28"/>
      <c r="B187" s="28"/>
      <c r="C187" s="29"/>
      <c r="D187" s="29"/>
    </row>
    <row r="188" spans="1:6" x14ac:dyDescent="0.25">
      <c r="A188" s="28"/>
      <c r="B188" s="99"/>
      <c r="C188" s="29"/>
      <c r="D188" s="29"/>
    </row>
    <row r="189" spans="1:6" x14ac:dyDescent="0.25">
      <c r="A189" s="28"/>
      <c r="B189" s="99"/>
      <c r="C189" s="29"/>
      <c r="D189" s="29"/>
    </row>
    <row r="190" spans="1:6" x14ac:dyDescent="0.25">
      <c r="A190" s="28"/>
      <c r="B190" s="99"/>
      <c r="C190" s="29"/>
      <c r="D190" s="29"/>
    </row>
    <row r="191" spans="1:6" x14ac:dyDescent="0.25">
      <c r="A191" s="28"/>
      <c r="B191" s="28"/>
      <c r="C191" s="28"/>
      <c r="D191" s="29"/>
    </row>
    <row r="192" spans="1:6" x14ac:dyDescent="0.25">
      <c r="A192" s="28"/>
      <c r="B192" s="28"/>
      <c r="C192" s="28"/>
      <c r="D192" s="29"/>
    </row>
    <row r="193" spans="1:6" x14ac:dyDescent="0.25">
      <c r="A193" s="71"/>
      <c r="B193" s="28"/>
      <c r="C193" s="29"/>
      <c r="D193" s="29"/>
    </row>
    <row r="194" spans="1:6" ht="21" x14ac:dyDescent="0.35">
      <c r="A194" s="23"/>
      <c r="B194" s="28"/>
      <c r="C194" s="28"/>
      <c r="D194" s="29"/>
    </row>
    <row r="195" spans="1:6" s="27" customFormat="1" ht="11.25" x14ac:dyDescent="0.2">
      <c r="A195" s="25"/>
      <c r="B195" s="25"/>
      <c r="C195" s="26"/>
      <c r="D195" s="25"/>
      <c r="E195" s="25"/>
      <c r="F195" s="25"/>
    </row>
    <row r="196" spans="1:6" x14ac:dyDescent="0.25">
      <c r="A196" s="71"/>
      <c r="B196" s="28"/>
      <c r="C196" s="29"/>
      <c r="D196" s="29"/>
    </row>
    <row r="197" spans="1:6" x14ac:dyDescent="0.25">
      <c r="A197" s="71"/>
      <c r="B197" s="28"/>
      <c r="C197" s="29"/>
      <c r="D197" s="29"/>
    </row>
    <row r="198" spans="1:6" x14ac:dyDescent="0.25">
      <c r="A198" s="71"/>
      <c r="B198" s="99"/>
      <c r="C198" s="29"/>
      <c r="D198" s="29"/>
    </row>
    <row r="199" spans="1:6" x14ac:dyDescent="0.25">
      <c r="A199" s="28"/>
      <c r="B199" s="99"/>
      <c r="C199" s="28"/>
      <c r="D199" s="29"/>
    </row>
    <row r="200" spans="1:6" x14ac:dyDescent="0.25">
      <c r="A200" s="28"/>
      <c r="B200" s="99"/>
      <c r="C200" s="28"/>
      <c r="D200" s="29"/>
    </row>
    <row r="201" spans="1:6" x14ac:dyDescent="0.25">
      <c r="A201" s="28"/>
      <c r="B201" s="99"/>
      <c r="C201" s="28"/>
      <c r="D201" s="29"/>
    </row>
    <row r="202" spans="1:6" s="71" customFormat="1" ht="21" x14ac:dyDescent="0.35">
      <c r="A202" s="47"/>
      <c r="B202" s="28"/>
      <c r="D202" s="100"/>
      <c r="E202" s="91"/>
      <c r="F202" s="100"/>
    </row>
    <row r="203" spans="1:6" x14ac:dyDescent="0.25">
      <c r="A203" s="28"/>
      <c r="B203" s="28"/>
      <c r="C203" s="28"/>
      <c r="D203" s="29"/>
    </row>
    <row r="204" spans="1:6" ht="21" x14ac:dyDescent="0.35">
      <c r="A204" s="23"/>
      <c r="B204" s="28"/>
      <c r="C204" s="28"/>
      <c r="D204" s="29"/>
    </row>
    <row r="205" spans="1:6" s="27" customFormat="1" x14ac:dyDescent="0.25">
      <c r="A205" s="25"/>
      <c r="B205" s="28"/>
      <c r="C205" s="26"/>
      <c r="D205" s="25"/>
      <c r="E205" s="25"/>
      <c r="F205" s="25"/>
    </row>
    <row r="206" spans="1:6" x14ac:dyDescent="0.25">
      <c r="A206" s="71"/>
      <c r="B206" s="25"/>
      <c r="C206" s="28"/>
      <c r="D206" s="29"/>
    </row>
    <row r="207" spans="1:6" x14ac:dyDescent="0.25">
      <c r="A207" s="71"/>
      <c r="B207" s="99"/>
      <c r="C207" s="29"/>
      <c r="D207" s="29"/>
    </row>
    <row r="208" spans="1:6" x14ac:dyDescent="0.25">
      <c r="A208" s="71"/>
      <c r="B208" s="99"/>
      <c r="C208" s="29"/>
      <c r="D208" s="29"/>
    </row>
    <row r="209" spans="1:6" x14ac:dyDescent="0.25">
      <c r="A209" s="28"/>
      <c r="B209" s="28"/>
      <c r="C209" s="29"/>
      <c r="D209" s="29"/>
    </row>
    <row r="210" spans="1:6" x14ac:dyDescent="0.25">
      <c r="A210" s="28"/>
      <c r="B210" s="99"/>
      <c r="C210" s="28"/>
      <c r="D210" s="29"/>
    </row>
    <row r="211" spans="1:6" x14ac:dyDescent="0.25">
      <c r="A211" s="28"/>
      <c r="B211" s="99"/>
      <c r="C211" s="28"/>
      <c r="D211" s="29"/>
    </row>
    <row r="212" spans="1:6" x14ac:dyDescent="0.25">
      <c r="A212" s="28"/>
      <c r="B212" s="99"/>
      <c r="C212" s="28"/>
      <c r="D212" s="29"/>
    </row>
    <row r="213" spans="1:6" s="92" customFormat="1" ht="21" x14ac:dyDescent="0.35">
      <c r="A213" s="23"/>
      <c r="B213" s="71"/>
      <c r="D213" s="91"/>
      <c r="E213" s="91"/>
      <c r="F213" s="91"/>
    </row>
    <row r="214" spans="1:6" s="27" customFormat="1" x14ac:dyDescent="0.25">
      <c r="A214" s="25"/>
      <c r="B214" s="28"/>
      <c r="C214" s="26"/>
      <c r="D214" s="25"/>
      <c r="E214" s="25"/>
      <c r="F214" s="25"/>
    </row>
    <row r="215" spans="1:6" x14ac:dyDescent="0.25">
      <c r="A215" s="28"/>
      <c r="B215" s="28"/>
      <c r="C215" s="28"/>
      <c r="D215" s="29"/>
    </row>
    <row r="216" spans="1:6" x14ac:dyDescent="0.25">
      <c r="A216" s="28"/>
      <c r="B216" s="25"/>
      <c r="C216" s="28"/>
      <c r="D216" s="29"/>
    </row>
    <row r="217" spans="1:6" x14ac:dyDescent="0.25">
      <c r="A217" s="28"/>
      <c r="B217" s="99"/>
      <c r="C217" s="28"/>
      <c r="D217" s="29"/>
    </row>
    <row r="218" spans="1:6" x14ac:dyDescent="0.25">
      <c r="A218" s="28"/>
      <c r="B218" s="28"/>
      <c r="C218" s="28"/>
      <c r="D218" s="29"/>
    </row>
    <row r="219" spans="1:6" x14ac:dyDescent="0.25">
      <c r="A219" s="28"/>
      <c r="B219" s="28"/>
      <c r="C219" s="28"/>
      <c r="D219" s="29"/>
    </row>
    <row r="220" spans="1:6" x14ac:dyDescent="0.25">
      <c r="A220" s="28"/>
      <c r="B220" s="28"/>
      <c r="C220" s="28"/>
      <c r="D220" s="29"/>
    </row>
    <row r="221" spans="1:6" x14ac:dyDescent="0.25">
      <c r="A221" s="28"/>
      <c r="B221" s="99"/>
      <c r="C221" s="28"/>
      <c r="D221" s="29"/>
    </row>
    <row r="222" spans="1:6" x14ac:dyDescent="0.25">
      <c r="A222" s="28"/>
      <c r="B222" s="99"/>
      <c r="C222" s="28"/>
      <c r="D222" s="29"/>
    </row>
    <row r="223" spans="1:6" ht="21" x14ac:dyDescent="0.35">
      <c r="A223" s="23"/>
      <c r="B223" s="99"/>
      <c r="C223" s="28"/>
      <c r="D223" s="29"/>
    </row>
    <row r="224" spans="1:6" s="27" customFormat="1" ht="12.75" x14ac:dyDescent="0.2">
      <c r="A224" s="25"/>
      <c r="B224" s="92"/>
      <c r="C224" s="26"/>
      <c r="D224" s="25"/>
      <c r="E224" s="25"/>
      <c r="F224" s="25"/>
    </row>
    <row r="225" spans="1:6" x14ac:dyDescent="0.25">
      <c r="A225" s="28"/>
      <c r="B225" s="25"/>
      <c r="C225" s="28"/>
      <c r="D225" s="29"/>
    </row>
    <row r="226" spans="1:6" x14ac:dyDescent="0.25">
      <c r="A226" s="28"/>
      <c r="B226" s="99"/>
      <c r="C226" s="29"/>
      <c r="D226" s="29"/>
    </row>
    <row r="227" spans="1:6" x14ac:dyDescent="0.25">
      <c r="A227" s="28"/>
      <c r="B227" s="99"/>
      <c r="C227" s="29"/>
      <c r="D227" s="29"/>
    </row>
    <row r="228" spans="1:6" x14ac:dyDescent="0.25">
      <c r="A228" s="28"/>
      <c r="B228" s="101"/>
      <c r="C228" s="29"/>
      <c r="D228" s="29"/>
    </row>
    <row r="229" spans="1:6" x14ac:dyDescent="0.25">
      <c r="A229" s="28"/>
      <c r="B229" s="99"/>
      <c r="C229" s="28"/>
      <c r="D229" s="29"/>
    </row>
    <row r="230" spans="1:6" x14ac:dyDescent="0.25">
      <c r="A230" s="28"/>
      <c r="B230" s="99"/>
      <c r="C230" s="28"/>
      <c r="D230" s="29"/>
    </row>
    <row r="231" spans="1:6" x14ac:dyDescent="0.25">
      <c r="A231" s="28"/>
      <c r="B231" s="28"/>
      <c r="C231" s="28"/>
      <c r="D231" s="29"/>
    </row>
    <row r="232" spans="1:6" ht="21" x14ac:dyDescent="0.35">
      <c r="A232" s="23"/>
      <c r="B232" s="28"/>
      <c r="C232" s="28"/>
      <c r="D232" s="29"/>
    </row>
    <row r="233" spans="1:6" s="27" customFormat="1" x14ac:dyDescent="0.25">
      <c r="A233" s="25"/>
      <c r="B233" s="28"/>
      <c r="C233" s="26"/>
      <c r="D233" s="25"/>
      <c r="E233" s="25"/>
      <c r="F233" s="25"/>
    </row>
    <row r="234" spans="1:6" x14ac:dyDescent="0.25">
      <c r="A234" s="28"/>
      <c r="B234" s="28"/>
      <c r="C234" s="28"/>
      <c r="D234" s="29"/>
    </row>
    <row r="235" spans="1:6" x14ac:dyDescent="0.25">
      <c r="A235" s="28"/>
      <c r="B235" s="25"/>
      <c r="C235" s="28"/>
      <c r="D235" s="29"/>
    </row>
    <row r="236" spans="1:6" x14ac:dyDescent="0.25">
      <c r="A236" s="28"/>
      <c r="B236" s="99"/>
      <c r="C236" s="28"/>
      <c r="D236" s="29"/>
    </row>
    <row r="237" spans="1:6" x14ac:dyDescent="0.25">
      <c r="A237" s="28"/>
      <c r="B237" s="28"/>
      <c r="C237" s="28"/>
      <c r="D237" s="29"/>
    </row>
    <row r="238" spans="1:6" x14ac:dyDescent="0.25">
      <c r="A238" s="28"/>
      <c r="B238" s="28"/>
      <c r="C238" s="28"/>
      <c r="D238" s="29"/>
    </row>
    <row r="239" spans="1:6" x14ac:dyDescent="0.25">
      <c r="A239" s="28"/>
      <c r="B239" s="28"/>
      <c r="C239" s="28"/>
      <c r="D239" s="29"/>
    </row>
    <row r="240" spans="1:6" x14ac:dyDescent="0.25">
      <c r="A240" s="28"/>
      <c r="B240" s="28"/>
      <c r="C240" s="28"/>
      <c r="D240" s="29"/>
    </row>
    <row r="241" spans="1:6" x14ac:dyDescent="0.25">
      <c r="A241" s="28"/>
      <c r="B241" s="28"/>
      <c r="C241" s="28"/>
      <c r="D241" s="29"/>
    </row>
    <row r="242" spans="1:6" x14ac:dyDescent="0.25">
      <c r="A242" s="28"/>
      <c r="B242" s="28"/>
      <c r="C242" s="28"/>
      <c r="D242" s="29"/>
    </row>
    <row r="243" spans="1:6" x14ac:dyDescent="0.25">
      <c r="A243" s="28"/>
      <c r="B243" s="28"/>
      <c r="C243" s="28"/>
      <c r="D243" s="29"/>
    </row>
    <row r="244" spans="1:6" ht="21" x14ac:dyDescent="0.35">
      <c r="A244" s="23"/>
      <c r="B244" s="25"/>
      <c r="C244" s="28"/>
      <c r="D244" s="29"/>
    </row>
    <row r="245" spans="1:6" s="27" customFormat="1" x14ac:dyDescent="0.25">
      <c r="A245" s="25"/>
      <c r="B245" s="28"/>
      <c r="C245" s="26"/>
      <c r="D245" s="25"/>
      <c r="E245" s="25"/>
      <c r="F245" s="25"/>
    </row>
    <row r="246" spans="1:6" x14ac:dyDescent="0.25">
      <c r="A246" s="28"/>
      <c r="B246" s="28"/>
      <c r="C246" s="28"/>
      <c r="D246" s="29"/>
    </row>
    <row r="247" spans="1:6" x14ac:dyDescent="0.25">
      <c r="A247" s="28"/>
      <c r="B247" s="99"/>
      <c r="C247" s="28"/>
      <c r="D247" s="29"/>
    </row>
    <row r="248" spans="1:6" x14ac:dyDescent="0.25">
      <c r="A248" s="28"/>
      <c r="B248" s="28"/>
      <c r="C248" s="28"/>
      <c r="D248" s="29"/>
    </row>
    <row r="249" spans="1:6" x14ac:dyDescent="0.25">
      <c r="A249" s="28"/>
      <c r="B249" s="28"/>
      <c r="C249" s="28"/>
      <c r="D249" s="29"/>
    </row>
    <row r="250" spans="1:6" x14ac:dyDescent="0.25">
      <c r="A250" s="28"/>
      <c r="B250" s="99"/>
      <c r="C250" s="28"/>
      <c r="D250" s="29"/>
    </row>
    <row r="251" spans="1:6" hidden="1" x14ac:dyDescent="0.25">
      <c r="A251" s="28"/>
      <c r="B251" s="99"/>
      <c r="C251" s="28"/>
      <c r="D251" s="29"/>
    </row>
    <row r="252" spans="1:6" x14ac:dyDescent="0.25">
      <c r="A252" s="28"/>
      <c r="B252" s="28"/>
      <c r="C252" s="28"/>
      <c r="D252" s="29"/>
    </row>
    <row r="253" spans="1:6" ht="21" x14ac:dyDescent="0.35">
      <c r="A253" s="23"/>
      <c r="B253" s="28"/>
      <c r="C253" s="28"/>
      <c r="D253" s="29"/>
    </row>
    <row r="254" spans="1:6" s="27" customFormat="1" x14ac:dyDescent="0.25">
      <c r="A254" s="25"/>
      <c r="B254" s="28"/>
      <c r="C254" s="26"/>
      <c r="D254" s="25"/>
      <c r="E254" s="25"/>
      <c r="F254" s="25"/>
    </row>
    <row r="255" spans="1:6" x14ac:dyDescent="0.25">
      <c r="A255" s="28"/>
      <c r="B255" s="28"/>
      <c r="C255" s="28"/>
      <c r="D255" s="29"/>
    </row>
    <row r="256" spans="1:6" x14ac:dyDescent="0.25">
      <c r="A256" s="28"/>
      <c r="B256" s="25"/>
      <c r="C256" s="28"/>
      <c r="D256" s="29"/>
    </row>
    <row r="257" spans="1:4" x14ac:dyDescent="0.25">
      <c r="A257" s="28"/>
      <c r="B257" s="101"/>
      <c r="C257" s="28"/>
      <c r="D257" s="29"/>
    </row>
    <row r="258" spans="1:4" x14ac:dyDescent="0.25">
      <c r="A258" s="28"/>
      <c r="B258" s="101"/>
      <c r="C258" s="28"/>
      <c r="D258" s="29"/>
    </row>
    <row r="259" spans="1:4" x14ac:dyDescent="0.25">
      <c r="A259" s="28"/>
      <c r="B259" s="28"/>
      <c r="C259" s="28"/>
      <c r="D259" s="29"/>
    </row>
    <row r="260" spans="1:4" x14ac:dyDescent="0.25">
      <c r="A260" s="28"/>
      <c r="B260" s="101"/>
      <c r="C260" s="28"/>
      <c r="D260" s="29"/>
    </row>
    <row r="261" spans="1:4" x14ac:dyDescent="0.25">
      <c r="A261" s="28"/>
      <c r="B261" s="28"/>
      <c r="C261" s="28"/>
      <c r="D261" s="29"/>
    </row>
    <row r="262" spans="1:4" x14ac:dyDescent="0.25">
      <c r="A262" s="28"/>
      <c r="B262" s="28"/>
      <c r="C262" s="28"/>
      <c r="D262" s="29"/>
    </row>
    <row r="263" spans="1:4" x14ac:dyDescent="0.25">
      <c r="A263" s="28"/>
      <c r="B263" s="28"/>
      <c r="C263" s="28"/>
      <c r="D263" s="29"/>
    </row>
    <row r="264" spans="1:4" x14ac:dyDescent="0.25">
      <c r="A264" s="28"/>
      <c r="B264" s="28"/>
      <c r="C264" s="28"/>
      <c r="D264" s="29"/>
    </row>
    <row r="265" spans="1:4" x14ac:dyDescent="0.25">
      <c r="A265" s="28"/>
      <c r="B265" s="25"/>
      <c r="C265" s="28"/>
      <c r="D265" s="29"/>
    </row>
    <row r="266" spans="1:4" x14ac:dyDescent="0.25">
      <c r="A266" s="28"/>
      <c r="B266" s="99"/>
      <c r="C266" s="28"/>
      <c r="D266" s="29"/>
    </row>
    <row r="267" spans="1:4" x14ac:dyDescent="0.25">
      <c r="A267" s="28"/>
      <c r="B267" s="99"/>
      <c r="C267" s="28"/>
      <c r="D267" s="29"/>
    </row>
    <row r="268" spans="1:4" x14ac:dyDescent="0.25">
      <c r="A268" s="28"/>
      <c r="B268" s="99"/>
      <c r="C268" s="28"/>
      <c r="D268" s="29"/>
    </row>
    <row r="269" spans="1:4" x14ac:dyDescent="0.25">
      <c r="A269" s="28"/>
      <c r="B269" s="99"/>
      <c r="C269" s="28"/>
      <c r="D269" s="29"/>
    </row>
    <row r="270" spans="1:4" x14ac:dyDescent="0.25">
      <c r="A270" s="28"/>
      <c r="B270" s="99"/>
      <c r="C270" s="28"/>
      <c r="D270" s="29"/>
    </row>
    <row r="271" spans="1:4" x14ac:dyDescent="0.25">
      <c r="A271" s="28"/>
      <c r="B271" s="101"/>
      <c r="C271" s="28"/>
      <c r="D271" s="29"/>
    </row>
    <row r="272" spans="1:4" x14ac:dyDescent="0.25">
      <c r="A272" s="28"/>
      <c r="B272" s="99"/>
      <c r="C272" s="28"/>
      <c r="D272" s="29"/>
    </row>
    <row r="273" spans="1:6" x14ac:dyDescent="0.25">
      <c r="A273" s="28"/>
      <c r="B273" s="28"/>
      <c r="C273" s="28"/>
      <c r="D273" s="29"/>
    </row>
    <row r="274" spans="1:6" x14ac:dyDescent="0.25">
      <c r="A274" s="28"/>
      <c r="B274" s="28"/>
      <c r="C274" s="28"/>
      <c r="D274" s="29"/>
    </row>
    <row r="275" spans="1:6" s="28" customFormat="1" x14ac:dyDescent="0.25">
      <c r="D275" s="29"/>
      <c r="E275" s="29"/>
      <c r="F275" s="29"/>
    </row>
    <row r="276" spans="1:6" s="28" customFormat="1" x14ac:dyDescent="0.25">
      <c r="D276" s="29"/>
      <c r="E276" s="29"/>
      <c r="F276" s="29"/>
    </row>
    <row r="277" spans="1:6" s="28" customFormat="1" x14ac:dyDescent="0.25">
      <c r="D277" s="29"/>
      <c r="E277" s="29"/>
      <c r="F277" s="29"/>
    </row>
    <row r="278" spans="1:6" s="28" customFormat="1" x14ac:dyDescent="0.25">
      <c r="D278" s="29"/>
      <c r="E278" s="29"/>
      <c r="F278" s="29"/>
    </row>
    <row r="279" spans="1:6" s="28" customFormat="1" x14ac:dyDescent="0.25">
      <c r="D279" s="29"/>
      <c r="E279" s="29"/>
      <c r="F279" s="29"/>
    </row>
    <row r="280" spans="1:6" s="28" customFormat="1" x14ac:dyDescent="0.25">
      <c r="D280" s="29"/>
      <c r="E280" s="29"/>
      <c r="F280" s="29"/>
    </row>
    <row r="281" spans="1:6" s="28" customFormat="1" x14ac:dyDescent="0.25">
      <c r="D281" s="29"/>
      <c r="E281" s="29"/>
      <c r="F281" s="29"/>
    </row>
    <row r="282" spans="1:6" s="28" customFormat="1" x14ac:dyDescent="0.25">
      <c r="D282" s="29"/>
      <c r="E282" s="29"/>
      <c r="F282" s="29"/>
    </row>
    <row r="283" spans="1:6" s="28" customFormat="1" x14ac:dyDescent="0.25">
      <c r="D283" s="29"/>
      <c r="E283" s="29"/>
      <c r="F283" s="29"/>
    </row>
    <row r="284" spans="1:6" s="28" customFormat="1" x14ac:dyDescent="0.25">
      <c r="D284" s="29"/>
      <c r="E284" s="29"/>
      <c r="F284" s="29"/>
    </row>
    <row r="285" spans="1:6" s="28" customFormat="1" x14ac:dyDescent="0.25">
      <c r="D285" s="29"/>
      <c r="E285" s="29"/>
      <c r="F285" s="29"/>
    </row>
    <row r="286" spans="1:6" s="28" customFormat="1" x14ac:dyDescent="0.25">
      <c r="D286" s="29"/>
      <c r="E286" s="29"/>
      <c r="F286" s="29"/>
    </row>
    <row r="287" spans="1:6" s="28" customFormat="1" x14ac:dyDescent="0.25">
      <c r="D287" s="29"/>
      <c r="E287" s="29"/>
      <c r="F287" s="29"/>
    </row>
    <row r="288" spans="1:6" s="28" customFormat="1" x14ac:dyDescent="0.25">
      <c r="D288" s="29"/>
      <c r="E288" s="29"/>
      <c r="F288" s="29"/>
    </row>
    <row r="289" spans="4:6" s="28" customFormat="1" x14ac:dyDescent="0.25">
      <c r="D289" s="29"/>
      <c r="E289" s="29"/>
      <c r="F289" s="29"/>
    </row>
    <row r="290" spans="4:6" s="28" customFormat="1" x14ac:dyDescent="0.25">
      <c r="D290" s="29"/>
      <c r="E290" s="29"/>
      <c r="F290" s="29"/>
    </row>
    <row r="291" spans="4:6" s="28" customFormat="1" x14ac:dyDescent="0.25">
      <c r="D291" s="29"/>
      <c r="E291" s="29"/>
      <c r="F291" s="29"/>
    </row>
    <row r="292" spans="4:6" s="28" customFormat="1" x14ac:dyDescent="0.25">
      <c r="D292" s="29"/>
      <c r="E292" s="29"/>
      <c r="F292" s="29"/>
    </row>
    <row r="293" spans="4:6" s="28" customFormat="1" x14ac:dyDescent="0.25">
      <c r="D293" s="29"/>
      <c r="E293" s="29"/>
      <c r="F293" s="29"/>
    </row>
    <row r="294" spans="4:6" s="28" customFormat="1" x14ac:dyDescent="0.25">
      <c r="D294" s="29"/>
      <c r="E294" s="29"/>
      <c r="F294" s="29"/>
    </row>
    <row r="295" spans="4:6" s="28" customFormat="1" x14ac:dyDescent="0.25">
      <c r="D295" s="29"/>
      <c r="E295" s="29"/>
      <c r="F295" s="29"/>
    </row>
    <row r="296" spans="4:6" s="28" customFormat="1" x14ac:dyDescent="0.25">
      <c r="D296" s="29"/>
      <c r="E296" s="29"/>
      <c r="F296" s="29"/>
    </row>
    <row r="297" spans="4:6" s="28" customFormat="1" x14ac:dyDescent="0.25">
      <c r="D297" s="29"/>
      <c r="E297" s="29"/>
      <c r="F297" s="29"/>
    </row>
    <row r="298" spans="4:6" s="28" customFormat="1" x14ac:dyDescent="0.25">
      <c r="D298" s="29"/>
      <c r="E298" s="29"/>
      <c r="F298" s="29"/>
    </row>
    <row r="299" spans="4:6" s="28" customFormat="1" x14ac:dyDescent="0.25">
      <c r="D299" s="29"/>
      <c r="E299" s="29"/>
      <c r="F299" s="29"/>
    </row>
    <row r="300" spans="4:6" s="28" customFormat="1" x14ac:dyDescent="0.25">
      <c r="D300" s="29"/>
      <c r="E300" s="29"/>
      <c r="F300" s="29"/>
    </row>
    <row r="301" spans="4:6" s="28" customFormat="1" x14ac:dyDescent="0.25">
      <c r="D301" s="29"/>
      <c r="E301" s="29"/>
      <c r="F301" s="29"/>
    </row>
    <row r="302" spans="4:6" s="28" customFormat="1" x14ac:dyDescent="0.25">
      <c r="D302" s="29"/>
      <c r="E302" s="29"/>
      <c r="F302" s="29"/>
    </row>
    <row r="303" spans="4:6" s="28" customFormat="1" x14ac:dyDescent="0.25">
      <c r="D303" s="29"/>
      <c r="E303" s="29"/>
      <c r="F303" s="29"/>
    </row>
    <row r="304" spans="4:6" s="28" customFormat="1" x14ac:dyDescent="0.25">
      <c r="D304" s="29"/>
      <c r="E304" s="29"/>
      <c r="F304" s="29"/>
    </row>
    <row r="305" spans="4:6" s="28" customFormat="1" x14ac:dyDescent="0.25">
      <c r="D305" s="29"/>
      <c r="E305" s="29"/>
      <c r="F305" s="29"/>
    </row>
    <row r="306" spans="4:6" s="28" customFormat="1" x14ac:dyDescent="0.25">
      <c r="D306" s="29"/>
      <c r="E306" s="29"/>
      <c r="F306" s="29"/>
    </row>
    <row r="307" spans="4:6" s="28" customFormat="1" x14ac:dyDescent="0.25">
      <c r="D307" s="29"/>
      <c r="E307" s="29"/>
      <c r="F307" s="29"/>
    </row>
    <row r="308" spans="4:6" s="28" customFormat="1" x14ac:dyDescent="0.25">
      <c r="D308" s="29"/>
      <c r="E308" s="29"/>
      <c r="F308" s="29"/>
    </row>
    <row r="309" spans="4:6" s="28" customFormat="1" x14ac:dyDescent="0.25">
      <c r="D309" s="29"/>
      <c r="E309" s="29"/>
      <c r="F309" s="29"/>
    </row>
    <row r="310" spans="4:6" s="28" customFormat="1" x14ac:dyDescent="0.25">
      <c r="D310" s="29"/>
      <c r="E310" s="29"/>
      <c r="F310" s="29"/>
    </row>
    <row r="311" spans="4:6" s="28" customFormat="1" x14ac:dyDescent="0.25">
      <c r="D311" s="29"/>
      <c r="E311" s="29"/>
      <c r="F311" s="29"/>
    </row>
    <row r="312" spans="4:6" s="28" customFormat="1" x14ac:dyDescent="0.25">
      <c r="D312" s="29"/>
      <c r="E312" s="29"/>
      <c r="F312" s="29"/>
    </row>
    <row r="313" spans="4:6" s="28" customFormat="1" x14ac:dyDescent="0.25">
      <c r="D313" s="29"/>
      <c r="E313" s="29"/>
      <c r="F313" s="29"/>
    </row>
    <row r="314" spans="4:6" s="28" customFormat="1" x14ac:dyDescent="0.25">
      <c r="D314" s="29"/>
      <c r="E314" s="29"/>
      <c r="F314" s="29"/>
    </row>
    <row r="315" spans="4:6" s="28" customFormat="1" x14ac:dyDescent="0.25">
      <c r="D315" s="29"/>
      <c r="E315" s="29"/>
      <c r="F315" s="29"/>
    </row>
    <row r="316" spans="4:6" s="28" customFormat="1" x14ac:dyDescent="0.25">
      <c r="D316" s="29"/>
      <c r="E316" s="29"/>
      <c r="F316" s="29"/>
    </row>
    <row r="317" spans="4:6" s="28" customFormat="1" x14ac:dyDescent="0.25">
      <c r="D317" s="29"/>
      <c r="E317" s="29"/>
      <c r="F317" s="29"/>
    </row>
    <row r="318" spans="4:6" s="28" customFormat="1" x14ac:dyDescent="0.25">
      <c r="D318" s="29"/>
      <c r="E318" s="29"/>
      <c r="F318" s="29"/>
    </row>
    <row r="319" spans="4:6" s="28" customFormat="1" x14ac:dyDescent="0.25">
      <c r="D319" s="29"/>
      <c r="E319" s="29"/>
      <c r="F319" s="29"/>
    </row>
    <row r="320" spans="4:6" s="28" customFormat="1" x14ac:dyDescent="0.25">
      <c r="D320" s="29"/>
      <c r="E320" s="29"/>
      <c r="F320" s="29"/>
    </row>
    <row r="321" spans="4:6" s="28" customFormat="1" x14ac:dyDescent="0.25">
      <c r="D321" s="29"/>
      <c r="E321" s="29"/>
      <c r="F321" s="29"/>
    </row>
    <row r="322" spans="4:6" s="28" customFormat="1" x14ac:dyDescent="0.25">
      <c r="D322" s="29"/>
      <c r="E322" s="29"/>
      <c r="F322" s="29"/>
    </row>
    <row r="323" spans="4:6" s="28" customFormat="1" x14ac:dyDescent="0.25">
      <c r="D323" s="29"/>
      <c r="E323" s="29"/>
      <c r="F323" s="29"/>
    </row>
    <row r="324" spans="4:6" s="28" customFormat="1" x14ac:dyDescent="0.25">
      <c r="D324" s="29"/>
      <c r="E324" s="29"/>
      <c r="F324" s="29"/>
    </row>
    <row r="325" spans="4:6" s="28" customFormat="1" x14ac:dyDescent="0.25">
      <c r="D325" s="29"/>
      <c r="E325" s="29"/>
      <c r="F325" s="29"/>
    </row>
    <row r="326" spans="4:6" s="28" customFormat="1" x14ac:dyDescent="0.25">
      <c r="D326" s="29"/>
      <c r="E326" s="29"/>
      <c r="F326" s="29"/>
    </row>
    <row r="327" spans="4:6" s="28" customFormat="1" x14ac:dyDescent="0.25">
      <c r="D327" s="29"/>
      <c r="E327" s="29"/>
      <c r="F327" s="29"/>
    </row>
    <row r="328" spans="4:6" s="28" customFormat="1" x14ac:dyDescent="0.25">
      <c r="D328" s="29"/>
      <c r="E328" s="29"/>
      <c r="F328" s="29"/>
    </row>
    <row r="329" spans="4:6" s="28" customFormat="1" x14ac:dyDescent="0.25">
      <c r="D329" s="29"/>
      <c r="E329" s="29"/>
      <c r="F329" s="29"/>
    </row>
    <row r="330" spans="4:6" s="28" customFormat="1" x14ac:dyDescent="0.25">
      <c r="D330" s="29"/>
      <c r="E330" s="29"/>
      <c r="F330" s="29"/>
    </row>
    <row r="331" spans="4:6" s="28" customFormat="1" x14ac:dyDescent="0.25">
      <c r="D331" s="29"/>
      <c r="E331" s="29"/>
      <c r="F331" s="29"/>
    </row>
    <row r="332" spans="4:6" s="28" customFormat="1" x14ac:dyDescent="0.25">
      <c r="D332" s="29"/>
      <c r="E332" s="29"/>
      <c r="F332" s="29"/>
    </row>
    <row r="333" spans="4:6" s="28" customFormat="1" x14ac:dyDescent="0.25">
      <c r="D333" s="29"/>
      <c r="E333" s="29"/>
      <c r="F333" s="29"/>
    </row>
    <row r="334" spans="4:6" s="28" customFormat="1" x14ac:dyDescent="0.25">
      <c r="D334" s="29"/>
      <c r="E334" s="29"/>
      <c r="F334" s="29"/>
    </row>
    <row r="335" spans="4:6" s="28" customFormat="1" x14ac:dyDescent="0.25">
      <c r="D335" s="29"/>
      <c r="E335" s="29"/>
      <c r="F335" s="29"/>
    </row>
    <row r="336" spans="4:6" s="28" customFormat="1" x14ac:dyDescent="0.25">
      <c r="D336" s="29"/>
      <c r="E336" s="29"/>
      <c r="F336" s="29"/>
    </row>
    <row r="337" spans="4:6" s="28" customFormat="1" x14ac:dyDescent="0.25">
      <c r="D337" s="29"/>
      <c r="E337" s="29"/>
      <c r="F337" s="29"/>
    </row>
    <row r="338" spans="4:6" s="28" customFormat="1" x14ac:dyDescent="0.25">
      <c r="D338" s="29"/>
      <c r="E338" s="29"/>
      <c r="F338" s="29"/>
    </row>
    <row r="339" spans="4:6" s="28" customFormat="1" x14ac:dyDescent="0.25">
      <c r="D339" s="29"/>
      <c r="E339" s="29"/>
      <c r="F339" s="29"/>
    </row>
    <row r="340" spans="4:6" s="28" customFormat="1" x14ac:dyDescent="0.25">
      <c r="D340" s="29"/>
      <c r="E340" s="29"/>
      <c r="F340" s="29"/>
    </row>
    <row r="341" spans="4:6" s="28" customFormat="1" x14ac:dyDescent="0.25">
      <c r="D341" s="29"/>
      <c r="E341" s="29"/>
      <c r="F341" s="29"/>
    </row>
    <row r="342" spans="4:6" s="28" customFormat="1" x14ac:dyDescent="0.25">
      <c r="D342" s="29"/>
      <c r="E342" s="29"/>
      <c r="F342" s="29"/>
    </row>
    <row r="343" spans="4:6" s="28" customFormat="1" x14ac:dyDescent="0.25">
      <c r="D343" s="29"/>
      <c r="E343" s="29"/>
      <c r="F343" s="29"/>
    </row>
    <row r="344" spans="4:6" s="28" customFormat="1" x14ac:dyDescent="0.25">
      <c r="D344" s="29"/>
      <c r="E344" s="29"/>
      <c r="F344" s="29"/>
    </row>
    <row r="345" spans="4:6" s="28" customFormat="1" x14ac:dyDescent="0.25">
      <c r="D345" s="29"/>
      <c r="E345" s="29"/>
      <c r="F345" s="29"/>
    </row>
    <row r="346" spans="4:6" s="28" customFormat="1" x14ac:dyDescent="0.25">
      <c r="D346" s="29"/>
      <c r="E346" s="29"/>
      <c r="F346" s="29"/>
    </row>
    <row r="347" spans="4:6" s="28" customFormat="1" x14ac:dyDescent="0.25">
      <c r="D347" s="29"/>
      <c r="E347" s="29"/>
      <c r="F347" s="29"/>
    </row>
    <row r="348" spans="4:6" s="28" customFormat="1" x14ac:dyDescent="0.25">
      <c r="D348" s="29"/>
      <c r="E348" s="29"/>
      <c r="F348" s="29"/>
    </row>
    <row r="349" spans="4:6" s="28" customFormat="1" x14ac:dyDescent="0.25">
      <c r="D349" s="29"/>
      <c r="E349" s="29"/>
      <c r="F349" s="29"/>
    </row>
    <row r="350" spans="4:6" s="28" customFormat="1" x14ac:dyDescent="0.25">
      <c r="D350" s="29"/>
      <c r="E350" s="29"/>
      <c r="F350" s="29"/>
    </row>
    <row r="351" spans="4:6" s="28" customFormat="1" x14ac:dyDescent="0.25">
      <c r="D351" s="29"/>
      <c r="E351" s="29"/>
      <c r="F351" s="29"/>
    </row>
    <row r="352" spans="4:6" s="28" customFormat="1" x14ac:dyDescent="0.25">
      <c r="D352" s="29"/>
      <c r="E352" s="29"/>
      <c r="F352" s="29"/>
    </row>
    <row r="353" spans="4:6" s="28" customFormat="1" x14ac:dyDescent="0.25">
      <c r="D353" s="29"/>
      <c r="E353" s="29"/>
      <c r="F353" s="29"/>
    </row>
    <row r="354" spans="4:6" s="28" customFormat="1" x14ac:dyDescent="0.25">
      <c r="D354" s="29"/>
      <c r="E354" s="29"/>
      <c r="F354" s="29"/>
    </row>
    <row r="355" spans="4:6" s="28" customFormat="1" x14ac:dyDescent="0.25">
      <c r="D355" s="29"/>
      <c r="E355" s="29"/>
      <c r="F355" s="29"/>
    </row>
    <row r="356" spans="4:6" s="28" customFormat="1" x14ac:dyDescent="0.25">
      <c r="D356" s="29"/>
      <c r="E356" s="29"/>
      <c r="F356" s="29"/>
    </row>
    <row r="357" spans="4:6" s="28" customFormat="1" x14ac:dyDescent="0.25">
      <c r="D357" s="29"/>
      <c r="E357" s="29"/>
      <c r="F357" s="29"/>
    </row>
    <row r="358" spans="4:6" s="28" customFormat="1" x14ac:dyDescent="0.25">
      <c r="D358" s="29"/>
      <c r="E358" s="29"/>
      <c r="F358" s="29"/>
    </row>
    <row r="359" spans="4:6" s="28" customFormat="1" x14ac:dyDescent="0.25">
      <c r="D359" s="29"/>
      <c r="E359" s="29"/>
      <c r="F359" s="29"/>
    </row>
    <row r="360" spans="4:6" s="28" customFormat="1" x14ac:dyDescent="0.25">
      <c r="D360" s="29"/>
      <c r="E360" s="29"/>
      <c r="F360" s="29"/>
    </row>
    <row r="361" spans="4:6" s="28" customFormat="1" x14ac:dyDescent="0.25">
      <c r="D361" s="29"/>
      <c r="E361" s="29"/>
      <c r="F361" s="29"/>
    </row>
    <row r="362" spans="4:6" s="28" customFormat="1" x14ac:dyDescent="0.25">
      <c r="D362" s="29"/>
      <c r="E362" s="29"/>
      <c r="F362" s="29"/>
    </row>
    <row r="363" spans="4:6" s="28" customFormat="1" x14ac:dyDescent="0.25">
      <c r="D363" s="29"/>
      <c r="E363" s="29"/>
      <c r="F363" s="29"/>
    </row>
    <row r="364" spans="4:6" s="28" customFormat="1" x14ac:dyDescent="0.25">
      <c r="D364" s="29"/>
      <c r="E364" s="29"/>
      <c r="F364" s="29"/>
    </row>
    <row r="365" spans="4:6" s="28" customFormat="1" x14ac:dyDescent="0.25">
      <c r="D365" s="29"/>
      <c r="E365" s="29"/>
      <c r="F365" s="29"/>
    </row>
    <row r="366" spans="4:6" s="28" customFormat="1" x14ac:dyDescent="0.25">
      <c r="D366" s="29"/>
      <c r="E366" s="29"/>
      <c r="F366" s="29"/>
    </row>
    <row r="367" spans="4:6" s="28" customFormat="1" x14ac:dyDescent="0.25">
      <c r="D367" s="29"/>
      <c r="E367" s="29"/>
      <c r="F367" s="29"/>
    </row>
    <row r="368" spans="4:6" s="28" customFormat="1" x14ac:dyDescent="0.25">
      <c r="D368" s="29"/>
      <c r="E368" s="29"/>
      <c r="F368" s="29"/>
    </row>
    <row r="369" spans="2:6" s="28" customFormat="1" x14ac:dyDescent="0.25">
      <c r="D369" s="29"/>
      <c r="E369" s="29"/>
      <c r="F369" s="29"/>
    </row>
    <row r="370" spans="2:6" s="28" customFormat="1" x14ac:dyDescent="0.25">
      <c r="D370" s="29"/>
      <c r="E370" s="29"/>
      <c r="F370" s="29"/>
    </row>
    <row r="371" spans="2:6" s="28" customFormat="1" x14ac:dyDescent="0.25">
      <c r="D371" s="29"/>
      <c r="E371" s="29"/>
      <c r="F371" s="29"/>
    </row>
    <row r="372" spans="2:6" s="28" customFormat="1" x14ac:dyDescent="0.25">
      <c r="D372" s="29"/>
      <c r="E372" s="29"/>
      <c r="F372" s="29"/>
    </row>
    <row r="373" spans="2:6" s="28" customFormat="1" x14ac:dyDescent="0.25">
      <c r="D373" s="29"/>
      <c r="E373" s="29"/>
      <c r="F373" s="29"/>
    </row>
    <row r="374" spans="2:6" s="28" customFormat="1" x14ac:dyDescent="0.25">
      <c r="D374" s="29"/>
      <c r="E374" s="29"/>
      <c r="F374" s="29"/>
    </row>
    <row r="375" spans="2:6" s="28" customFormat="1" x14ac:dyDescent="0.25">
      <c r="D375" s="29"/>
      <c r="E375" s="29"/>
      <c r="F375" s="29"/>
    </row>
    <row r="376" spans="2:6" s="28" customFormat="1" x14ac:dyDescent="0.25">
      <c r="D376" s="29"/>
      <c r="E376" s="29"/>
      <c r="F376" s="29"/>
    </row>
    <row r="377" spans="2:6" s="28" customFormat="1" x14ac:dyDescent="0.25">
      <c r="D377" s="29"/>
      <c r="E377" s="29"/>
      <c r="F377" s="29"/>
    </row>
    <row r="378" spans="2:6" s="28" customFormat="1" x14ac:dyDescent="0.25">
      <c r="D378" s="29"/>
      <c r="E378" s="29"/>
      <c r="F378" s="29"/>
    </row>
    <row r="379" spans="2:6" s="28" customFormat="1" x14ac:dyDescent="0.25">
      <c r="D379" s="29"/>
      <c r="E379" s="29"/>
      <c r="F379" s="29"/>
    </row>
    <row r="380" spans="2:6" s="28" customFormat="1" x14ac:dyDescent="0.25">
      <c r="D380" s="29"/>
      <c r="E380" s="29"/>
      <c r="F380" s="29"/>
    </row>
    <row r="381" spans="2:6" s="28" customFormat="1" x14ac:dyDescent="0.25">
      <c r="D381" s="29"/>
      <c r="E381" s="29"/>
      <c r="F381" s="29"/>
    </row>
    <row r="382" spans="2:6" s="28" customFormat="1" x14ac:dyDescent="0.25">
      <c r="D382" s="29"/>
      <c r="E382" s="29"/>
      <c r="F382" s="29"/>
    </row>
    <row r="383" spans="2:6" x14ac:dyDescent="0.25">
      <c r="B383" s="28"/>
    </row>
    <row r="384" spans="2:6" x14ac:dyDescent="0.25">
      <c r="B384" s="28"/>
    </row>
    <row r="385" spans="2:2" x14ac:dyDescent="0.25">
      <c r="B385" s="28"/>
    </row>
    <row r="386" spans="2:2" x14ac:dyDescent="0.25">
      <c r="B386" s="28"/>
    </row>
    <row r="387" spans="2:2" x14ac:dyDescent="0.25">
      <c r="B387" s="28"/>
    </row>
    <row r="388" spans="2:2" x14ac:dyDescent="0.25">
      <c r="B388" s="28"/>
    </row>
    <row r="389" spans="2:2" x14ac:dyDescent="0.25">
      <c r="B389" s="28"/>
    </row>
    <row r="390" spans="2:2" x14ac:dyDescent="0.25">
      <c r="B390" s="28"/>
    </row>
    <row r="391" spans="2:2" x14ac:dyDescent="0.25">
      <c r="B391" s="28"/>
    </row>
    <row r="392" spans="2:2" x14ac:dyDescent="0.25">
      <c r="B392" s="28"/>
    </row>
    <row r="393" spans="2:2" x14ac:dyDescent="0.25">
      <c r="B393" s="28"/>
    </row>
  </sheetData>
  <sheetProtection password="C411" sheet="1" objects="1" scenarios="1"/>
  <protectedRanges>
    <protectedRange sqref="E36:E148" name="Oblast1"/>
  </protectedRanges>
  <mergeCells count="2">
    <mergeCell ref="B20:D20"/>
    <mergeCell ref="C136:D13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/>
  </sheetPr>
  <dimension ref="A1:O407"/>
  <sheetViews>
    <sheetView windowProtection="1" topLeftCell="F1" zoomScale="85" zoomScaleNormal="85" zoomScaleSheetLayoutView="100" workbookViewId="0">
      <pane ySplit="3" topLeftCell="A397" activePane="bottomLeft" state="frozen"/>
      <selection pane="bottomLeft" activeCell="Q412" sqref="Q412"/>
    </sheetView>
  </sheetViews>
  <sheetFormatPr defaultRowHeight="12.75" outlineLevelRow="3" x14ac:dyDescent="0.2"/>
  <cols>
    <col min="1" max="5" width="0" style="220" hidden="1" customWidth="1"/>
    <col min="6" max="6" width="5.42578125" style="273" customWidth="1"/>
    <col min="7" max="7" width="14.28515625" style="274" customWidth="1"/>
    <col min="8" max="8" width="57.140625" style="275" customWidth="1"/>
    <col min="9" max="9" width="4.28515625" style="276" customWidth="1"/>
    <col min="10" max="10" width="13.7109375" style="277" customWidth="1"/>
    <col min="11" max="11" width="6.85546875" style="278" hidden="1" customWidth="1"/>
    <col min="12" max="12" width="13.42578125" style="277" hidden="1" customWidth="1"/>
    <col min="13" max="13" width="12.42578125" style="278" customWidth="1"/>
    <col min="14" max="14" width="15.140625" style="279" customWidth="1"/>
    <col min="15" max="15" width="0.28515625" style="278" hidden="1" customWidth="1"/>
    <col min="16" max="16" width="9.42578125" style="220" customWidth="1"/>
    <col min="17" max="256" width="9.140625" style="220"/>
    <col min="257" max="261" width="0" style="220" hidden="1" customWidth="1"/>
    <col min="262" max="262" width="5.42578125" style="220" customWidth="1"/>
    <col min="263" max="263" width="14.28515625" style="220" customWidth="1"/>
    <col min="264" max="264" width="57.140625" style="220" customWidth="1"/>
    <col min="265" max="265" width="4.28515625" style="220" customWidth="1"/>
    <col min="266" max="266" width="13.7109375" style="220" customWidth="1"/>
    <col min="267" max="268" width="0" style="220" hidden="1" customWidth="1"/>
    <col min="269" max="269" width="12.42578125" style="220" customWidth="1"/>
    <col min="270" max="270" width="15.140625" style="220" customWidth="1"/>
    <col min="271" max="271" width="0" style="220" hidden="1" customWidth="1"/>
    <col min="272" max="272" width="9.42578125" style="220" customWidth="1"/>
    <col min="273" max="512" width="9.140625" style="220"/>
    <col min="513" max="517" width="0" style="220" hidden="1" customWidth="1"/>
    <col min="518" max="518" width="5.42578125" style="220" customWidth="1"/>
    <col min="519" max="519" width="14.28515625" style="220" customWidth="1"/>
    <col min="520" max="520" width="57.140625" style="220" customWidth="1"/>
    <col min="521" max="521" width="4.28515625" style="220" customWidth="1"/>
    <col min="522" max="522" width="13.7109375" style="220" customWidth="1"/>
    <col min="523" max="524" width="0" style="220" hidden="1" customWidth="1"/>
    <col min="525" max="525" width="12.42578125" style="220" customWidth="1"/>
    <col min="526" max="526" width="15.140625" style="220" customWidth="1"/>
    <col min="527" max="527" width="0" style="220" hidden="1" customWidth="1"/>
    <col min="528" max="528" width="9.42578125" style="220" customWidth="1"/>
    <col min="529" max="768" width="9.140625" style="220"/>
    <col min="769" max="773" width="0" style="220" hidden="1" customWidth="1"/>
    <col min="774" max="774" width="5.42578125" style="220" customWidth="1"/>
    <col min="775" max="775" width="14.28515625" style="220" customWidth="1"/>
    <col min="776" max="776" width="57.140625" style="220" customWidth="1"/>
    <col min="777" max="777" width="4.28515625" style="220" customWidth="1"/>
    <col min="778" max="778" width="13.7109375" style="220" customWidth="1"/>
    <col min="779" max="780" width="0" style="220" hidden="1" customWidth="1"/>
    <col min="781" max="781" width="12.42578125" style="220" customWidth="1"/>
    <col min="782" max="782" width="15.140625" style="220" customWidth="1"/>
    <col min="783" max="783" width="0" style="220" hidden="1" customWidth="1"/>
    <col min="784" max="784" width="9.42578125" style="220" customWidth="1"/>
    <col min="785" max="1024" width="9.140625" style="220"/>
    <col min="1025" max="1029" width="0" style="220" hidden="1" customWidth="1"/>
    <col min="1030" max="1030" width="5.42578125" style="220" customWidth="1"/>
    <col min="1031" max="1031" width="14.28515625" style="220" customWidth="1"/>
    <col min="1032" max="1032" width="57.140625" style="220" customWidth="1"/>
    <col min="1033" max="1033" width="4.28515625" style="220" customWidth="1"/>
    <col min="1034" max="1034" width="13.7109375" style="220" customWidth="1"/>
    <col min="1035" max="1036" width="0" style="220" hidden="1" customWidth="1"/>
    <col min="1037" max="1037" width="12.42578125" style="220" customWidth="1"/>
    <col min="1038" max="1038" width="15.140625" style="220" customWidth="1"/>
    <col min="1039" max="1039" width="0" style="220" hidden="1" customWidth="1"/>
    <col min="1040" max="1040" width="9.42578125" style="220" customWidth="1"/>
    <col min="1041" max="1280" width="9.140625" style="220"/>
    <col min="1281" max="1285" width="0" style="220" hidden="1" customWidth="1"/>
    <col min="1286" max="1286" width="5.42578125" style="220" customWidth="1"/>
    <col min="1287" max="1287" width="14.28515625" style="220" customWidth="1"/>
    <col min="1288" max="1288" width="57.140625" style="220" customWidth="1"/>
    <col min="1289" max="1289" width="4.28515625" style="220" customWidth="1"/>
    <col min="1290" max="1290" width="13.7109375" style="220" customWidth="1"/>
    <col min="1291" max="1292" width="0" style="220" hidden="1" customWidth="1"/>
    <col min="1293" max="1293" width="12.42578125" style="220" customWidth="1"/>
    <col min="1294" max="1294" width="15.140625" style="220" customWidth="1"/>
    <col min="1295" max="1295" width="0" style="220" hidden="1" customWidth="1"/>
    <col min="1296" max="1296" width="9.42578125" style="220" customWidth="1"/>
    <col min="1297" max="1536" width="9.140625" style="220"/>
    <col min="1537" max="1541" width="0" style="220" hidden="1" customWidth="1"/>
    <col min="1542" max="1542" width="5.42578125" style="220" customWidth="1"/>
    <col min="1543" max="1543" width="14.28515625" style="220" customWidth="1"/>
    <col min="1544" max="1544" width="57.140625" style="220" customWidth="1"/>
    <col min="1545" max="1545" width="4.28515625" style="220" customWidth="1"/>
    <col min="1546" max="1546" width="13.7109375" style="220" customWidth="1"/>
    <col min="1547" max="1548" width="0" style="220" hidden="1" customWidth="1"/>
    <col min="1549" max="1549" width="12.42578125" style="220" customWidth="1"/>
    <col min="1550" max="1550" width="15.140625" style="220" customWidth="1"/>
    <col min="1551" max="1551" width="0" style="220" hidden="1" customWidth="1"/>
    <col min="1552" max="1552" width="9.42578125" style="220" customWidth="1"/>
    <col min="1553" max="1792" width="9.140625" style="220"/>
    <col min="1793" max="1797" width="0" style="220" hidden="1" customWidth="1"/>
    <col min="1798" max="1798" width="5.42578125" style="220" customWidth="1"/>
    <col min="1799" max="1799" width="14.28515625" style="220" customWidth="1"/>
    <col min="1800" max="1800" width="57.140625" style="220" customWidth="1"/>
    <col min="1801" max="1801" width="4.28515625" style="220" customWidth="1"/>
    <col min="1802" max="1802" width="13.7109375" style="220" customWidth="1"/>
    <col min="1803" max="1804" width="0" style="220" hidden="1" customWidth="1"/>
    <col min="1805" max="1805" width="12.42578125" style="220" customWidth="1"/>
    <col min="1806" max="1806" width="15.140625" style="220" customWidth="1"/>
    <col min="1807" max="1807" width="0" style="220" hidden="1" customWidth="1"/>
    <col min="1808" max="1808" width="9.42578125" style="220" customWidth="1"/>
    <col min="1809" max="2048" width="9.140625" style="220"/>
    <col min="2049" max="2053" width="0" style="220" hidden="1" customWidth="1"/>
    <col min="2054" max="2054" width="5.42578125" style="220" customWidth="1"/>
    <col min="2055" max="2055" width="14.28515625" style="220" customWidth="1"/>
    <col min="2056" max="2056" width="57.140625" style="220" customWidth="1"/>
    <col min="2057" max="2057" width="4.28515625" style="220" customWidth="1"/>
    <col min="2058" max="2058" width="13.7109375" style="220" customWidth="1"/>
    <col min="2059" max="2060" width="0" style="220" hidden="1" customWidth="1"/>
    <col min="2061" max="2061" width="12.42578125" style="220" customWidth="1"/>
    <col min="2062" max="2062" width="15.140625" style="220" customWidth="1"/>
    <col min="2063" max="2063" width="0" style="220" hidden="1" customWidth="1"/>
    <col min="2064" max="2064" width="9.42578125" style="220" customWidth="1"/>
    <col min="2065" max="2304" width="9.140625" style="220"/>
    <col min="2305" max="2309" width="0" style="220" hidden="1" customWidth="1"/>
    <col min="2310" max="2310" width="5.42578125" style="220" customWidth="1"/>
    <col min="2311" max="2311" width="14.28515625" style="220" customWidth="1"/>
    <col min="2312" max="2312" width="57.140625" style="220" customWidth="1"/>
    <col min="2313" max="2313" width="4.28515625" style="220" customWidth="1"/>
    <col min="2314" max="2314" width="13.7109375" style="220" customWidth="1"/>
    <col min="2315" max="2316" width="0" style="220" hidden="1" customWidth="1"/>
    <col min="2317" max="2317" width="12.42578125" style="220" customWidth="1"/>
    <col min="2318" max="2318" width="15.140625" style="220" customWidth="1"/>
    <col min="2319" max="2319" width="0" style="220" hidden="1" customWidth="1"/>
    <col min="2320" max="2320" width="9.42578125" style="220" customWidth="1"/>
    <col min="2321" max="2560" width="9.140625" style="220"/>
    <col min="2561" max="2565" width="0" style="220" hidden="1" customWidth="1"/>
    <col min="2566" max="2566" width="5.42578125" style="220" customWidth="1"/>
    <col min="2567" max="2567" width="14.28515625" style="220" customWidth="1"/>
    <col min="2568" max="2568" width="57.140625" style="220" customWidth="1"/>
    <col min="2569" max="2569" width="4.28515625" style="220" customWidth="1"/>
    <col min="2570" max="2570" width="13.7109375" style="220" customWidth="1"/>
    <col min="2571" max="2572" width="0" style="220" hidden="1" customWidth="1"/>
    <col min="2573" max="2573" width="12.42578125" style="220" customWidth="1"/>
    <col min="2574" max="2574" width="15.140625" style="220" customWidth="1"/>
    <col min="2575" max="2575" width="0" style="220" hidden="1" customWidth="1"/>
    <col min="2576" max="2576" width="9.42578125" style="220" customWidth="1"/>
    <col min="2577" max="2816" width="9.140625" style="220"/>
    <col min="2817" max="2821" width="0" style="220" hidden="1" customWidth="1"/>
    <col min="2822" max="2822" width="5.42578125" style="220" customWidth="1"/>
    <col min="2823" max="2823" width="14.28515625" style="220" customWidth="1"/>
    <col min="2824" max="2824" width="57.140625" style="220" customWidth="1"/>
    <col min="2825" max="2825" width="4.28515625" style="220" customWidth="1"/>
    <col min="2826" max="2826" width="13.7109375" style="220" customWidth="1"/>
    <col min="2827" max="2828" width="0" style="220" hidden="1" customWidth="1"/>
    <col min="2829" max="2829" width="12.42578125" style="220" customWidth="1"/>
    <col min="2830" max="2830" width="15.140625" style="220" customWidth="1"/>
    <col min="2831" max="2831" width="0" style="220" hidden="1" customWidth="1"/>
    <col min="2832" max="2832" width="9.42578125" style="220" customWidth="1"/>
    <col min="2833" max="3072" width="9.140625" style="220"/>
    <col min="3073" max="3077" width="0" style="220" hidden="1" customWidth="1"/>
    <col min="3078" max="3078" width="5.42578125" style="220" customWidth="1"/>
    <col min="3079" max="3079" width="14.28515625" style="220" customWidth="1"/>
    <col min="3080" max="3080" width="57.140625" style="220" customWidth="1"/>
    <col min="3081" max="3081" width="4.28515625" style="220" customWidth="1"/>
    <col min="3082" max="3082" width="13.7109375" style="220" customWidth="1"/>
    <col min="3083" max="3084" width="0" style="220" hidden="1" customWidth="1"/>
    <col min="3085" max="3085" width="12.42578125" style="220" customWidth="1"/>
    <col min="3086" max="3086" width="15.140625" style="220" customWidth="1"/>
    <col min="3087" max="3087" width="0" style="220" hidden="1" customWidth="1"/>
    <col min="3088" max="3088" width="9.42578125" style="220" customWidth="1"/>
    <col min="3089" max="3328" width="9.140625" style="220"/>
    <col min="3329" max="3333" width="0" style="220" hidden="1" customWidth="1"/>
    <col min="3334" max="3334" width="5.42578125" style="220" customWidth="1"/>
    <col min="3335" max="3335" width="14.28515625" style="220" customWidth="1"/>
    <col min="3336" max="3336" width="57.140625" style="220" customWidth="1"/>
    <col min="3337" max="3337" width="4.28515625" style="220" customWidth="1"/>
    <col min="3338" max="3338" width="13.7109375" style="220" customWidth="1"/>
    <col min="3339" max="3340" width="0" style="220" hidden="1" customWidth="1"/>
    <col min="3341" max="3341" width="12.42578125" style="220" customWidth="1"/>
    <col min="3342" max="3342" width="15.140625" style="220" customWidth="1"/>
    <col min="3343" max="3343" width="0" style="220" hidden="1" customWidth="1"/>
    <col min="3344" max="3344" width="9.42578125" style="220" customWidth="1"/>
    <col min="3345" max="3584" width="9.140625" style="220"/>
    <col min="3585" max="3589" width="0" style="220" hidden="1" customWidth="1"/>
    <col min="3590" max="3590" width="5.42578125" style="220" customWidth="1"/>
    <col min="3591" max="3591" width="14.28515625" style="220" customWidth="1"/>
    <col min="3592" max="3592" width="57.140625" style="220" customWidth="1"/>
    <col min="3593" max="3593" width="4.28515625" style="220" customWidth="1"/>
    <col min="3594" max="3594" width="13.7109375" style="220" customWidth="1"/>
    <col min="3595" max="3596" width="0" style="220" hidden="1" customWidth="1"/>
    <col min="3597" max="3597" width="12.42578125" style="220" customWidth="1"/>
    <col min="3598" max="3598" width="15.140625" style="220" customWidth="1"/>
    <col min="3599" max="3599" width="0" style="220" hidden="1" customWidth="1"/>
    <col min="3600" max="3600" width="9.42578125" style="220" customWidth="1"/>
    <col min="3601" max="3840" width="9.140625" style="220"/>
    <col min="3841" max="3845" width="0" style="220" hidden="1" customWidth="1"/>
    <col min="3846" max="3846" width="5.42578125" style="220" customWidth="1"/>
    <col min="3847" max="3847" width="14.28515625" style="220" customWidth="1"/>
    <col min="3848" max="3848" width="57.140625" style="220" customWidth="1"/>
    <col min="3849" max="3849" width="4.28515625" style="220" customWidth="1"/>
    <col min="3850" max="3850" width="13.7109375" style="220" customWidth="1"/>
    <col min="3851" max="3852" width="0" style="220" hidden="1" customWidth="1"/>
    <col min="3853" max="3853" width="12.42578125" style="220" customWidth="1"/>
    <col min="3854" max="3854" width="15.140625" style="220" customWidth="1"/>
    <col min="3855" max="3855" width="0" style="220" hidden="1" customWidth="1"/>
    <col min="3856" max="3856" width="9.42578125" style="220" customWidth="1"/>
    <col min="3857" max="4096" width="9.140625" style="220"/>
    <col min="4097" max="4101" width="0" style="220" hidden="1" customWidth="1"/>
    <col min="4102" max="4102" width="5.42578125" style="220" customWidth="1"/>
    <col min="4103" max="4103" width="14.28515625" style="220" customWidth="1"/>
    <col min="4104" max="4104" width="57.140625" style="220" customWidth="1"/>
    <col min="4105" max="4105" width="4.28515625" style="220" customWidth="1"/>
    <col min="4106" max="4106" width="13.7109375" style="220" customWidth="1"/>
    <col min="4107" max="4108" width="0" style="220" hidden="1" customWidth="1"/>
    <col min="4109" max="4109" width="12.42578125" style="220" customWidth="1"/>
    <col min="4110" max="4110" width="15.140625" style="220" customWidth="1"/>
    <col min="4111" max="4111" width="0" style="220" hidden="1" customWidth="1"/>
    <col min="4112" max="4112" width="9.42578125" style="220" customWidth="1"/>
    <col min="4113" max="4352" width="9.140625" style="220"/>
    <col min="4353" max="4357" width="0" style="220" hidden="1" customWidth="1"/>
    <col min="4358" max="4358" width="5.42578125" style="220" customWidth="1"/>
    <col min="4359" max="4359" width="14.28515625" style="220" customWidth="1"/>
    <col min="4360" max="4360" width="57.140625" style="220" customWidth="1"/>
    <col min="4361" max="4361" width="4.28515625" style="220" customWidth="1"/>
    <col min="4362" max="4362" width="13.7109375" style="220" customWidth="1"/>
    <col min="4363" max="4364" width="0" style="220" hidden="1" customWidth="1"/>
    <col min="4365" max="4365" width="12.42578125" style="220" customWidth="1"/>
    <col min="4366" max="4366" width="15.140625" style="220" customWidth="1"/>
    <col min="4367" max="4367" width="0" style="220" hidden="1" customWidth="1"/>
    <col min="4368" max="4368" width="9.42578125" style="220" customWidth="1"/>
    <col min="4369" max="4608" width="9.140625" style="220"/>
    <col min="4609" max="4613" width="0" style="220" hidden="1" customWidth="1"/>
    <col min="4614" max="4614" width="5.42578125" style="220" customWidth="1"/>
    <col min="4615" max="4615" width="14.28515625" style="220" customWidth="1"/>
    <col min="4616" max="4616" width="57.140625" style="220" customWidth="1"/>
    <col min="4617" max="4617" width="4.28515625" style="220" customWidth="1"/>
    <col min="4618" max="4618" width="13.7109375" style="220" customWidth="1"/>
    <col min="4619" max="4620" width="0" style="220" hidden="1" customWidth="1"/>
    <col min="4621" max="4621" width="12.42578125" style="220" customWidth="1"/>
    <col min="4622" max="4622" width="15.140625" style="220" customWidth="1"/>
    <col min="4623" max="4623" width="0" style="220" hidden="1" customWidth="1"/>
    <col min="4624" max="4624" width="9.42578125" style="220" customWidth="1"/>
    <col min="4625" max="4864" width="9.140625" style="220"/>
    <col min="4865" max="4869" width="0" style="220" hidden="1" customWidth="1"/>
    <col min="4870" max="4870" width="5.42578125" style="220" customWidth="1"/>
    <col min="4871" max="4871" width="14.28515625" style="220" customWidth="1"/>
    <col min="4872" max="4872" width="57.140625" style="220" customWidth="1"/>
    <col min="4873" max="4873" width="4.28515625" style="220" customWidth="1"/>
    <col min="4874" max="4874" width="13.7109375" style="220" customWidth="1"/>
    <col min="4875" max="4876" width="0" style="220" hidden="1" customWidth="1"/>
    <col min="4877" max="4877" width="12.42578125" style="220" customWidth="1"/>
    <col min="4878" max="4878" width="15.140625" style="220" customWidth="1"/>
    <col min="4879" max="4879" width="0" style="220" hidden="1" customWidth="1"/>
    <col min="4880" max="4880" width="9.42578125" style="220" customWidth="1"/>
    <col min="4881" max="5120" width="9.140625" style="220"/>
    <col min="5121" max="5125" width="0" style="220" hidden="1" customWidth="1"/>
    <col min="5126" max="5126" width="5.42578125" style="220" customWidth="1"/>
    <col min="5127" max="5127" width="14.28515625" style="220" customWidth="1"/>
    <col min="5128" max="5128" width="57.140625" style="220" customWidth="1"/>
    <col min="5129" max="5129" width="4.28515625" style="220" customWidth="1"/>
    <col min="5130" max="5130" width="13.7109375" style="220" customWidth="1"/>
    <col min="5131" max="5132" width="0" style="220" hidden="1" customWidth="1"/>
    <col min="5133" max="5133" width="12.42578125" style="220" customWidth="1"/>
    <col min="5134" max="5134" width="15.140625" style="220" customWidth="1"/>
    <col min="5135" max="5135" width="0" style="220" hidden="1" customWidth="1"/>
    <col min="5136" max="5136" width="9.42578125" style="220" customWidth="1"/>
    <col min="5137" max="5376" width="9.140625" style="220"/>
    <col min="5377" max="5381" width="0" style="220" hidden="1" customWidth="1"/>
    <col min="5382" max="5382" width="5.42578125" style="220" customWidth="1"/>
    <col min="5383" max="5383" width="14.28515625" style="220" customWidth="1"/>
    <col min="5384" max="5384" width="57.140625" style="220" customWidth="1"/>
    <col min="5385" max="5385" width="4.28515625" style="220" customWidth="1"/>
    <col min="5386" max="5386" width="13.7109375" style="220" customWidth="1"/>
    <col min="5387" max="5388" width="0" style="220" hidden="1" customWidth="1"/>
    <col min="5389" max="5389" width="12.42578125" style="220" customWidth="1"/>
    <col min="5390" max="5390" width="15.140625" style="220" customWidth="1"/>
    <col min="5391" max="5391" width="0" style="220" hidden="1" customWidth="1"/>
    <col min="5392" max="5392" width="9.42578125" style="220" customWidth="1"/>
    <col min="5393" max="5632" width="9.140625" style="220"/>
    <col min="5633" max="5637" width="0" style="220" hidden="1" customWidth="1"/>
    <col min="5638" max="5638" width="5.42578125" style="220" customWidth="1"/>
    <col min="5639" max="5639" width="14.28515625" style="220" customWidth="1"/>
    <col min="5640" max="5640" width="57.140625" style="220" customWidth="1"/>
    <col min="5641" max="5641" width="4.28515625" style="220" customWidth="1"/>
    <col min="5642" max="5642" width="13.7109375" style="220" customWidth="1"/>
    <col min="5643" max="5644" width="0" style="220" hidden="1" customWidth="1"/>
    <col min="5645" max="5645" width="12.42578125" style="220" customWidth="1"/>
    <col min="5646" max="5646" width="15.140625" style="220" customWidth="1"/>
    <col min="5647" max="5647" width="0" style="220" hidden="1" customWidth="1"/>
    <col min="5648" max="5648" width="9.42578125" style="220" customWidth="1"/>
    <col min="5649" max="5888" width="9.140625" style="220"/>
    <col min="5889" max="5893" width="0" style="220" hidden="1" customWidth="1"/>
    <col min="5894" max="5894" width="5.42578125" style="220" customWidth="1"/>
    <col min="5895" max="5895" width="14.28515625" style="220" customWidth="1"/>
    <col min="5896" max="5896" width="57.140625" style="220" customWidth="1"/>
    <col min="5897" max="5897" width="4.28515625" style="220" customWidth="1"/>
    <col min="5898" max="5898" width="13.7109375" style="220" customWidth="1"/>
    <col min="5899" max="5900" width="0" style="220" hidden="1" customWidth="1"/>
    <col min="5901" max="5901" width="12.42578125" style="220" customWidth="1"/>
    <col min="5902" max="5902" width="15.140625" style="220" customWidth="1"/>
    <col min="5903" max="5903" width="0" style="220" hidden="1" customWidth="1"/>
    <col min="5904" max="5904" width="9.42578125" style="220" customWidth="1"/>
    <col min="5905" max="6144" width="9.140625" style="220"/>
    <col min="6145" max="6149" width="0" style="220" hidden="1" customWidth="1"/>
    <col min="6150" max="6150" width="5.42578125" style="220" customWidth="1"/>
    <col min="6151" max="6151" width="14.28515625" style="220" customWidth="1"/>
    <col min="6152" max="6152" width="57.140625" style="220" customWidth="1"/>
    <col min="6153" max="6153" width="4.28515625" style="220" customWidth="1"/>
    <col min="6154" max="6154" width="13.7109375" style="220" customWidth="1"/>
    <col min="6155" max="6156" width="0" style="220" hidden="1" customWidth="1"/>
    <col min="6157" max="6157" width="12.42578125" style="220" customWidth="1"/>
    <col min="6158" max="6158" width="15.140625" style="220" customWidth="1"/>
    <col min="6159" max="6159" width="0" style="220" hidden="1" customWidth="1"/>
    <col min="6160" max="6160" width="9.42578125" style="220" customWidth="1"/>
    <col min="6161" max="6400" width="9.140625" style="220"/>
    <col min="6401" max="6405" width="0" style="220" hidden="1" customWidth="1"/>
    <col min="6406" max="6406" width="5.42578125" style="220" customWidth="1"/>
    <col min="6407" max="6407" width="14.28515625" style="220" customWidth="1"/>
    <col min="6408" max="6408" width="57.140625" style="220" customWidth="1"/>
    <col min="6409" max="6409" width="4.28515625" style="220" customWidth="1"/>
    <col min="6410" max="6410" width="13.7109375" style="220" customWidth="1"/>
    <col min="6411" max="6412" width="0" style="220" hidden="1" customWidth="1"/>
    <col min="6413" max="6413" width="12.42578125" style="220" customWidth="1"/>
    <col min="6414" max="6414" width="15.140625" style="220" customWidth="1"/>
    <col min="6415" max="6415" width="0" style="220" hidden="1" customWidth="1"/>
    <col min="6416" max="6416" width="9.42578125" style="220" customWidth="1"/>
    <col min="6417" max="6656" width="9.140625" style="220"/>
    <col min="6657" max="6661" width="0" style="220" hidden="1" customWidth="1"/>
    <col min="6662" max="6662" width="5.42578125" style="220" customWidth="1"/>
    <col min="6663" max="6663" width="14.28515625" style="220" customWidth="1"/>
    <col min="6664" max="6664" width="57.140625" style="220" customWidth="1"/>
    <col min="6665" max="6665" width="4.28515625" style="220" customWidth="1"/>
    <col min="6666" max="6666" width="13.7109375" style="220" customWidth="1"/>
    <col min="6667" max="6668" width="0" style="220" hidden="1" customWidth="1"/>
    <col min="6669" max="6669" width="12.42578125" style="220" customWidth="1"/>
    <col min="6670" max="6670" width="15.140625" style="220" customWidth="1"/>
    <col min="6671" max="6671" width="0" style="220" hidden="1" customWidth="1"/>
    <col min="6672" max="6672" width="9.42578125" style="220" customWidth="1"/>
    <col min="6673" max="6912" width="9.140625" style="220"/>
    <col min="6913" max="6917" width="0" style="220" hidden="1" customWidth="1"/>
    <col min="6918" max="6918" width="5.42578125" style="220" customWidth="1"/>
    <col min="6919" max="6919" width="14.28515625" style="220" customWidth="1"/>
    <col min="6920" max="6920" width="57.140625" style="220" customWidth="1"/>
    <col min="6921" max="6921" width="4.28515625" style="220" customWidth="1"/>
    <col min="6922" max="6922" width="13.7109375" style="220" customWidth="1"/>
    <col min="6923" max="6924" width="0" style="220" hidden="1" customWidth="1"/>
    <col min="6925" max="6925" width="12.42578125" style="220" customWidth="1"/>
    <col min="6926" max="6926" width="15.140625" style="220" customWidth="1"/>
    <col min="6927" max="6927" width="0" style="220" hidden="1" customWidth="1"/>
    <col min="6928" max="6928" width="9.42578125" style="220" customWidth="1"/>
    <col min="6929" max="7168" width="9.140625" style="220"/>
    <col min="7169" max="7173" width="0" style="220" hidden="1" customWidth="1"/>
    <col min="7174" max="7174" width="5.42578125" style="220" customWidth="1"/>
    <col min="7175" max="7175" width="14.28515625" style="220" customWidth="1"/>
    <col min="7176" max="7176" width="57.140625" style="220" customWidth="1"/>
    <col min="7177" max="7177" width="4.28515625" style="220" customWidth="1"/>
    <col min="7178" max="7178" width="13.7109375" style="220" customWidth="1"/>
    <col min="7179" max="7180" width="0" style="220" hidden="1" customWidth="1"/>
    <col min="7181" max="7181" width="12.42578125" style="220" customWidth="1"/>
    <col min="7182" max="7182" width="15.140625" style="220" customWidth="1"/>
    <col min="7183" max="7183" width="0" style="220" hidden="1" customWidth="1"/>
    <col min="7184" max="7184" width="9.42578125" style="220" customWidth="1"/>
    <col min="7185" max="7424" width="9.140625" style="220"/>
    <col min="7425" max="7429" width="0" style="220" hidden="1" customWidth="1"/>
    <col min="7430" max="7430" width="5.42578125" style="220" customWidth="1"/>
    <col min="7431" max="7431" width="14.28515625" style="220" customWidth="1"/>
    <col min="7432" max="7432" width="57.140625" style="220" customWidth="1"/>
    <col min="7433" max="7433" width="4.28515625" style="220" customWidth="1"/>
    <col min="7434" max="7434" width="13.7109375" style="220" customWidth="1"/>
    <col min="7435" max="7436" width="0" style="220" hidden="1" customWidth="1"/>
    <col min="7437" max="7437" width="12.42578125" style="220" customWidth="1"/>
    <col min="7438" max="7438" width="15.140625" style="220" customWidth="1"/>
    <col min="7439" max="7439" width="0" style="220" hidden="1" customWidth="1"/>
    <col min="7440" max="7440" width="9.42578125" style="220" customWidth="1"/>
    <col min="7441" max="7680" width="9.140625" style="220"/>
    <col min="7681" max="7685" width="0" style="220" hidden="1" customWidth="1"/>
    <col min="7686" max="7686" width="5.42578125" style="220" customWidth="1"/>
    <col min="7687" max="7687" width="14.28515625" style="220" customWidth="1"/>
    <col min="7688" max="7688" width="57.140625" style="220" customWidth="1"/>
    <col min="7689" max="7689" width="4.28515625" style="220" customWidth="1"/>
    <col min="7690" max="7690" width="13.7109375" style="220" customWidth="1"/>
    <col min="7691" max="7692" width="0" style="220" hidden="1" customWidth="1"/>
    <col min="7693" max="7693" width="12.42578125" style="220" customWidth="1"/>
    <col min="7694" max="7694" width="15.140625" style="220" customWidth="1"/>
    <col min="7695" max="7695" width="0" style="220" hidden="1" customWidth="1"/>
    <col min="7696" max="7696" width="9.42578125" style="220" customWidth="1"/>
    <col min="7697" max="7936" width="9.140625" style="220"/>
    <col min="7937" max="7941" width="0" style="220" hidden="1" customWidth="1"/>
    <col min="7942" max="7942" width="5.42578125" style="220" customWidth="1"/>
    <col min="7943" max="7943" width="14.28515625" style="220" customWidth="1"/>
    <col min="7944" max="7944" width="57.140625" style="220" customWidth="1"/>
    <col min="7945" max="7945" width="4.28515625" style="220" customWidth="1"/>
    <col min="7946" max="7946" width="13.7109375" style="220" customWidth="1"/>
    <col min="7947" max="7948" width="0" style="220" hidden="1" customWidth="1"/>
    <col min="7949" max="7949" width="12.42578125" style="220" customWidth="1"/>
    <col min="7950" max="7950" width="15.140625" style="220" customWidth="1"/>
    <col min="7951" max="7951" width="0" style="220" hidden="1" customWidth="1"/>
    <col min="7952" max="7952" width="9.42578125" style="220" customWidth="1"/>
    <col min="7953" max="8192" width="9.140625" style="220"/>
    <col min="8193" max="8197" width="0" style="220" hidden="1" customWidth="1"/>
    <col min="8198" max="8198" width="5.42578125" style="220" customWidth="1"/>
    <col min="8199" max="8199" width="14.28515625" style="220" customWidth="1"/>
    <col min="8200" max="8200" width="57.140625" style="220" customWidth="1"/>
    <col min="8201" max="8201" width="4.28515625" style="220" customWidth="1"/>
    <col min="8202" max="8202" width="13.7109375" style="220" customWidth="1"/>
    <col min="8203" max="8204" width="0" style="220" hidden="1" customWidth="1"/>
    <col min="8205" max="8205" width="12.42578125" style="220" customWidth="1"/>
    <col min="8206" max="8206" width="15.140625" style="220" customWidth="1"/>
    <col min="8207" max="8207" width="0" style="220" hidden="1" customWidth="1"/>
    <col min="8208" max="8208" width="9.42578125" style="220" customWidth="1"/>
    <col min="8209" max="8448" width="9.140625" style="220"/>
    <col min="8449" max="8453" width="0" style="220" hidden="1" customWidth="1"/>
    <col min="8454" max="8454" width="5.42578125" style="220" customWidth="1"/>
    <col min="8455" max="8455" width="14.28515625" style="220" customWidth="1"/>
    <col min="8456" max="8456" width="57.140625" style="220" customWidth="1"/>
    <col min="8457" max="8457" width="4.28515625" style="220" customWidth="1"/>
    <col min="8458" max="8458" width="13.7109375" style="220" customWidth="1"/>
    <col min="8459" max="8460" width="0" style="220" hidden="1" customWidth="1"/>
    <col min="8461" max="8461" width="12.42578125" style="220" customWidth="1"/>
    <col min="8462" max="8462" width="15.140625" style="220" customWidth="1"/>
    <col min="8463" max="8463" width="0" style="220" hidden="1" customWidth="1"/>
    <col min="8464" max="8464" width="9.42578125" style="220" customWidth="1"/>
    <col min="8465" max="8704" width="9.140625" style="220"/>
    <col min="8705" max="8709" width="0" style="220" hidden="1" customWidth="1"/>
    <col min="8710" max="8710" width="5.42578125" style="220" customWidth="1"/>
    <col min="8711" max="8711" width="14.28515625" style="220" customWidth="1"/>
    <col min="8712" max="8712" width="57.140625" style="220" customWidth="1"/>
    <col min="8713" max="8713" width="4.28515625" style="220" customWidth="1"/>
    <col min="8714" max="8714" width="13.7109375" style="220" customWidth="1"/>
    <col min="8715" max="8716" width="0" style="220" hidden="1" customWidth="1"/>
    <col min="8717" max="8717" width="12.42578125" style="220" customWidth="1"/>
    <col min="8718" max="8718" width="15.140625" style="220" customWidth="1"/>
    <col min="8719" max="8719" width="0" style="220" hidden="1" customWidth="1"/>
    <col min="8720" max="8720" width="9.42578125" style="220" customWidth="1"/>
    <col min="8721" max="8960" width="9.140625" style="220"/>
    <col min="8961" max="8965" width="0" style="220" hidden="1" customWidth="1"/>
    <col min="8966" max="8966" width="5.42578125" style="220" customWidth="1"/>
    <col min="8967" max="8967" width="14.28515625" style="220" customWidth="1"/>
    <col min="8968" max="8968" width="57.140625" style="220" customWidth="1"/>
    <col min="8969" max="8969" width="4.28515625" style="220" customWidth="1"/>
    <col min="8970" max="8970" width="13.7109375" style="220" customWidth="1"/>
    <col min="8971" max="8972" width="0" style="220" hidden="1" customWidth="1"/>
    <col min="8973" max="8973" width="12.42578125" style="220" customWidth="1"/>
    <col min="8974" max="8974" width="15.140625" style="220" customWidth="1"/>
    <col min="8975" max="8975" width="0" style="220" hidden="1" customWidth="1"/>
    <col min="8976" max="8976" width="9.42578125" style="220" customWidth="1"/>
    <col min="8977" max="9216" width="9.140625" style="220"/>
    <col min="9217" max="9221" width="0" style="220" hidden="1" customWidth="1"/>
    <col min="9222" max="9222" width="5.42578125" style="220" customWidth="1"/>
    <col min="9223" max="9223" width="14.28515625" style="220" customWidth="1"/>
    <col min="9224" max="9224" width="57.140625" style="220" customWidth="1"/>
    <col min="9225" max="9225" width="4.28515625" style="220" customWidth="1"/>
    <col min="9226" max="9226" width="13.7109375" style="220" customWidth="1"/>
    <col min="9227" max="9228" width="0" style="220" hidden="1" customWidth="1"/>
    <col min="9229" max="9229" width="12.42578125" style="220" customWidth="1"/>
    <col min="9230" max="9230" width="15.140625" style="220" customWidth="1"/>
    <col min="9231" max="9231" width="0" style="220" hidden="1" customWidth="1"/>
    <col min="9232" max="9232" width="9.42578125" style="220" customWidth="1"/>
    <col min="9233" max="9472" width="9.140625" style="220"/>
    <col min="9473" max="9477" width="0" style="220" hidden="1" customWidth="1"/>
    <col min="9478" max="9478" width="5.42578125" style="220" customWidth="1"/>
    <col min="9479" max="9479" width="14.28515625" style="220" customWidth="1"/>
    <col min="9480" max="9480" width="57.140625" style="220" customWidth="1"/>
    <col min="9481" max="9481" width="4.28515625" style="220" customWidth="1"/>
    <col min="9482" max="9482" width="13.7109375" style="220" customWidth="1"/>
    <col min="9483" max="9484" width="0" style="220" hidden="1" customWidth="1"/>
    <col min="9485" max="9485" width="12.42578125" style="220" customWidth="1"/>
    <col min="9486" max="9486" width="15.140625" style="220" customWidth="1"/>
    <col min="9487" max="9487" width="0" style="220" hidden="1" customWidth="1"/>
    <col min="9488" max="9488" width="9.42578125" style="220" customWidth="1"/>
    <col min="9489" max="9728" width="9.140625" style="220"/>
    <col min="9729" max="9733" width="0" style="220" hidden="1" customWidth="1"/>
    <col min="9734" max="9734" width="5.42578125" style="220" customWidth="1"/>
    <col min="9735" max="9735" width="14.28515625" style="220" customWidth="1"/>
    <col min="9736" max="9736" width="57.140625" style="220" customWidth="1"/>
    <col min="9737" max="9737" width="4.28515625" style="220" customWidth="1"/>
    <col min="9738" max="9738" width="13.7109375" style="220" customWidth="1"/>
    <col min="9739" max="9740" width="0" style="220" hidden="1" customWidth="1"/>
    <col min="9741" max="9741" width="12.42578125" style="220" customWidth="1"/>
    <col min="9742" max="9742" width="15.140625" style="220" customWidth="1"/>
    <col min="9743" max="9743" width="0" style="220" hidden="1" customWidth="1"/>
    <col min="9744" max="9744" width="9.42578125" style="220" customWidth="1"/>
    <col min="9745" max="9984" width="9.140625" style="220"/>
    <col min="9985" max="9989" width="0" style="220" hidden="1" customWidth="1"/>
    <col min="9990" max="9990" width="5.42578125" style="220" customWidth="1"/>
    <col min="9991" max="9991" width="14.28515625" style="220" customWidth="1"/>
    <col min="9992" max="9992" width="57.140625" style="220" customWidth="1"/>
    <col min="9993" max="9993" width="4.28515625" style="220" customWidth="1"/>
    <col min="9994" max="9994" width="13.7109375" style="220" customWidth="1"/>
    <col min="9995" max="9996" width="0" style="220" hidden="1" customWidth="1"/>
    <col min="9997" max="9997" width="12.42578125" style="220" customWidth="1"/>
    <col min="9998" max="9998" width="15.140625" style="220" customWidth="1"/>
    <col min="9999" max="9999" width="0" style="220" hidden="1" customWidth="1"/>
    <col min="10000" max="10000" width="9.42578125" style="220" customWidth="1"/>
    <col min="10001" max="10240" width="9.140625" style="220"/>
    <col min="10241" max="10245" width="0" style="220" hidden="1" customWidth="1"/>
    <col min="10246" max="10246" width="5.42578125" style="220" customWidth="1"/>
    <col min="10247" max="10247" width="14.28515625" style="220" customWidth="1"/>
    <col min="10248" max="10248" width="57.140625" style="220" customWidth="1"/>
    <col min="10249" max="10249" width="4.28515625" style="220" customWidth="1"/>
    <col min="10250" max="10250" width="13.7109375" style="220" customWidth="1"/>
    <col min="10251" max="10252" width="0" style="220" hidden="1" customWidth="1"/>
    <col min="10253" max="10253" width="12.42578125" style="220" customWidth="1"/>
    <col min="10254" max="10254" width="15.140625" style="220" customWidth="1"/>
    <col min="10255" max="10255" width="0" style="220" hidden="1" customWidth="1"/>
    <col min="10256" max="10256" width="9.42578125" style="220" customWidth="1"/>
    <col min="10257" max="10496" width="9.140625" style="220"/>
    <col min="10497" max="10501" width="0" style="220" hidden="1" customWidth="1"/>
    <col min="10502" max="10502" width="5.42578125" style="220" customWidth="1"/>
    <col min="10503" max="10503" width="14.28515625" style="220" customWidth="1"/>
    <col min="10504" max="10504" width="57.140625" style="220" customWidth="1"/>
    <col min="10505" max="10505" width="4.28515625" style="220" customWidth="1"/>
    <col min="10506" max="10506" width="13.7109375" style="220" customWidth="1"/>
    <col min="10507" max="10508" width="0" style="220" hidden="1" customWidth="1"/>
    <col min="10509" max="10509" width="12.42578125" style="220" customWidth="1"/>
    <col min="10510" max="10510" width="15.140625" style="220" customWidth="1"/>
    <col min="10511" max="10511" width="0" style="220" hidden="1" customWidth="1"/>
    <col min="10512" max="10512" width="9.42578125" style="220" customWidth="1"/>
    <col min="10513" max="10752" width="9.140625" style="220"/>
    <col min="10753" max="10757" width="0" style="220" hidden="1" customWidth="1"/>
    <col min="10758" max="10758" width="5.42578125" style="220" customWidth="1"/>
    <col min="10759" max="10759" width="14.28515625" style="220" customWidth="1"/>
    <col min="10760" max="10760" width="57.140625" style="220" customWidth="1"/>
    <col min="10761" max="10761" width="4.28515625" style="220" customWidth="1"/>
    <col min="10762" max="10762" width="13.7109375" style="220" customWidth="1"/>
    <col min="10763" max="10764" width="0" style="220" hidden="1" customWidth="1"/>
    <col min="10765" max="10765" width="12.42578125" style="220" customWidth="1"/>
    <col min="10766" max="10766" width="15.140625" style="220" customWidth="1"/>
    <col min="10767" max="10767" width="0" style="220" hidden="1" customWidth="1"/>
    <col min="10768" max="10768" width="9.42578125" style="220" customWidth="1"/>
    <col min="10769" max="11008" width="9.140625" style="220"/>
    <col min="11009" max="11013" width="0" style="220" hidden="1" customWidth="1"/>
    <col min="11014" max="11014" width="5.42578125" style="220" customWidth="1"/>
    <col min="11015" max="11015" width="14.28515625" style="220" customWidth="1"/>
    <col min="11016" max="11016" width="57.140625" style="220" customWidth="1"/>
    <col min="11017" max="11017" width="4.28515625" style="220" customWidth="1"/>
    <col min="11018" max="11018" width="13.7109375" style="220" customWidth="1"/>
    <col min="11019" max="11020" width="0" style="220" hidden="1" customWidth="1"/>
    <col min="11021" max="11021" width="12.42578125" style="220" customWidth="1"/>
    <col min="11022" max="11022" width="15.140625" style="220" customWidth="1"/>
    <col min="11023" max="11023" width="0" style="220" hidden="1" customWidth="1"/>
    <col min="11024" max="11024" width="9.42578125" style="220" customWidth="1"/>
    <col min="11025" max="11264" width="9.140625" style="220"/>
    <col min="11265" max="11269" width="0" style="220" hidden="1" customWidth="1"/>
    <col min="11270" max="11270" width="5.42578125" style="220" customWidth="1"/>
    <col min="11271" max="11271" width="14.28515625" style="220" customWidth="1"/>
    <col min="11272" max="11272" width="57.140625" style="220" customWidth="1"/>
    <col min="11273" max="11273" width="4.28515625" style="220" customWidth="1"/>
    <col min="11274" max="11274" width="13.7109375" style="220" customWidth="1"/>
    <col min="11275" max="11276" width="0" style="220" hidden="1" customWidth="1"/>
    <col min="11277" max="11277" width="12.42578125" style="220" customWidth="1"/>
    <col min="11278" max="11278" width="15.140625" style="220" customWidth="1"/>
    <col min="11279" max="11279" width="0" style="220" hidden="1" customWidth="1"/>
    <col min="11280" max="11280" width="9.42578125" style="220" customWidth="1"/>
    <col min="11281" max="11520" width="9.140625" style="220"/>
    <col min="11521" max="11525" width="0" style="220" hidden="1" customWidth="1"/>
    <col min="11526" max="11526" width="5.42578125" style="220" customWidth="1"/>
    <col min="11527" max="11527" width="14.28515625" style="220" customWidth="1"/>
    <col min="11528" max="11528" width="57.140625" style="220" customWidth="1"/>
    <col min="11529" max="11529" width="4.28515625" style="220" customWidth="1"/>
    <col min="11530" max="11530" width="13.7109375" style="220" customWidth="1"/>
    <col min="11531" max="11532" width="0" style="220" hidden="1" customWidth="1"/>
    <col min="11533" max="11533" width="12.42578125" style="220" customWidth="1"/>
    <col min="11534" max="11534" width="15.140625" style="220" customWidth="1"/>
    <col min="11535" max="11535" width="0" style="220" hidden="1" customWidth="1"/>
    <col min="11536" max="11536" width="9.42578125" style="220" customWidth="1"/>
    <col min="11537" max="11776" width="9.140625" style="220"/>
    <col min="11777" max="11781" width="0" style="220" hidden="1" customWidth="1"/>
    <col min="11782" max="11782" width="5.42578125" style="220" customWidth="1"/>
    <col min="11783" max="11783" width="14.28515625" style="220" customWidth="1"/>
    <col min="11784" max="11784" width="57.140625" style="220" customWidth="1"/>
    <col min="11785" max="11785" width="4.28515625" style="220" customWidth="1"/>
    <col min="11786" max="11786" width="13.7109375" style="220" customWidth="1"/>
    <col min="11787" max="11788" width="0" style="220" hidden="1" customWidth="1"/>
    <col min="11789" max="11789" width="12.42578125" style="220" customWidth="1"/>
    <col min="11790" max="11790" width="15.140625" style="220" customWidth="1"/>
    <col min="11791" max="11791" width="0" style="220" hidden="1" customWidth="1"/>
    <col min="11792" max="11792" width="9.42578125" style="220" customWidth="1"/>
    <col min="11793" max="12032" width="9.140625" style="220"/>
    <col min="12033" max="12037" width="0" style="220" hidden="1" customWidth="1"/>
    <col min="12038" max="12038" width="5.42578125" style="220" customWidth="1"/>
    <col min="12039" max="12039" width="14.28515625" style="220" customWidth="1"/>
    <col min="12040" max="12040" width="57.140625" style="220" customWidth="1"/>
    <col min="12041" max="12041" width="4.28515625" style="220" customWidth="1"/>
    <col min="12042" max="12042" width="13.7109375" style="220" customWidth="1"/>
    <col min="12043" max="12044" width="0" style="220" hidden="1" customWidth="1"/>
    <col min="12045" max="12045" width="12.42578125" style="220" customWidth="1"/>
    <col min="12046" max="12046" width="15.140625" style="220" customWidth="1"/>
    <col min="12047" max="12047" width="0" style="220" hidden="1" customWidth="1"/>
    <col min="12048" max="12048" width="9.42578125" style="220" customWidth="1"/>
    <col min="12049" max="12288" width="9.140625" style="220"/>
    <col min="12289" max="12293" width="0" style="220" hidden="1" customWidth="1"/>
    <col min="12294" max="12294" width="5.42578125" style="220" customWidth="1"/>
    <col min="12295" max="12295" width="14.28515625" style="220" customWidth="1"/>
    <col min="12296" max="12296" width="57.140625" style="220" customWidth="1"/>
    <col min="12297" max="12297" width="4.28515625" style="220" customWidth="1"/>
    <col min="12298" max="12298" width="13.7109375" style="220" customWidth="1"/>
    <col min="12299" max="12300" width="0" style="220" hidden="1" customWidth="1"/>
    <col min="12301" max="12301" width="12.42578125" style="220" customWidth="1"/>
    <col min="12302" max="12302" width="15.140625" style="220" customWidth="1"/>
    <col min="12303" max="12303" width="0" style="220" hidden="1" customWidth="1"/>
    <col min="12304" max="12304" width="9.42578125" style="220" customWidth="1"/>
    <col min="12305" max="12544" width="9.140625" style="220"/>
    <col min="12545" max="12549" width="0" style="220" hidden="1" customWidth="1"/>
    <col min="12550" max="12550" width="5.42578125" style="220" customWidth="1"/>
    <col min="12551" max="12551" width="14.28515625" style="220" customWidth="1"/>
    <col min="12552" max="12552" width="57.140625" style="220" customWidth="1"/>
    <col min="12553" max="12553" width="4.28515625" style="220" customWidth="1"/>
    <col min="12554" max="12554" width="13.7109375" style="220" customWidth="1"/>
    <col min="12555" max="12556" width="0" style="220" hidden="1" customWidth="1"/>
    <col min="12557" max="12557" width="12.42578125" style="220" customWidth="1"/>
    <col min="12558" max="12558" width="15.140625" style="220" customWidth="1"/>
    <col min="12559" max="12559" width="0" style="220" hidden="1" customWidth="1"/>
    <col min="12560" max="12560" width="9.42578125" style="220" customWidth="1"/>
    <col min="12561" max="12800" width="9.140625" style="220"/>
    <col min="12801" max="12805" width="0" style="220" hidden="1" customWidth="1"/>
    <col min="12806" max="12806" width="5.42578125" style="220" customWidth="1"/>
    <col min="12807" max="12807" width="14.28515625" style="220" customWidth="1"/>
    <col min="12808" max="12808" width="57.140625" style="220" customWidth="1"/>
    <col min="12809" max="12809" width="4.28515625" style="220" customWidth="1"/>
    <col min="12810" max="12810" width="13.7109375" style="220" customWidth="1"/>
    <col min="12811" max="12812" width="0" style="220" hidden="1" customWidth="1"/>
    <col min="12813" max="12813" width="12.42578125" style="220" customWidth="1"/>
    <col min="12814" max="12814" width="15.140625" style="220" customWidth="1"/>
    <col min="12815" max="12815" width="0" style="220" hidden="1" customWidth="1"/>
    <col min="12816" max="12816" width="9.42578125" style="220" customWidth="1"/>
    <col min="12817" max="13056" width="9.140625" style="220"/>
    <col min="13057" max="13061" width="0" style="220" hidden="1" customWidth="1"/>
    <col min="13062" max="13062" width="5.42578125" style="220" customWidth="1"/>
    <col min="13063" max="13063" width="14.28515625" style="220" customWidth="1"/>
    <col min="13064" max="13064" width="57.140625" style="220" customWidth="1"/>
    <col min="13065" max="13065" width="4.28515625" style="220" customWidth="1"/>
    <col min="13066" max="13066" width="13.7109375" style="220" customWidth="1"/>
    <col min="13067" max="13068" width="0" style="220" hidden="1" customWidth="1"/>
    <col min="13069" max="13069" width="12.42578125" style="220" customWidth="1"/>
    <col min="13070" max="13070" width="15.140625" style="220" customWidth="1"/>
    <col min="13071" max="13071" width="0" style="220" hidden="1" customWidth="1"/>
    <col min="13072" max="13072" width="9.42578125" style="220" customWidth="1"/>
    <col min="13073" max="13312" width="9.140625" style="220"/>
    <col min="13313" max="13317" width="0" style="220" hidden="1" customWidth="1"/>
    <col min="13318" max="13318" width="5.42578125" style="220" customWidth="1"/>
    <col min="13319" max="13319" width="14.28515625" style="220" customWidth="1"/>
    <col min="13320" max="13320" width="57.140625" style="220" customWidth="1"/>
    <col min="13321" max="13321" width="4.28515625" style="220" customWidth="1"/>
    <col min="13322" max="13322" width="13.7109375" style="220" customWidth="1"/>
    <col min="13323" max="13324" width="0" style="220" hidden="1" customWidth="1"/>
    <col min="13325" max="13325" width="12.42578125" style="220" customWidth="1"/>
    <col min="13326" max="13326" width="15.140625" style="220" customWidth="1"/>
    <col min="13327" max="13327" width="0" style="220" hidden="1" customWidth="1"/>
    <col min="13328" max="13328" width="9.42578125" style="220" customWidth="1"/>
    <col min="13329" max="13568" width="9.140625" style="220"/>
    <col min="13569" max="13573" width="0" style="220" hidden="1" customWidth="1"/>
    <col min="13574" max="13574" width="5.42578125" style="220" customWidth="1"/>
    <col min="13575" max="13575" width="14.28515625" style="220" customWidth="1"/>
    <col min="13576" max="13576" width="57.140625" style="220" customWidth="1"/>
    <col min="13577" max="13577" width="4.28515625" style="220" customWidth="1"/>
    <col min="13578" max="13578" width="13.7109375" style="220" customWidth="1"/>
    <col min="13579" max="13580" width="0" style="220" hidden="1" customWidth="1"/>
    <col min="13581" max="13581" width="12.42578125" style="220" customWidth="1"/>
    <col min="13582" max="13582" width="15.140625" style="220" customWidth="1"/>
    <col min="13583" max="13583" width="0" style="220" hidden="1" customWidth="1"/>
    <col min="13584" max="13584" width="9.42578125" style="220" customWidth="1"/>
    <col min="13585" max="13824" width="9.140625" style="220"/>
    <col min="13825" max="13829" width="0" style="220" hidden="1" customWidth="1"/>
    <col min="13830" max="13830" width="5.42578125" style="220" customWidth="1"/>
    <col min="13831" max="13831" width="14.28515625" style="220" customWidth="1"/>
    <col min="13832" max="13832" width="57.140625" style="220" customWidth="1"/>
    <col min="13833" max="13833" width="4.28515625" style="220" customWidth="1"/>
    <col min="13834" max="13834" width="13.7109375" style="220" customWidth="1"/>
    <col min="13835" max="13836" width="0" style="220" hidden="1" customWidth="1"/>
    <col min="13837" max="13837" width="12.42578125" style="220" customWidth="1"/>
    <col min="13838" max="13838" width="15.140625" style="220" customWidth="1"/>
    <col min="13839" max="13839" width="0" style="220" hidden="1" customWidth="1"/>
    <col min="13840" max="13840" width="9.42578125" style="220" customWidth="1"/>
    <col min="13841" max="14080" width="9.140625" style="220"/>
    <col min="14081" max="14085" width="0" style="220" hidden="1" customWidth="1"/>
    <col min="14086" max="14086" width="5.42578125" style="220" customWidth="1"/>
    <col min="14087" max="14087" width="14.28515625" style="220" customWidth="1"/>
    <col min="14088" max="14088" width="57.140625" style="220" customWidth="1"/>
    <col min="14089" max="14089" width="4.28515625" style="220" customWidth="1"/>
    <col min="14090" max="14090" width="13.7109375" style="220" customWidth="1"/>
    <col min="14091" max="14092" width="0" style="220" hidden="1" customWidth="1"/>
    <col min="14093" max="14093" width="12.42578125" style="220" customWidth="1"/>
    <col min="14094" max="14094" width="15.140625" style="220" customWidth="1"/>
    <col min="14095" max="14095" width="0" style="220" hidden="1" customWidth="1"/>
    <col min="14096" max="14096" width="9.42578125" style="220" customWidth="1"/>
    <col min="14097" max="14336" width="9.140625" style="220"/>
    <col min="14337" max="14341" width="0" style="220" hidden="1" customWidth="1"/>
    <col min="14342" max="14342" width="5.42578125" style="220" customWidth="1"/>
    <col min="14343" max="14343" width="14.28515625" style="220" customWidth="1"/>
    <col min="14344" max="14344" width="57.140625" style="220" customWidth="1"/>
    <col min="14345" max="14345" width="4.28515625" style="220" customWidth="1"/>
    <col min="14346" max="14346" width="13.7109375" style="220" customWidth="1"/>
    <col min="14347" max="14348" width="0" style="220" hidden="1" customWidth="1"/>
    <col min="14349" max="14349" width="12.42578125" style="220" customWidth="1"/>
    <col min="14350" max="14350" width="15.140625" style="220" customWidth="1"/>
    <col min="14351" max="14351" width="0" style="220" hidden="1" customWidth="1"/>
    <col min="14352" max="14352" width="9.42578125" style="220" customWidth="1"/>
    <col min="14353" max="14592" width="9.140625" style="220"/>
    <col min="14593" max="14597" width="0" style="220" hidden="1" customWidth="1"/>
    <col min="14598" max="14598" width="5.42578125" style="220" customWidth="1"/>
    <col min="14599" max="14599" width="14.28515625" style="220" customWidth="1"/>
    <col min="14600" max="14600" width="57.140625" style="220" customWidth="1"/>
    <col min="14601" max="14601" width="4.28515625" style="220" customWidth="1"/>
    <col min="14602" max="14602" width="13.7109375" style="220" customWidth="1"/>
    <col min="14603" max="14604" width="0" style="220" hidden="1" customWidth="1"/>
    <col min="14605" max="14605" width="12.42578125" style="220" customWidth="1"/>
    <col min="14606" max="14606" width="15.140625" style="220" customWidth="1"/>
    <col min="14607" max="14607" width="0" style="220" hidden="1" customWidth="1"/>
    <col min="14608" max="14608" width="9.42578125" style="220" customWidth="1"/>
    <col min="14609" max="14848" width="9.140625" style="220"/>
    <col min="14849" max="14853" width="0" style="220" hidden="1" customWidth="1"/>
    <col min="14854" max="14854" width="5.42578125" style="220" customWidth="1"/>
    <col min="14855" max="14855" width="14.28515625" style="220" customWidth="1"/>
    <col min="14856" max="14856" width="57.140625" style="220" customWidth="1"/>
    <col min="14857" max="14857" width="4.28515625" style="220" customWidth="1"/>
    <col min="14858" max="14858" width="13.7109375" style="220" customWidth="1"/>
    <col min="14859" max="14860" width="0" style="220" hidden="1" customWidth="1"/>
    <col min="14861" max="14861" width="12.42578125" style="220" customWidth="1"/>
    <col min="14862" max="14862" width="15.140625" style="220" customWidth="1"/>
    <col min="14863" max="14863" width="0" style="220" hidden="1" customWidth="1"/>
    <col min="14864" max="14864" width="9.42578125" style="220" customWidth="1"/>
    <col min="14865" max="15104" width="9.140625" style="220"/>
    <col min="15105" max="15109" width="0" style="220" hidden="1" customWidth="1"/>
    <col min="15110" max="15110" width="5.42578125" style="220" customWidth="1"/>
    <col min="15111" max="15111" width="14.28515625" style="220" customWidth="1"/>
    <col min="15112" max="15112" width="57.140625" style="220" customWidth="1"/>
    <col min="15113" max="15113" width="4.28515625" style="220" customWidth="1"/>
    <col min="15114" max="15114" width="13.7109375" style="220" customWidth="1"/>
    <col min="15115" max="15116" width="0" style="220" hidden="1" customWidth="1"/>
    <col min="15117" max="15117" width="12.42578125" style="220" customWidth="1"/>
    <col min="15118" max="15118" width="15.140625" style="220" customWidth="1"/>
    <col min="15119" max="15119" width="0" style="220" hidden="1" customWidth="1"/>
    <col min="15120" max="15120" width="9.42578125" style="220" customWidth="1"/>
    <col min="15121" max="15360" width="9.140625" style="220"/>
    <col min="15361" max="15365" width="0" style="220" hidden="1" customWidth="1"/>
    <col min="15366" max="15366" width="5.42578125" style="220" customWidth="1"/>
    <col min="15367" max="15367" width="14.28515625" style="220" customWidth="1"/>
    <col min="15368" max="15368" width="57.140625" style="220" customWidth="1"/>
    <col min="15369" max="15369" width="4.28515625" style="220" customWidth="1"/>
    <col min="15370" max="15370" width="13.7109375" style="220" customWidth="1"/>
    <col min="15371" max="15372" width="0" style="220" hidden="1" customWidth="1"/>
    <col min="15373" max="15373" width="12.42578125" style="220" customWidth="1"/>
    <col min="15374" max="15374" width="15.140625" style="220" customWidth="1"/>
    <col min="15375" max="15375" width="0" style="220" hidden="1" customWidth="1"/>
    <col min="15376" max="15376" width="9.42578125" style="220" customWidth="1"/>
    <col min="15377" max="15616" width="9.140625" style="220"/>
    <col min="15617" max="15621" width="0" style="220" hidden="1" customWidth="1"/>
    <col min="15622" max="15622" width="5.42578125" style="220" customWidth="1"/>
    <col min="15623" max="15623" width="14.28515625" style="220" customWidth="1"/>
    <col min="15624" max="15624" width="57.140625" style="220" customWidth="1"/>
    <col min="15625" max="15625" width="4.28515625" style="220" customWidth="1"/>
    <col min="15626" max="15626" width="13.7109375" style="220" customWidth="1"/>
    <col min="15627" max="15628" width="0" style="220" hidden="1" customWidth="1"/>
    <col min="15629" max="15629" width="12.42578125" style="220" customWidth="1"/>
    <col min="15630" max="15630" width="15.140625" style="220" customWidth="1"/>
    <col min="15631" max="15631" width="0" style="220" hidden="1" customWidth="1"/>
    <col min="15632" max="15632" width="9.42578125" style="220" customWidth="1"/>
    <col min="15633" max="15872" width="9.140625" style="220"/>
    <col min="15873" max="15877" width="0" style="220" hidden="1" customWidth="1"/>
    <col min="15878" max="15878" width="5.42578125" style="220" customWidth="1"/>
    <col min="15879" max="15879" width="14.28515625" style="220" customWidth="1"/>
    <col min="15880" max="15880" width="57.140625" style="220" customWidth="1"/>
    <col min="15881" max="15881" width="4.28515625" style="220" customWidth="1"/>
    <col min="15882" max="15882" width="13.7109375" style="220" customWidth="1"/>
    <col min="15883" max="15884" width="0" style="220" hidden="1" customWidth="1"/>
    <col min="15885" max="15885" width="12.42578125" style="220" customWidth="1"/>
    <col min="15886" max="15886" width="15.140625" style="220" customWidth="1"/>
    <col min="15887" max="15887" width="0" style="220" hidden="1" customWidth="1"/>
    <col min="15888" max="15888" width="9.42578125" style="220" customWidth="1"/>
    <col min="15889" max="16128" width="9.140625" style="220"/>
    <col min="16129" max="16133" width="0" style="220" hidden="1" customWidth="1"/>
    <col min="16134" max="16134" width="5.42578125" style="220" customWidth="1"/>
    <col min="16135" max="16135" width="14.28515625" style="220" customWidth="1"/>
    <col min="16136" max="16136" width="57.140625" style="220" customWidth="1"/>
    <col min="16137" max="16137" width="4.28515625" style="220" customWidth="1"/>
    <col min="16138" max="16138" width="13.7109375" style="220" customWidth="1"/>
    <col min="16139" max="16140" width="0" style="220" hidden="1" customWidth="1"/>
    <col min="16141" max="16141" width="12.42578125" style="220" customWidth="1"/>
    <col min="16142" max="16142" width="15.140625" style="220" customWidth="1"/>
    <col min="16143" max="16143" width="0" style="220" hidden="1" customWidth="1"/>
    <col min="16144" max="16144" width="9.42578125" style="220" customWidth="1"/>
    <col min="16145" max="16384" width="9.140625" style="220"/>
  </cols>
  <sheetData>
    <row r="1" spans="1:15" ht="21.6" customHeight="1" x14ac:dyDescent="0.25">
      <c r="F1" s="221"/>
      <c r="G1" s="222"/>
      <c r="H1" s="222"/>
      <c r="I1" s="222"/>
      <c r="J1" s="223"/>
      <c r="K1" s="224"/>
      <c r="L1" s="223"/>
      <c r="M1" s="224"/>
      <c r="N1" s="225"/>
      <c r="O1" s="224"/>
    </row>
    <row r="2" spans="1:15" ht="21.6" customHeight="1" x14ac:dyDescent="0.25">
      <c r="F2" s="221"/>
      <c r="G2" s="222"/>
      <c r="H2" s="222"/>
      <c r="I2" s="222"/>
      <c r="J2" s="223"/>
      <c r="K2" s="224"/>
      <c r="L2" s="223"/>
      <c r="M2" s="224"/>
      <c r="N2" s="225"/>
      <c r="O2" s="224"/>
    </row>
    <row r="3" spans="1:15" s="226" customFormat="1" ht="13.5" thickBot="1" x14ac:dyDescent="0.25">
      <c r="F3" s="227" t="s">
        <v>12</v>
      </c>
      <c r="G3" s="227" t="s">
        <v>13</v>
      </c>
      <c r="H3" s="228" t="s">
        <v>14</v>
      </c>
      <c r="I3" s="227" t="s">
        <v>15</v>
      </c>
      <c r="J3" s="227" t="s">
        <v>90</v>
      </c>
      <c r="K3" s="227" t="s">
        <v>16</v>
      </c>
      <c r="L3" s="227" t="s">
        <v>17</v>
      </c>
      <c r="M3" s="227" t="s">
        <v>18</v>
      </c>
      <c r="N3" s="227" t="s">
        <v>0</v>
      </c>
      <c r="O3" s="227" t="s">
        <v>1</v>
      </c>
    </row>
    <row r="4" spans="1:15" ht="11.25" customHeight="1" x14ac:dyDescent="0.2">
      <c r="F4" s="229"/>
      <c r="G4" s="230"/>
      <c r="H4" s="231"/>
      <c r="I4" s="232"/>
      <c r="J4" s="229"/>
      <c r="K4" s="229"/>
      <c r="L4" s="229"/>
      <c r="M4" s="229"/>
      <c r="N4" s="229"/>
      <c r="O4" s="229"/>
    </row>
    <row r="5" spans="1:15" s="233" customFormat="1" ht="18.75" customHeight="1" x14ac:dyDescent="0.2">
      <c r="F5" s="234"/>
      <c r="G5" s="235"/>
      <c r="H5" s="235" t="s">
        <v>374</v>
      </c>
      <c r="I5" s="236"/>
      <c r="J5" s="237"/>
      <c r="K5" s="238"/>
      <c r="L5" s="237"/>
      <c r="M5" s="238"/>
      <c r="N5" s="239">
        <f>SUBTOTAL(9,N6:N398)</f>
        <v>0</v>
      </c>
      <c r="O5" s="240" t="s">
        <v>19</v>
      </c>
    </row>
    <row r="6" spans="1:15" s="241" customFormat="1" ht="16.5" customHeight="1" outlineLevel="1" x14ac:dyDescent="0.2">
      <c r="F6" s="242"/>
      <c r="G6" s="243"/>
      <c r="H6" s="243" t="s">
        <v>91</v>
      </c>
      <c r="I6" s="232"/>
      <c r="J6" s="244"/>
      <c r="K6" s="245"/>
      <c r="L6" s="244"/>
      <c r="M6" s="245"/>
      <c r="N6" s="246">
        <f>SUBTOTAL(9,N7:N43)</f>
        <v>0</v>
      </c>
      <c r="O6" s="247" t="s">
        <v>19</v>
      </c>
    </row>
    <row r="7" spans="1:15" s="248" customFormat="1" ht="24" outlineLevel="2" x14ac:dyDescent="0.2">
      <c r="A7" s="248" t="s">
        <v>21</v>
      </c>
      <c r="B7" s="248" t="s">
        <v>22</v>
      </c>
      <c r="C7" s="248" t="s">
        <v>23</v>
      </c>
      <c r="D7" s="248" t="s">
        <v>24</v>
      </c>
      <c r="E7" s="248" t="s">
        <v>25</v>
      </c>
      <c r="F7" s="249">
        <v>1</v>
      </c>
      <c r="G7" s="250" t="s">
        <v>375</v>
      </c>
      <c r="H7" s="251" t="s">
        <v>376</v>
      </c>
      <c r="I7" s="252" t="s">
        <v>28</v>
      </c>
      <c r="J7" s="253">
        <v>0.55499999999999994</v>
      </c>
      <c r="K7" s="254"/>
      <c r="L7" s="253">
        <f>J7*(1+K7/100)</f>
        <v>0.55499999999999994</v>
      </c>
      <c r="M7" s="318"/>
      <c r="N7" s="255">
        <f>L7*M7</f>
        <v>0</v>
      </c>
      <c r="O7" s="255">
        <v>21</v>
      </c>
    </row>
    <row r="8" spans="1:15" s="256" customFormat="1" ht="11.25" outlineLevel="3" x14ac:dyDescent="0.25">
      <c r="F8" s="257"/>
      <c r="G8" s="258"/>
      <c r="H8" s="259" t="s">
        <v>377</v>
      </c>
      <c r="I8" s="258"/>
      <c r="J8" s="260">
        <v>0</v>
      </c>
      <c r="K8" s="261"/>
      <c r="L8" s="262"/>
      <c r="M8" s="261"/>
      <c r="N8" s="263"/>
      <c r="O8" s="264" t="s">
        <v>19</v>
      </c>
    </row>
    <row r="9" spans="1:15" s="256" customFormat="1" ht="11.25" outlineLevel="3" x14ac:dyDescent="0.25">
      <c r="F9" s="257"/>
      <c r="G9" s="258"/>
      <c r="H9" s="259" t="s">
        <v>378</v>
      </c>
      <c r="I9" s="258"/>
      <c r="J9" s="260">
        <v>0.55499999999999994</v>
      </c>
      <c r="K9" s="261"/>
      <c r="L9" s="262"/>
      <c r="M9" s="261"/>
      <c r="N9" s="263"/>
      <c r="O9" s="264" t="s">
        <v>19</v>
      </c>
    </row>
    <row r="10" spans="1:15" s="248" customFormat="1" ht="12" outlineLevel="2" x14ac:dyDescent="0.2">
      <c r="F10" s="249">
        <v>2</v>
      </c>
      <c r="G10" s="250" t="s">
        <v>379</v>
      </c>
      <c r="H10" s="251" t="s">
        <v>380</v>
      </c>
      <c r="I10" s="252" t="s">
        <v>8</v>
      </c>
      <c r="J10" s="253">
        <v>2</v>
      </c>
      <c r="K10" s="254"/>
      <c r="L10" s="253">
        <f>J10*(1+K10/100)</f>
        <v>2</v>
      </c>
      <c r="M10" s="318"/>
      <c r="N10" s="255">
        <f>L10*M10</f>
        <v>0</v>
      </c>
      <c r="O10" s="255">
        <v>21</v>
      </c>
    </row>
    <row r="11" spans="1:15" s="248" customFormat="1" ht="24" outlineLevel="2" x14ac:dyDescent="0.2">
      <c r="F11" s="249">
        <v>3</v>
      </c>
      <c r="G11" s="250" t="s">
        <v>381</v>
      </c>
      <c r="H11" s="251" t="s">
        <v>382</v>
      </c>
      <c r="I11" s="252" t="s">
        <v>103</v>
      </c>
      <c r="J11" s="253">
        <v>3.5750000000000002</v>
      </c>
      <c r="K11" s="254"/>
      <c r="L11" s="253">
        <f>J11*(1+K11/100)</f>
        <v>3.5750000000000002</v>
      </c>
      <c r="M11" s="318"/>
      <c r="N11" s="255">
        <f>L11*M11</f>
        <v>0</v>
      </c>
      <c r="O11" s="255">
        <v>21</v>
      </c>
    </row>
    <row r="12" spans="1:15" s="256" customFormat="1" ht="11.25" outlineLevel="3" x14ac:dyDescent="0.25">
      <c r="F12" s="257"/>
      <c r="G12" s="258"/>
      <c r="H12" s="259" t="s">
        <v>377</v>
      </c>
      <c r="I12" s="258"/>
      <c r="J12" s="260">
        <v>0</v>
      </c>
      <c r="K12" s="261"/>
      <c r="L12" s="262"/>
      <c r="M12" s="261"/>
      <c r="N12" s="263"/>
      <c r="O12" s="264" t="s">
        <v>19</v>
      </c>
    </row>
    <row r="13" spans="1:15" s="256" customFormat="1" ht="11.25" outlineLevel="3" x14ac:dyDescent="0.25">
      <c r="F13" s="257"/>
      <c r="G13" s="258"/>
      <c r="H13" s="259" t="s">
        <v>383</v>
      </c>
      <c r="I13" s="258"/>
      <c r="J13" s="260">
        <v>2.7749999999999999</v>
      </c>
      <c r="K13" s="261"/>
      <c r="L13" s="262"/>
      <c r="M13" s="261"/>
      <c r="N13" s="263"/>
      <c r="O13" s="264" t="s">
        <v>19</v>
      </c>
    </row>
    <row r="14" spans="1:15" s="256" customFormat="1" ht="11.25" outlineLevel="3" x14ac:dyDescent="0.25">
      <c r="F14" s="257"/>
      <c r="G14" s="258"/>
      <c r="H14" s="259" t="s">
        <v>384</v>
      </c>
      <c r="I14" s="258"/>
      <c r="J14" s="260">
        <v>0</v>
      </c>
      <c r="K14" s="261"/>
      <c r="L14" s="262"/>
      <c r="M14" s="261"/>
      <c r="N14" s="263"/>
      <c r="O14" s="264" t="s">
        <v>19</v>
      </c>
    </row>
    <row r="15" spans="1:15" s="256" customFormat="1" ht="11.25" outlineLevel="3" x14ac:dyDescent="0.25">
      <c r="F15" s="257"/>
      <c r="G15" s="258"/>
      <c r="H15" s="259" t="s">
        <v>385</v>
      </c>
      <c r="I15" s="258"/>
      <c r="J15" s="260">
        <v>0.80000000000000016</v>
      </c>
      <c r="K15" s="261"/>
      <c r="L15" s="262"/>
      <c r="M15" s="261"/>
      <c r="N15" s="263"/>
      <c r="O15" s="264" t="s">
        <v>19</v>
      </c>
    </row>
    <row r="16" spans="1:15" s="248" customFormat="1" ht="24" outlineLevel="2" x14ac:dyDescent="0.2">
      <c r="F16" s="249">
        <v>4</v>
      </c>
      <c r="G16" s="250" t="s">
        <v>386</v>
      </c>
      <c r="H16" s="251" t="s">
        <v>387</v>
      </c>
      <c r="I16" s="252" t="s">
        <v>103</v>
      </c>
      <c r="J16" s="253">
        <v>2.7749999999999999</v>
      </c>
      <c r="K16" s="254"/>
      <c r="L16" s="253">
        <f>J16*(1+K16/100)</f>
        <v>2.7749999999999999</v>
      </c>
      <c r="M16" s="318"/>
      <c r="N16" s="255">
        <f>L16*M16</f>
        <v>0</v>
      </c>
      <c r="O16" s="255">
        <v>21</v>
      </c>
    </row>
    <row r="17" spans="6:15" s="248" customFormat="1" ht="24" outlineLevel="2" x14ac:dyDescent="0.2">
      <c r="F17" s="249">
        <v>5</v>
      </c>
      <c r="G17" s="250" t="s">
        <v>388</v>
      </c>
      <c r="H17" s="251" t="s">
        <v>389</v>
      </c>
      <c r="I17" s="252" t="s">
        <v>103</v>
      </c>
      <c r="J17" s="253">
        <v>0.4</v>
      </c>
      <c r="K17" s="254"/>
      <c r="L17" s="253">
        <f>J17*(1+K17/100)</f>
        <v>0.4</v>
      </c>
      <c r="M17" s="318"/>
      <c r="N17" s="255">
        <f>L17*M17</f>
        <v>0</v>
      </c>
      <c r="O17" s="255">
        <v>21</v>
      </c>
    </row>
    <row r="18" spans="6:15" s="256" customFormat="1" ht="11.25" outlineLevel="3" x14ac:dyDescent="0.25">
      <c r="F18" s="257"/>
      <c r="G18" s="258"/>
      <c r="H18" s="259" t="s">
        <v>390</v>
      </c>
      <c r="I18" s="258"/>
      <c r="J18" s="260">
        <v>0.14399999999999999</v>
      </c>
      <c r="K18" s="261"/>
      <c r="L18" s="262"/>
      <c r="M18" s="261"/>
      <c r="N18" s="263"/>
      <c r="O18" s="264" t="s">
        <v>19</v>
      </c>
    </row>
    <row r="19" spans="6:15" s="256" customFormat="1" ht="11.25" outlineLevel="3" x14ac:dyDescent="0.25">
      <c r="F19" s="257"/>
      <c r="G19" s="258"/>
      <c r="H19" s="259" t="s">
        <v>391</v>
      </c>
      <c r="I19" s="258"/>
      <c r="J19" s="260">
        <v>0.25600000000000006</v>
      </c>
      <c r="K19" s="261"/>
      <c r="L19" s="262"/>
      <c r="M19" s="261"/>
      <c r="N19" s="263"/>
      <c r="O19" s="264" t="s">
        <v>19</v>
      </c>
    </row>
    <row r="20" spans="6:15" s="248" customFormat="1" ht="24" outlineLevel="2" x14ac:dyDescent="0.2">
      <c r="F20" s="249">
        <v>6</v>
      </c>
      <c r="G20" s="250" t="s">
        <v>392</v>
      </c>
      <c r="H20" s="251" t="s">
        <v>393</v>
      </c>
      <c r="I20" s="252" t="s">
        <v>103</v>
      </c>
      <c r="J20" s="253">
        <v>0.4</v>
      </c>
      <c r="K20" s="254"/>
      <c r="L20" s="253">
        <f>J20*(1+K20/100)</f>
        <v>0.4</v>
      </c>
      <c r="M20" s="318"/>
      <c r="N20" s="255">
        <f>L20*M20</f>
        <v>0</v>
      </c>
      <c r="O20" s="255">
        <v>21</v>
      </c>
    </row>
    <row r="21" spans="6:15" s="248" customFormat="1" ht="24" outlineLevel="2" x14ac:dyDescent="0.2">
      <c r="F21" s="249">
        <v>7</v>
      </c>
      <c r="G21" s="250" t="s">
        <v>394</v>
      </c>
      <c r="H21" s="251" t="s">
        <v>395</v>
      </c>
      <c r="I21" s="252" t="s">
        <v>103</v>
      </c>
      <c r="J21" s="253">
        <v>3.42</v>
      </c>
      <c r="K21" s="254"/>
      <c r="L21" s="253">
        <f>J21*(1+K21/100)</f>
        <v>3.42</v>
      </c>
      <c r="M21" s="318"/>
      <c r="N21" s="255">
        <f>L21*M21</f>
        <v>0</v>
      </c>
      <c r="O21" s="255">
        <v>21</v>
      </c>
    </row>
    <row r="22" spans="6:15" s="248" customFormat="1" ht="24" outlineLevel="2" x14ac:dyDescent="0.2">
      <c r="F22" s="249">
        <v>8</v>
      </c>
      <c r="G22" s="250" t="s">
        <v>396</v>
      </c>
      <c r="H22" s="251" t="s">
        <v>397</v>
      </c>
      <c r="I22" s="252" t="s">
        <v>103</v>
      </c>
      <c r="J22" s="253">
        <v>3.42</v>
      </c>
      <c r="K22" s="254"/>
      <c r="L22" s="253">
        <f>J22*(1+K22/100)</f>
        <v>3.42</v>
      </c>
      <c r="M22" s="318"/>
      <c r="N22" s="255">
        <f>L22*M22</f>
        <v>0</v>
      </c>
      <c r="O22" s="255">
        <v>21</v>
      </c>
    </row>
    <row r="23" spans="6:15" s="248" customFormat="1" ht="24" outlineLevel="2" x14ac:dyDescent="0.2">
      <c r="F23" s="249">
        <v>9</v>
      </c>
      <c r="G23" s="250" t="s">
        <v>135</v>
      </c>
      <c r="H23" s="251" t="s">
        <v>136</v>
      </c>
      <c r="I23" s="252" t="s">
        <v>103</v>
      </c>
      <c r="J23" s="253">
        <v>3.42</v>
      </c>
      <c r="K23" s="254"/>
      <c r="L23" s="253">
        <f>J23*(1+K23/100)</f>
        <v>3.42</v>
      </c>
      <c r="M23" s="318"/>
      <c r="N23" s="255">
        <f>L23*M23</f>
        <v>0</v>
      </c>
      <c r="O23" s="255">
        <v>21</v>
      </c>
    </row>
    <row r="24" spans="6:15" s="248" customFormat="1" ht="12" outlineLevel="2" x14ac:dyDescent="0.2">
      <c r="F24" s="249">
        <v>10</v>
      </c>
      <c r="G24" s="250" t="s">
        <v>137</v>
      </c>
      <c r="H24" s="251" t="s">
        <v>138</v>
      </c>
      <c r="I24" s="252" t="s">
        <v>103</v>
      </c>
      <c r="J24" s="253">
        <v>3.4200000000000004</v>
      </c>
      <c r="K24" s="254"/>
      <c r="L24" s="253">
        <f>J24*(1+K24/100)</f>
        <v>3.4200000000000004</v>
      </c>
      <c r="M24" s="318"/>
      <c r="N24" s="255">
        <f>L24*M24</f>
        <v>0</v>
      </c>
      <c r="O24" s="255">
        <v>21</v>
      </c>
    </row>
    <row r="25" spans="6:15" s="256" customFormat="1" ht="11.25" outlineLevel="3" x14ac:dyDescent="0.25">
      <c r="F25" s="257"/>
      <c r="G25" s="258"/>
      <c r="H25" s="259" t="s">
        <v>377</v>
      </c>
      <c r="I25" s="258"/>
      <c r="J25" s="260">
        <v>0</v>
      </c>
      <c r="K25" s="261"/>
      <c r="L25" s="262"/>
      <c r="M25" s="261"/>
      <c r="N25" s="263"/>
      <c r="O25" s="264" t="s">
        <v>19</v>
      </c>
    </row>
    <row r="26" spans="6:15" s="256" customFormat="1" ht="11.25" outlineLevel="3" x14ac:dyDescent="0.25">
      <c r="F26" s="257"/>
      <c r="G26" s="258"/>
      <c r="H26" s="259" t="s">
        <v>383</v>
      </c>
      <c r="I26" s="258"/>
      <c r="J26" s="260">
        <v>2.7749999999999999</v>
      </c>
      <c r="K26" s="261"/>
      <c r="L26" s="262"/>
      <c r="M26" s="261"/>
      <c r="N26" s="263"/>
      <c r="O26" s="264" t="s">
        <v>19</v>
      </c>
    </row>
    <row r="27" spans="6:15" s="256" customFormat="1" ht="11.25" outlineLevel="3" x14ac:dyDescent="0.25">
      <c r="F27" s="257"/>
      <c r="G27" s="258"/>
      <c r="H27" s="259" t="s">
        <v>398</v>
      </c>
      <c r="I27" s="258"/>
      <c r="J27" s="260">
        <v>-1.1099999999999999</v>
      </c>
      <c r="K27" s="261"/>
      <c r="L27" s="262"/>
      <c r="M27" s="261"/>
      <c r="N27" s="263"/>
      <c r="O27" s="264" t="s">
        <v>19</v>
      </c>
    </row>
    <row r="28" spans="6:15" s="256" customFormat="1" ht="11.25" outlineLevel="3" x14ac:dyDescent="0.25">
      <c r="F28" s="257"/>
      <c r="G28" s="258"/>
      <c r="H28" s="259" t="s">
        <v>399</v>
      </c>
      <c r="I28" s="258"/>
      <c r="J28" s="260">
        <v>0.55499999999999994</v>
      </c>
      <c r="K28" s="261"/>
      <c r="L28" s="262"/>
      <c r="M28" s="261"/>
      <c r="N28" s="263"/>
      <c r="O28" s="264" t="s">
        <v>19</v>
      </c>
    </row>
    <row r="29" spans="6:15" s="256" customFormat="1" ht="11.25" outlineLevel="3" x14ac:dyDescent="0.25">
      <c r="F29" s="257"/>
      <c r="G29" s="258"/>
      <c r="H29" s="259" t="s">
        <v>390</v>
      </c>
      <c r="I29" s="258"/>
      <c r="J29" s="260">
        <v>0.14399999999999999</v>
      </c>
      <c r="K29" s="261"/>
      <c r="L29" s="262"/>
      <c r="M29" s="261"/>
      <c r="N29" s="263"/>
      <c r="O29" s="264" t="s">
        <v>19</v>
      </c>
    </row>
    <row r="30" spans="6:15" s="256" customFormat="1" ht="11.25" outlineLevel="3" x14ac:dyDescent="0.25">
      <c r="F30" s="257"/>
      <c r="G30" s="258"/>
      <c r="H30" s="259" t="s">
        <v>384</v>
      </c>
      <c r="I30" s="258"/>
      <c r="J30" s="260">
        <v>0</v>
      </c>
      <c r="K30" s="261"/>
      <c r="L30" s="262"/>
      <c r="M30" s="261"/>
      <c r="N30" s="263"/>
      <c r="O30" s="264" t="s">
        <v>19</v>
      </c>
    </row>
    <row r="31" spans="6:15" s="256" customFormat="1" ht="11.25" outlineLevel="3" x14ac:dyDescent="0.25">
      <c r="F31" s="257"/>
      <c r="G31" s="258"/>
      <c r="H31" s="259" t="s">
        <v>385</v>
      </c>
      <c r="I31" s="258"/>
      <c r="J31" s="260">
        <v>0.80000000000000016</v>
      </c>
      <c r="K31" s="261"/>
      <c r="L31" s="262"/>
      <c r="M31" s="261"/>
      <c r="N31" s="263"/>
      <c r="O31" s="264" t="s">
        <v>19</v>
      </c>
    </row>
    <row r="32" spans="6:15" s="256" customFormat="1" ht="11.25" outlineLevel="3" x14ac:dyDescent="0.25">
      <c r="F32" s="257"/>
      <c r="G32" s="258"/>
      <c r="H32" s="259" t="s">
        <v>391</v>
      </c>
      <c r="I32" s="258"/>
      <c r="J32" s="260">
        <v>0.25600000000000006</v>
      </c>
      <c r="K32" s="261"/>
      <c r="L32" s="262"/>
      <c r="M32" s="261"/>
      <c r="N32" s="263"/>
      <c r="O32" s="264" t="s">
        <v>19</v>
      </c>
    </row>
    <row r="33" spans="6:15" s="248" customFormat="1" ht="24" outlineLevel="2" x14ac:dyDescent="0.2">
      <c r="F33" s="249">
        <v>11</v>
      </c>
      <c r="G33" s="250" t="s">
        <v>145</v>
      </c>
      <c r="H33" s="251" t="s">
        <v>146</v>
      </c>
      <c r="I33" s="252" t="s">
        <v>40</v>
      </c>
      <c r="J33" s="253">
        <v>6.1559999999999997</v>
      </c>
      <c r="K33" s="254"/>
      <c r="L33" s="253">
        <f>J33*(1+K33/100)</f>
        <v>6.1559999999999997</v>
      </c>
      <c r="M33" s="318"/>
      <c r="N33" s="255">
        <f>L33*M33</f>
        <v>0</v>
      </c>
      <c r="O33" s="255">
        <v>21</v>
      </c>
    </row>
    <row r="34" spans="6:15" s="256" customFormat="1" ht="11.25" outlineLevel="3" x14ac:dyDescent="0.25">
      <c r="F34" s="257"/>
      <c r="G34" s="258"/>
      <c r="H34" s="259" t="s">
        <v>400</v>
      </c>
      <c r="I34" s="258"/>
      <c r="J34" s="260">
        <v>6.1559999999999997</v>
      </c>
      <c r="K34" s="261"/>
      <c r="L34" s="262"/>
      <c r="M34" s="261"/>
      <c r="N34" s="263"/>
      <c r="O34" s="264" t="s">
        <v>19</v>
      </c>
    </row>
    <row r="35" spans="6:15" s="248" customFormat="1" ht="24" outlineLevel="2" x14ac:dyDescent="0.2">
      <c r="F35" s="249">
        <v>12</v>
      </c>
      <c r="G35" s="250" t="s">
        <v>401</v>
      </c>
      <c r="H35" s="251" t="s">
        <v>402</v>
      </c>
      <c r="I35" s="252" t="s">
        <v>103</v>
      </c>
      <c r="J35" s="253">
        <v>1.1099999999999999</v>
      </c>
      <c r="K35" s="254"/>
      <c r="L35" s="253">
        <f>J35*(1+K35/100)</f>
        <v>1.1099999999999999</v>
      </c>
      <c r="M35" s="318"/>
      <c r="N35" s="255">
        <f>L35*M35</f>
        <v>0</v>
      </c>
      <c r="O35" s="255">
        <v>21</v>
      </c>
    </row>
    <row r="36" spans="6:15" s="256" customFormat="1" ht="11.25" outlineLevel="3" x14ac:dyDescent="0.25">
      <c r="F36" s="257"/>
      <c r="G36" s="258"/>
      <c r="H36" s="259" t="s">
        <v>403</v>
      </c>
      <c r="I36" s="258"/>
      <c r="J36" s="260">
        <v>1.1099999999999999</v>
      </c>
      <c r="K36" s="261"/>
      <c r="L36" s="262"/>
      <c r="M36" s="261"/>
      <c r="N36" s="263"/>
      <c r="O36" s="264" t="s">
        <v>19</v>
      </c>
    </row>
    <row r="37" spans="6:15" s="248" customFormat="1" ht="12" outlineLevel="2" x14ac:dyDescent="0.2">
      <c r="F37" s="249">
        <v>13</v>
      </c>
      <c r="G37" s="250" t="s">
        <v>156</v>
      </c>
      <c r="H37" s="251" t="s">
        <v>157</v>
      </c>
      <c r="I37" s="252" t="s">
        <v>103</v>
      </c>
      <c r="J37" s="253">
        <v>1.3875</v>
      </c>
      <c r="K37" s="254"/>
      <c r="L37" s="253">
        <f>J37*(1+K37/100)</f>
        <v>1.3875</v>
      </c>
      <c r="M37" s="318"/>
      <c r="N37" s="255">
        <f>L37*M37</f>
        <v>0</v>
      </c>
      <c r="O37" s="255">
        <v>21</v>
      </c>
    </row>
    <row r="38" spans="6:15" s="256" customFormat="1" ht="11.25" outlineLevel="3" x14ac:dyDescent="0.25">
      <c r="F38" s="257"/>
      <c r="G38" s="258"/>
      <c r="H38" s="259" t="s">
        <v>377</v>
      </c>
      <c r="I38" s="258"/>
      <c r="J38" s="260">
        <v>0</v>
      </c>
      <c r="K38" s="261"/>
      <c r="L38" s="262"/>
      <c r="M38" s="261"/>
      <c r="N38" s="263"/>
      <c r="O38" s="264" t="s">
        <v>19</v>
      </c>
    </row>
    <row r="39" spans="6:15" s="256" customFormat="1" ht="11.25" outlineLevel="3" x14ac:dyDescent="0.25">
      <c r="F39" s="257"/>
      <c r="G39" s="258"/>
      <c r="H39" s="259" t="s">
        <v>404</v>
      </c>
      <c r="I39" s="258"/>
      <c r="J39" s="260">
        <v>1.3875</v>
      </c>
      <c r="K39" s="261"/>
      <c r="L39" s="262"/>
      <c r="M39" s="261"/>
      <c r="N39" s="263"/>
      <c r="O39" s="264" t="s">
        <v>19</v>
      </c>
    </row>
    <row r="40" spans="6:15" s="248" customFormat="1" ht="12" outlineLevel="2" x14ac:dyDescent="0.2">
      <c r="F40" s="249">
        <v>14</v>
      </c>
      <c r="G40" s="250" t="s">
        <v>172</v>
      </c>
      <c r="H40" s="251" t="s">
        <v>173</v>
      </c>
      <c r="I40" s="252" t="s">
        <v>40</v>
      </c>
      <c r="J40" s="253">
        <v>2.63625</v>
      </c>
      <c r="K40" s="254"/>
      <c r="L40" s="253">
        <f>J40*(1+K40/100)</f>
        <v>2.63625</v>
      </c>
      <c r="M40" s="318"/>
      <c r="N40" s="255">
        <f>L40*M40</f>
        <v>0</v>
      </c>
      <c r="O40" s="255">
        <v>21</v>
      </c>
    </row>
    <row r="41" spans="6:15" s="256" customFormat="1" ht="11.25" outlineLevel="3" x14ac:dyDescent="0.25">
      <c r="F41" s="257"/>
      <c r="G41" s="258"/>
      <c r="H41" s="259" t="s">
        <v>377</v>
      </c>
      <c r="I41" s="258"/>
      <c r="J41" s="260">
        <v>0</v>
      </c>
      <c r="K41" s="261"/>
      <c r="L41" s="262"/>
      <c r="M41" s="261"/>
      <c r="N41" s="263"/>
      <c r="O41" s="264" t="s">
        <v>19</v>
      </c>
    </row>
    <row r="42" spans="6:15" s="256" customFormat="1" ht="11.25" outlineLevel="3" x14ac:dyDescent="0.25">
      <c r="F42" s="257"/>
      <c r="G42" s="258"/>
      <c r="H42" s="259" t="s">
        <v>405</v>
      </c>
      <c r="I42" s="258"/>
      <c r="J42" s="260">
        <v>2.63625</v>
      </c>
      <c r="K42" s="261"/>
      <c r="L42" s="262"/>
      <c r="M42" s="261"/>
      <c r="N42" s="263"/>
      <c r="O42" s="264" t="s">
        <v>19</v>
      </c>
    </row>
    <row r="43" spans="6:15" s="272" customFormat="1" ht="12.75" customHeight="1" outlineLevel="2" x14ac:dyDescent="0.25">
      <c r="F43" s="265"/>
      <c r="G43" s="266"/>
      <c r="H43" s="267"/>
      <c r="I43" s="266"/>
      <c r="J43" s="268"/>
      <c r="K43" s="269"/>
      <c r="L43" s="268"/>
      <c r="M43" s="269"/>
      <c r="N43" s="270"/>
      <c r="O43" s="271" t="s">
        <v>19</v>
      </c>
    </row>
    <row r="44" spans="6:15" s="241" customFormat="1" ht="16.5" customHeight="1" outlineLevel="1" x14ac:dyDescent="0.2">
      <c r="F44" s="242"/>
      <c r="G44" s="243"/>
      <c r="H44" s="243" t="s">
        <v>181</v>
      </c>
      <c r="I44" s="232"/>
      <c r="J44" s="244"/>
      <c r="K44" s="245"/>
      <c r="L44" s="244"/>
      <c r="M44" s="245"/>
      <c r="N44" s="246">
        <f>SUBTOTAL(9,N45:N47)</f>
        <v>0</v>
      </c>
      <c r="O44" s="247" t="s">
        <v>19</v>
      </c>
    </row>
    <row r="45" spans="6:15" s="248" customFormat="1" ht="12" outlineLevel="2" x14ac:dyDescent="0.2">
      <c r="F45" s="249">
        <v>1</v>
      </c>
      <c r="G45" s="250" t="s">
        <v>406</v>
      </c>
      <c r="H45" s="251" t="s">
        <v>407</v>
      </c>
      <c r="I45" s="252" t="s">
        <v>103</v>
      </c>
      <c r="J45" s="253">
        <v>0.30240000000000011</v>
      </c>
      <c r="K45" s="254"/>
      <c r="L45" s="253">
        <f>J45*(1+K45/100)</f>
        <v>0.30240000000000011</v>
      </c>
      <c r="M45" s="318"/>
      <c r="N45" s="255">
        <f>L45*M45</f>
        <v>0</v>
      </c>
      <c r="O45" s="255">
        <v>21</v>
      </c>
    </row>
    <row r="46" spans="6:15" s="256" customFormat="1" ht="11.25" outlineLevel="3" x14ac:dyDescent="0.25">
      <c r="F46" s="257"/>
      <c r="G46" s="258"/>
      <c r="H46" s="259" t="s">
        <v>408</v>
      </c>
      <c r="I46" s="258"/>
      <c r="J46" s="260">
        <v>0.30240000000000011</v>
      </c>
      <c r="K46" s="261"/>
      <c r="L46" s="262"/>
      <c r="M46" s="261"/>
      <c r="N46" s="263"/>
      <c r="O46" s="264" t="s">
        <v>19</v>
      </c>
    </row>
    <row r="47" spans="6:15" s="272" customFormat="1" ht="12.75" customHeight="1" outlineLevel="2" x14ac:dyDescent="0.25">
      <c r="F47" s="265"/>
      <c r="G47" s="266"/>
      <c r="H47" s="267"/>
      <c r="I47" s="266"/>
      <c r="J47" s="268"/>
      <c r="K47" s="269"/>
      <c r="L47" s="268"/>
      <c r="M47" s="269"/>
      <c r="N47" s="270"/>
      <c r="O47" s="271" t="s">
        <v>19</v>
      </c>
    </row>
    <row r="48" spans="6:15" s="241" customFormat="1" ht="16.5" customHeight="1" outlineLevel="1" x14ac:dyDescent="0.2">
      <c r="F48" s="242"/>
      <c r="G48" s="243"/>
      <c r="H48" s="243" t="s">
        <v>204</v>
      </c>
      <c r="I48" s="232"/>
      <c r="J48" s="244"/>
      <c r="K48" s="245"/>
      <c r="L48" s="244"/>
      <c r="M48" s="245"/>
      <c r="N48" s="246">
        <f>SUBTOTAL(9,N49:N59)</f>
        <v>0</v>
      </c>
      <c r="O48" s="247" t="s">
        <v>19</v>
      </c>
    </row>
    <row r="49" spans="6:15" s="248" customFormat="1" ht="24" outlineLevel="2" x14ac:dyDescent="0.2">
      <c r="F49" s="249">
        <v>1</v>
      </c>
      <c r="G49" s="250" t="s">
        <v>409</v>
      </c>
      <c r="H49" s="251" t="s">
        <v>410</v>
      </c>
      <c r="I49" s="252" t="s">
        <v>103</v>
      </c>
      <c r="J49" s="253">
        <v>0.69300000000000006</v>
      </c>
      <c r="K49" s="254"/>
      <c r="L49" s="253">
        <f>J49*(1+K49/100)</f>
        <v>0.69300000000000006</v>
      </c>
      <c r="M49" s="318"/>
      <c r="N49" s="255">
        <f>L49*M49</f>
        <v>0</v>
      </c>
      <c r="O49" s="255">
        <v>21</v>
      </c>
    </row>
    <row r="50" spans="6:15" s="256" customFormat="1" ht="11.25" outlineLevel="3" x14ac:dyDescent="0.25">
      <c r="F50" s="257"/>
      <c r="G50" s="258"/>
      <c r="H50" s="259" t="s">
        <v>411</v>
      </c>
      <c r="I50" s="258"/>
      <c r="J50" s="260">
        <v>0.69300000000000006</v>
      </c>
      <c r="K50" s="261"/>
      <c r="L50" s="262"/>
      <c r="M50" s="261"/>
      <c r="N50" s="263"/>
      <c r="O50" s="264" t="s">
        <v>19</v>
      </c>
    </row>
    <row r="51" spans="6:15" s="248" customFormat="1" ht="24" outlineLevel="2" x14ac:dyDescent="0.2">
      <c r="F51" s="249">
        <v>2</v>
      </c>
      <c r="G51" s="250" t="s">
        <v>412</v>
      </c>
      <c r="H51" s="251" t="s">
        <v>413</v>
      </c>
      <c r="I51" s="252" t="s">
        <v>29</v>
      </c>
      <c r="J51" s="253">
        <v>5</v>
      </c>
      <c r="K51" s="254"/>
      <c r="L51" s="253">
        <f>J51*(1+K51/100)</f>
        <v>5</v>
      </c>
      <c r="M51" s="318"/>
      <c r="N51" s="255">
        <f>L51*M51</f>
        <v>0</v>
      </c>
      <c r="O51" s="255">
        <v>21</v>
      </c>
    </row>
    <row r="52" spans="6:15" s="248" customFormat="1" ht="24" outlineLevel="2" x14ac:dyDescent="0.2">
      <c r="F52" s="249">
        <v>3</v>
      </c>
      <c r="G52" s="250" t="s">
        <v>414</v>
      </c>
      <c r="H52" s="251" t="s">
        <v>415</v>
      </c>
      <c r="I52" s="252" t="s">
        <v>29</v>
      </c>
      <c r="J52" s="253">
        <v>2</v>
      </c>
      <c r="K52" s="254"/>
      <c r="L52" s="253">
        <f>J52*(1+K52/100)</f>
        <v>2</v>
      </c>
      <c r="M52" s="318"/>
      <c r="N52" s="255">
        <f>L52*M52</f>
        <v>0</v>
      </c>
      <c r="O52" s="255">
        <v>21</v>
      </c>
    </row>
    <row r="53" spans="6:15" s="248" customFormat="1" ht="12" outlineLevel="2" x14ac:dyDescent="0.2">
      <c r="F53" s="249">
        <v>4</v>
      </c>
      <c r="G53" s="250" t="s">
        <v>222</v>
      </c>
      <c r="H53" s="251" t="s">
        <v>416</v>
      </c>
      <c r="I53" s="252" t="s">
        <v>10</v>
      </c>
      <c r="J53" s="253">
        <v>2</v>
      </c>
      <c r="K53" s="254"/>
      <c r="L53" s="253">
        <f>J53*(1+K53/100)</f>
        <v>2</v>
      </c>
      <c r="M53" s="318"/>
      <c r="N53" s="255">
        <f>L53*M53</f>
        <v>0</v>
      </c>
      <c r="O53" s="255">
        <v>21</v>
      </c>
    </row>
    <row r="54" spans="6:15" s="248" customFormat="1" ht="12" outlineLevel="2" x14ac:dyDescent="0.2">
      <c r="F54" s="249">
        <v>5</v>
      </c>
      <c r="G54" s="250" t="s">
        <v>417</v>
      </c>
      <c r="H54" s="251" t="s">
        <v>418</v>
      </c>
      <c r="I54" s="252" t="s">
        <v>10</v>
      </c>
      <c r="J54" s="253">
        <v>4</v>
      </c>
      <c r="K54" s="254"/>
      <c r="L54" s="253">
        <f>J54*(1+K54/100)</f>
        <v>4</v>
      </c>
      <c r="M54" s="318"/>
      <c r="N54" s="255">
        <f>L54*M54</f>
        <v>0</v>
      </c>
      <c r="O54" s="255">
        <v>21</v>
      </c>
    </row>
    <row r="55" spans="6:15" s="248" customFormat="1" ht="24" outlineLevel="2" x14ac:dyDescent="0.2">
      <c r="F55" s="249">
        <v>6</v>
      </c>
      <c r="G55" s="250" t="s">
        <v>419</v>
      </c>
      <c r="H55" s="251" t="s">
        <v>420</v>
      </c>
      <c r="I55" s="252" t="s">
        <v>28</v>
      </c>
      <c r="J55" s="253">
        <v>58.17</v>
      </c>
      <c r="K55" s="254"/>
      <c r="L55" s="253">
        <f>J55*(1+K55/100)</f>
        <v>58.17</v>
      </c>
      <c r="M55" s="318"/>
      <c r="N55" s="255">
        <f>L55*M55</f>
        <v>0</v>
      </c>
      <c r="O55" s="255">
        <v>21</v>
      </c>
    </row>
    <row r="56" spans="6:15" s="256" customFormat="1" ht="11.25" outlineLevel="3" x14ac:dyDescent="0.25">
      <c r="F56" s="257"/>
      <c r="G56" s="258"/>
      <c r="H56" s="259" t="s">
        <v>421</v>
      </c>
      <c r="I56" s="258"/>
      <c r="J56" s="260">
        <v>58.17</v>
      </c>
      <c r="K56" s="261"/>
      <c r="L56" s="262"/>
      <c r="M56" s="261"/>
      <c r="N56" s="263"/>
      <c r="O56" s="264" t="s">
        <v>19</v>
      </c>
    </row>
    <row r="57" spans="6:15" s="248" customFormat="1" ht="24" outlineLevel="2" x14ac:dyDescent="0.2">
      <c r="F57" s="249">
        <v>7</v>
      </c>
      <c r="G57" s="250" t="s">
        <v>422</v>
      </c>
      <c r="H57" s="251" t="s">
        <v>423</v>
      </c>
      <c r="I57" s="252" t="s">
        <v>28</v>
      </c>
      <c r="J57" s="253">
        <v>3.3</v>
      </c>
      <c r="K57" s="254"/>
      <c r="L57" s="253">
        <f>J57*(1+K57/100)</f>
        <v>3.3</v>
      </c>
      <c r="M57" s="318"/>
      <c r="N57" s="255">
        <f>L57*M57</f>
        <v>0</v>
      </c>
      <c r="O57" s="255">
        <v>21</v>
      </c>
    </row>
    <row r="58" spans="6:15" s="256" customFormat="1" ht="11.25" outlineLevel="3" x14ac:dyDescent="0.25">
      <c r="F58" s="257"/>
      <c r="G58" s="258"/>
      <c r="H58" s="259" t="s">
        <v>424</v>
      </c>
      <c r="I58" s="258"/>
      <c r="J58" s="260">
        <v>3.3</v>
      </c>
      <c r="K58" s="261"/>
      <c r="L58" s="262"/>
      <c r="M58" s="261"/>
      <c r="N58" s="263"/>
      <c r="O58" s="264" t="s">
        <v>19</v>
      </c>
    </row>
    <row r="59" spans="6:15" s="272" customFormat="1" ht="12.75" customHeight="1" outlineLevel="2" x14ac:dyDescent="0.25">
      <c r="F59" s="265"/>
      <c r="G59" s="266"/>
      <c r="H59" s="267"/>
      <c r="I59" s="266"/>
      <c r="J59" s="268"/>
      <c r="K59" s="269"/>
      <c r="L59" s="268"/>
      <c r="M59" s="269"/>
      <c r="N59" s="270"/>
      <c r="O59" s="271" t="s">
        <v>19</v>
      </c>
    </row>
    <row r="60" spans="6:15" s="241" customFormat="1" ht="16.5" customHeight="1" outlineLevel="1" x14ac:dyDescent="0.2">
      <c r="F60" s="242"/>
      <c r="G60" s="243"/>
      <c r="H60" s="243" t="s">
        <v>425</v>
      </c>
      <c r="I60" s="232"/>
      <c r="J60" s="244"/>
      <c r="K60" s="245"/>
      <c r="L60" s="244"/>
      <c r="M60" s="245"/>
      <c r="N60" s="246">
        <f>SUBTOTAL(9,N61:N62)</f>
        <v>0</v>
      </c>
      <c r="O60" s="247" t="s">
        <v>19</v>
      </c>
    </row>
    <row r="61" spans="6:15" s="248" customFormat="1" ht="12" outlineLevel="2" x14ac:dyDescent="0.2">
      <c r="F61" s="249">
        <v>1</v>
      </c>
      <c r="G61" s="250" t="s">
        <v>426</v>
      </c>
      <c r="H61" s="251" t="s">
        <v>427</v>
      </c>
      <c r="I61" s="252" t="s">
        <v>29</v>
      </c>
      <c r="J61" s="253">
        <v>2</v>
      </c>
      <c r="K61" s="254"/>
      <c r="L61" s="253">
        <f>J61*(1+K61/100)</f>
        <v>2</v>
      </c>
      <c r="M61" s="318"/>
      <c r="N61" s="255">
        <f>L61*M61</f>
        <v>0</v>
      </c>
      <c r="O61" s="255">
        <v>21</v>
      </c>
    </row>
    <row r="62" spans="6:15" s="272" customFormat="1" ht="12.75" customHeight="1" outlineLevel="2" x14ac:dyDescent="0.25">
      <c r="F62" s="265"/>
      <c r="G62" s="266"/>
      <c r="H62" s="267"/>
      <c r="I62" s="266"/>
      <c r="J62" s="268"/>
      <c r="K62" s="269"/>
      <c r="L62" s="268"/>
      <c r="M62" s="269"/>
      <c r="N62" s="270"/>
      <c r="O62" s="271" t="s">
        <v>19</v>
      </c>
    </row>
    <row r="63" spans="6:15" s="241" customFormat="1" ht="16.5" customHeight="1" outlineLevel="1" x14ac:dyDescent="0.2">
      <c r="F63" s="242"/>
      <c r="G63" s="243"/>
      <c r="H63" s="243" t="s">
        <v>239</v>
      </c>
      <c r="I63" s="232"/>
      <c r="J63" s="244"/>
      <c r="K63" s="245"/>
      <c r="L63" s="244"/>
      <c r="M63" s="245"/>
      <c r="N63" s="246">
        <f>SUBTOTAL(9,N64:N71)</f>
        <v>0</v>
      </c>
      <c r="O63" s="247" t="s">
        <v>19</v>
      </c>
    </row>
    <row r="64" spans="6:15" s="248" customFormat="1" ht="12" outlineLevel="2" x14ac:dyDescent="0.2">
      <c r="F64" s="249">
        <v>1</v>
      </c>
      <c r="G64" s="250" t="s">
        <v>428</v>
      </c>
      <c r="H64" s="251" t="s">
        <v>429</v>
      </c>
      <c r="I64" s="252" t="s">
        <v>8</v>
      </c>
      <c r="J64" s="253">
        <v>5.5</v>
      </c>
      <c r="K64" s="254"/>
      <c r="L64" s="253">
        <f>J64*(1+K64/100)</f>
        <v>5.5</v>
      </c>
      <c r="M64" s="318"/>
      <c r="N64" s="255">
        <f>L64*M64</f>
        <v>0</v>
      </c>
      <c r="O64" s="255">
        <v>21</v>
      </c>
    </row>
    <row r="65" spans="6:15" s="248" customFormat="1" ht="12" outlineLevel="2" x14ac:dyDescent="0.2">
      <c r="F65" s="249">
        <v>2</v>
      </c>
      <c r="G65" s="250" t="s">
        <v>273</v>
      </c>
      <c r="H65" s="251" t="s">
        <v>274</v>
      </c>
      <c r="I65" s="252" t="s">
        <v>28</v>
      </c>
      <c r="J65" s="253">
        <v>1.5</v>
      </c>
      <c r="K65" s="254"/>
      <c r="L65" s="253">
        <f>J65*(1+K65/100)</f>
        <v>1.5</v>
      </c>
      <c r="M65" s="318"/>
      <c r="N65" s="255">
        <f>L65*M65</f>
        <v>0</v>
      </c>
      <c r="O65" s="255">
        <v>21</v>
      </c>
    </row>
    <row r="66" spans="6:15" s="248" customFormat="1" ht="24" outlineLevel="2" x14ac:dyDescent="0.2">
      <c r="F66" s="249">
        <v>3</v>
      </c>
      <c r="G66" s="250" t="s">
        <v>430</v>
      </c>
      <c r="H66" s="251" t="s">
        <v>431</v>
      </c>
      <c r="I66" s="252" t="s">
        <v>28</v>
      </c>
      <c r="J66" s="253">
        <v>1.2</v>
      </c>
      <c r="K66" s="254"/>
      <c r="L66" s="253">
        <f>J66*(1+K66/100)</f>
        <v>1.2</v>
      </c>
      <c r="M66" s="318"/>
      <c r="N66" s="255">
        <f>L66*M66</f>
        <v>0</v>
      </c>
      <c r="O66" s="255">
        <v>21</v>
      </c>
    </row>
    <row r="67" spans="6:15" s="256" customFormat="1" ht="11.25" outlineLevel="3" x14ac:dyDescent="0.25">
      <c r="F67" s="257"/>
      <c r="G67" s="258"/>
      <c r="H67" s="259" t="s">
        <v>432</v>
      </c>
      <c r="I67" s="258"/>
      <c r="J67" s="260">
        <v>1.2</v>
      </c>
      <c r="K67" s="261"/>
      <c r="L67" s="262"/>
      <c r="M67" s="261"/>
      <c r="N67" s="263"/>
      <c r="O67" s="264" t="s">
        <v>19</v>
      </c>
    </row>
    <row r="68" spans="6:15" s="248" customFormat="1" ht="24" outlineLevel="2" x14ac:dyDescent="0.2">
      <c r="F68" s="249">
        <v>4</v>
      </c>
      <c r="G68" s="250" t="s">
        <v>433</v>
      </c>
      <c r="H68" s="251" t="s">
        <v>434</v>
      </c>
      <c r="I68" s="252" t="s">
        <v>8</v>
      </c>
      <c r="J68" s="253">
        <v>5</v>
      </c>
      <c r="K68" s="254"/>
      <c r="L68" s="253">
        <f>J68*(1+K68/100)</f>
        <v>5</v>
      </c>
      <c r="M68" s="318"/>
      <c r="N68" s="255">
        <f>L68*M68</f>
        <v>0</v>
      </c>
      <c r="O68" s="255">
        <v>21</v>
      </c>
    </row>
    <row r="69" spans="6:15" s="248" customFormat="1" ht="24" outlineLevel="2" x14ac:dyDescent="0.2">
      <c r="F69" s="249">
        <v>5</v>
      </c>
      <c r="G69" s="250" t="s">
        <v>324</v>
      </c>
      <c r="H69" s="251" t="s">
        <v>325</v>
      </c>
      <c r="I69" s="252" t="s">
        <v>103</v>
      </c>
      <c r="J69" s="253">
        <v>0.375</v>
      </c>
      <c r="K69" s="254"/>
      <c r="L69" s="253">
        <f>J69*(1+K69/100)</f>
        <v>0.375</v>
      </c>
      <c r="M69" s="318"/>
      <c r="N69" s="255">
        <f>L69*M69</f>
        <v>0</v>
      </c>
      <c r="O69" s="255">
        <v>21</v>
      </c>
    </row>
    <row r="70" spans="6:15" s="256" customFormat="1" ht="11.25" outlineLevel="3" x14ac:dyDescent="0.25">
      <c r="F70" s="257"/>
      <c r="G70" s="258"/>
      <c r="H70" s="259" t="s">
        <v>435</v>
      </c>
      <c r="I70" s="258"/>
      <c r="J70" s="260">
        <v>0.375</v>
      </c>
      <c r="K70" s="261"/>
      <c r="L70" s="262"/>
      <c r="M70" s="261"/>
      <c r="N70" s="263"/>
      <c r="O70" s="264" t="s">
        <v>19</v>
      </c>
    </row>
    <row r="71" spans="6:15" s="272" customFormat="1" ht="12.75" customHeight="1" outlineLevel="2" x14ac:dyDescent="0.25">
      <c r="F71" s="265"/>
      <c r="G71" s="266"/>
      <c r="H71" s="267"/>
      <c r="I71" s="266"/>
      <c r="J71" s="268"/>
      <c r="K71" s="269"/>
      <c r="L71" s="268"/>
      <c r="M71" s="269"/>
      <c r="N71" s="270"/>
      <c r="O71" s="271" t="s">
        <v>19</v>
      </c>
    </row>
    <row r="72" spans="6:15" s="241" customFormat="1" ht="16.5" customHeight="1" outlineLevel="1" x14ac:dyDescent="0.2">
      <c r="F72" s="242"/>
      <c r="G72" s="243"/>
      <c r="H72" s="243" t="s">
        <v>20</v>
      </c>
      <c r="I72" s="232"/>
      <c r="J72" s="244"/>
      <c r="K72" s="245"/>
      <c r="L72" s="244"/>
      <c r="M72" s="245"/>
      <c r="N72" s="246">
        <f>SUBTOTAL(9,N73:N145)</f>
        <v>0</v>
      </c>
      <c r="O72" s="247" t="s">
        <v>19</v>
      </c>
    </row>
    <row r="73" spans="6:15" s="248" customFormat="1" ht="12" outlineLevel="2" x14ac:dyDescent="0.2">
      <c r="F73" s="249">
        <v>1</v>
      </c>
      <c r="G73" s="250" t="s">
        <v>436</v>
      </c>
      <c r="H73" s="251" t="s">
        <v>437</v>
      </c>
      <c r="I73" s="252" t="s">
        <v>29</v>
      </c>
      <c r="J73" s="253">
        <v>1</v>
      </c>
      <c r="K73" s="254"/>
      <c r="L73" s="253">
        <f>J73*(1+K73/100)</f>
        <v>1</v>
      </c>
      <c r="M73" s="318"/>
      <c r="N73" s="255">
        <f>L73*M73</f>
        <v>0</v>
      </c>
      <c r="O73" s="255">
        <v>21</v>
      </c>
    </row>
    <row r="74" spans="6:15" s="248" customFormat="1" ht="12" outlineLevel="2" x14ac:dyDescent="0.2">
      <c r="F74" s="249">
        <v>2</v>
      </c>
      <c r="G74" s="250" t="s">
        <v>438</v>
      </c>
      <c r="H74" s="251" t="s">
        <v>439</v>
      </c>
      <c r="I74" s="252" t="s">
        <v>29</v>
      </c>
      <c r="J74" s="253">
        <v>4</v>
      </c>
      <c r="K74" s="254"/>
      <c r="L74" s="253">
        <f>J74*(1+K74/100)</f>
        <v>4</v>
      </c>
      <c r="M74" s="318"/>
      <c r="N74" s="255">
        <f>L74*M74</f>
        <v>0</v>
      </c>
      <c r="O74" s="255">
        <v>21</v>
      </c>
    </row>
    <row r="75" spans="6:15" s="248" customFormat="1" ht="24" outlineLevel="2" x14ac:dyDescent="0.2">
      <c r="F75" s="249">
        <v>3</v>
      </c>
      <c r="G75" s="250" t="s">
        <v>440</v>
      </c>
      <c r="H75" s="251" t="s">
        <v>441</v>
      </c>
      <c r="I75" s="252" t="s">
        <v>28</v>
      </c>
      <c r="J75" s="253">
        <v>184.626</v>
      </c>
      <c r="K75" s="254"/>
      <c r="L75" s="253">
        <f>J75*(1+K75/100)</f>
        <v>184.626</v>
      </c>
      <c r="M75" s="318"/>
      <c r="N75" s="255">
        <f>L75*M75</f>
        <v>0</v>
      </c>
      <c r="O75" s="255">
        <v>21</v>
      </c>
    </row>
    <row r="76" spans="6:15" s="256" customFormat="1" ht="11.25" outlineLevel="3" x14ac:dyDescent="0.25">
      <c r="F76" s="257"/>
      <c r="G76" s="258"/>
      <c r="H76" s="259" t="s">
        <v>442</v>
      </c>
      <c r="I76" s="258"/>
      <c r="J76" s="260">
        <v>0</v>
      </c>
      <c r="K76" s="261"/>
      <c r="L76" s="262"/>
      <c r="M76" s="261"/>
      <c r="N76" s="263"/>
      <c r="O76" s="264" t="s">
        <v>19</v>
      </c>
    </row>
    <row r="77" spans="6:15" s="256" customFormat="1" ht="11.25" outlineLevel="3" x14ac:dyDescent="0.25">
      <c r="F77" s="257"/>
      <c r="G77" s="258"/>
      <c r="H77" s="259" t="s">
        <v>443</v>
      </c>
      <c r="I77" s="258"/>
      <c r="J77" s="260">
        <v>44.820000000000007</v>
      </c>
      <c r="K77" s="261"/>
      <c r="L77" s="262"/>
      <c r="M77" s="261"/>
      <c r="N77" s="263"/>
      <c r="O77" s="264" t="s">
        <v>19</v>
      </c>
    </row>
    <row r="78" spans="6:15" s="256" customFormat="1" ht="11.25" outlineLevel="3" x14ac:dyDescent="0.25">
      <c r="F78" s="257"/>
      <c r="G78" s="258"/>
      <c r="H78" s="259" t="s">
        <v>444</v>
      </c>
      <c r="I78" s="258"/>
      <c r="J78" s="260">
        <v>6.3450000000000006</v>
      </c>
      <c r="K78" s="261"/>
      <c r="L78" s="262"/>
      <c r="M78" s="261"/>
      <c r="N78" s="263"/>
      <c r="O78" s="264" t="s">
        <v>19</v>
      </c>
    </row>
    <row r="79" spans="6:15" s="256" customFormat="1" ht="11.25" outlineLevel="3" x14ac:dyDescent="0.25">
      <c r="F79" s="257"/>
      <c r="G79" s="258"/>
      <c r="H79" s="259" t="s">
        <v>445</v>
      </c>
      <c r="I79" s="258"/>
      <c r="J79" s="260">
        <v>8.5050000000000008</v>
      </c>
      <c r="K79" s="261"/>
      <c r="L79" s="262"/>
      <c r="M79" s="261"/>
      <c r="N79" s="263"/>
      <c r="O79" s="264" t="s">
        <v>19</v>
      </c>
    </row>
    <row r="80" spans="6:15" s="256" customFormat="1" ht="11.25" outlineLevel="3" x14ac:dyDescent="0.25">
      <c r="F80" s="257"/>
      <c r="G80" s="258"/>
      <c r="H80" s="259" t="s">
        <v>446</v>
      </c>
      <c r="I80" s="258"/>
      <c r="J80" s="260">
        <v>4.1850000000000005</v>
      </c>
      <c r="K80" s="261"/>
      <c r="L80" s="262"/>
      <c r="M80" s="261"/>
      <c r="N80" s="263"/>
      <c r="O80" s="264" t="s">
        <v>19</v>
      </c>
    </row>
    <row r="81" spans="6:15" s="256" customFormat="1" ht="11.25" outlineLevel="3" x14ac:dyDescent="0.25">
      <c r="F81" s="257"/>
      <c r="G81" s="258"/>
      <c r="H81" s="259" t="s">
        <v>447</v>
      </c>
      <c r="I81" s="258"/>
      <c r="J81" s="260">
        <v>14.228999999999999</v>
      </c>
      <c r="K81" s="261"/>
      <c r="L81" s="262"/>
      <c r="M81" s="261"/>
      <c r="N81" s="263"/>
      <c r="O81" s="264" t="s">
        <v>19</v>
      </c>
    </row>
    <row r="82" spans="6:15" s="256" customFormat="1" ht="11.25" outlineLevel="3" x14ac:dyDescent="0.25">
      <c r="F82" s="257"/>
      <c r="G82" s="258"/>
      <c r="H82" s="259" t="s">
        <v>448</v>
      </c>
      <c r="I82" s="258"/>
      <c r="J82" s="260">
        <v>14.228999999999999</v>
      </c>
      <c r="K82" s="261"/>
      <c r="L82" s="262"/>
      <c r="M82" s="261"/>
      <c r="N82" s="263"/>
      <c r="O82" s="264" t="s">
        <v>19</v>
      </c>
    </row>
    <row r="83" spans="6:15" s="256" customFormat="1" ht="11.25" outlineLevel="3" x14ac:dyDescent="0.25">
      <c r="F83" s="257"/>
      <c r="G83" s="258"/>
      <c r="H83" s="259" t="s">
        <v>449</v>
      </c>
      <c r="I83" s="258"/>
      <c r="J83" s="260">
        <v>92.313000000000002</v>
      </c>
      <c r="K83" s="261"/>
      <c r="L83" s="262"/>
      <c r="M83" s="261"/>
      <c r="N83" s="263"/>
      <c r="O83" s="264" t="s">
        <v>19</v>
      </c>
    </row>
    <row r="84" spans="6:15" s="256" customFormat="1" ht="11.25" outlineLevel="3" x14ac:dyDescent="0.25">
      <c r="F84" s="257"/>
      <c r="G84" s="258"/>
      <c r="H84" s="259" t="s">
        <v>450</v>
      </c>
      <c r="I84" s="258"/>
      <c r="J84" s="260">
        <v>92.313000000000002</v>
      </c>
      <c r="K84" s="261"/>
      <c r="L84" s="262"/>
      <c r="M84" s="261"/>
      <c r="N84" s="263"/>
      <c r="O84" s="264" t="s">
        <v>19</v>
      </c>
    </row>
    <row r="85" spans="6:15" s="248" customFormat="1" ht="12" outlineLevel="2" x14ac:dyDescent="0.2">
      <c r="F85" s="249">
        <v>4</v>
      </c>
      <c r="G85" s="250" t="s">
        <v>451</v>
      </c>
      <c r="H85" s="251" t="s">
        <v>452</v>
      </c>
      <c r="I85" s="252" t="s">
        <v>28</v>
      </c>
      <c r="J85" s="253">
        <v>12</v>
      </c>
      <c r="K85" s="254"/>
      <c r="L85" s="253">
        <f>J85*(1+K85/100)</f>
        <v>12</v>
      </c>
      <c r="M85" s="318"/>
      <c r="N85" s="255">
        <f>L85*M85</f>
        <v>0</v>
      </c>
      <c r="O85" s="255">
        <v>21</v>
      </c>
    </row>
    <row r="86" spans="6:15" s="248" customFormat="1" ht="24" outlineLevel="2" x14ac:dyDescent="0.2">
      <c r="F86" s="249">
        <v>5</v>
      </c>
      <c r="G86" s="250" t="s">
        <v>453</v>
      </c>
      <c r="H86" s="251" t="s">
        <v>454</v>
      </c>
      <c r="I86" s="252" t="s">
        <v>28</v>
      </c>
      <c r="J86" s="253">
        <v>50.475000000000009</v>
      </c>
      <c r="K86" s="254"/>
      <c r="L86" s="253">
        <f>J86*(1+K86/100)</f>
        <v>50.475000000000009</v>
      </c>
      <c r="M86" s="318"/>
      <c r="N86" s="255">
        <f>L86*M86</f>
        <v>0</v>
      </c>
      <c r="O86" s="255">
        <v>21</v>
      </c>
    </row>
    <row r="87" spans="6:15" s="256" customFormat="1" ht="11.25" outlineLevel="3" x14ac:dyDescent="0.25">
      <c r="F87" s="257"/>
      <c r="G87" s="258"/>
      <c r="H87" s="259" t="s">
        <v>455</v>
      </c>
      <c r="I87" s="258"/>
      <c r="J87" s="260">
        <v>20.100000000000001</v>
      </c>
      <c r="K87" s="261"/>
      <c r="L87" s="262"/>
      <c r="M87" s="261"/>
      <c r="N87" s="263"/>
      <c r="O87" s="264" t="s">
        <v>19</v>
      </c>
    </row>
    <row r="88" spans="6:15" s="256" customFormat="1" ht="11.25" outlineLevel="3" x14ac:dyDescent="0.25">
      <c r="F88" s="257"/>
      <c r="G88" s="258"/>
      <c r="H88" s="259" t="s">
        <v>456</v>
      </c>
      <c r="I88" s="258"/>
      <c r="J88" s="260">
        <v>3.78</v>
      </c>
      <c r="K88" s="261"/>
      <c r="L88" s="262"/>
      <c r="M88" s="261"/>
      <c r="N88" s="263"/>
      <c r="O88" s="264" t="s">
        <v>19</v>
      </c>
    </row>
    <row r="89" spans="6:15" s="256" customFormat="1" ht="11.25" outlineLevel="3" x14ac:dyDescent="0.25">
      <c r="F89" s="257"/>
      <c r="G89" s="258"/>
      <c r="H89" s="259" t="s">
        <v>457</v>
      </c>
      <c r="I89" s="258"/>
      <c r="J89" s="260">
        <v>26.595000000000006</v>
      </c>
      <c r="K89" s="261"/>
      <c r="L89" s="262"/>
      <c r="M89" s="261"/>
      <c r="N89" s="263"/>
      <c r="O89" s="264" t="s">
        <v>19</v>
      </c>
    </row>
    <row r="90" spans="6:15" s="248" customFormat="1" ht="12" outlineLevel="2" x14ac:dyDescent="0.2">
      <c r="F90" s="249">
        <v>6</v>
      </c>
      <c r="G90" s="250" t="s">
        <v>458</v>
      </c>
      <c r="H90" s="251" t="s">
        <v>459</v>
      </c>
      <c r="I90" s="252" t="s">
        <v>28</v>
      </c>
      <c r="J90" s="253">
        <v>39.527999999999999</v>
      </c>
      <c r="K90" s="254"/>
      <c r="L90" s="253">
        <f>J90*(1+K90/100)</f>
        <v>39.527999999999999</v>
      </c>
      <c r="M90" s="318"/>
      <c r="N90" s="255">
        <f>L90*M90</f>
        <v>0</v>
      </c>
      <c r="O90" s="255">
        <v>21</v>
      </c>
    </row>
    <row r="91" spans="6:15" s="256" customFormat="1" ht="11.25" outlineLevel="3" x14ac:dyDescent="0.25">
      <c r="F91" s="257"/>
      <c r="G91" s="258"/>
      <c r="H91" s="259" t="s">
        <v>444</v>
      </c>
      <c r="I91" s="258"/>
      <c r="J91" s="260">
        <v>6.3450000000000006</v>
      </c>
      <c r="K91" s="261"/>
      <c r="L91" s="262"/>
      <c r="M91" s="261"/>
      <c r="N91" s="263"/>
      <c r="O91" s="264" t="s">
        <v>19</v>
      </c>
    </row>
    <row r="92" spans="6:15" s="256" customFormat="1" ht="11.25" outlineLevel="3" x14ac:dyDescent="0.25">
      <c r="F92" s="257"/>
      <c r="G92" s="258"/>
      <c r="H92" s="259" t="s">
        <v>460</v>
      </c>
      <c r="I92" s="258"/>
      <c r="J92" s="260">
        <v>4.7249999999999996</v>
      </c>
      <c r="K92" s="261"/>
      <c r="L92" s="262"/>
      <c r="M92" s="261"/>
      <c r="N92" s="263"/>
      <c r="O92" s="264" t="s">
        <v>19</v>
      </c>
    </row>
    <row r="93" spans="6:15" s="256" customFormat="1" ht="11.25" outlineLevel="3" x14ac:dyDescent="0.25">
      <c r="F93" s="257"/>
      <c r="G93" s="258"/>
      <c r="H93" s="259" t="s">
        <v>447</v>
      </c>
      <c r="I93" s="258"/>
      <c r="J93" s="260">
        <v>14.228999999999999</v>
      </c>
      <c r="K93" s="261"/>
      <c r="L93" s="262"/>
      <c r="M93" s="261"/>
      <c r="N93" s="263"/>
      <c r="O93" s="264" t="s">
        <v>19</v>
      </c>
    </row>
    <row r="94" spans="6:15" s="256" customFormat="1" ht="11.25" outlineLevel="3" x14ac:dyDescent="0.25">
      <c r="F94" s="257"/>
      <c r="G94" s="258"/>
      <c r="H94" s="259" t="s">
        <v>448</v>
      </c>
      <c r="I94" s="258"/>
      <c r="J94" s="260">
        <v>14.228999999999999</v>
      </c>
      <c r="K94" s="261"/>
      <c r="L94" s="262"/>
      <c r="M94" s="261"/>
      <c r="N94" s="263"/>
      <c r="O94" s="264" t="s">
        <v>19</v>
      </c>
    </row>
    <row r="95" spans="6:15" s="248" customFormat="1" ht="12" outlineLevel="2" x14ac:dyDescent="0.2">
      <c r="F95" s="249">
        <v>7</v>
      </c>
      <c r="G95" s="250" t="s">
        <v>26</v>
      </c>
      <c r="H95" s="251" t="s">
        <v>27</v>
      </c>
      <c r="I95" s="252" t="s">
        <v>28</v>
      </c>
      <c r="J95" s="253">
        <v>50.475000000000001</v>
      </c>
      <c r="K95" s="254"/>
      <c r="L95" s="253">
        <f>J95*(1+K95/100)</f>
        <v>50.475000000000001</v>
      </c>
      <c r="M95" s="318"/>
      <c r="N95" s="255">
        <f>L95*M95</f>
        <v>0</v>
      </c>
      <c r="O95" s="255">
        <v>21</v>
      </c>
    </row>
    <row r="96" spans="6:15" s="248" customFormat="1" ht="12" outlineLevel="2" x14ac:dyDescent="0.2">
      <c r="F96" s="249">
        <v>8</v>
      </c>
      <c r="G96" s="250" t="s">
        <v>461</v>
      </c>
      <c r="H96" s="251" t="s">
        <v>462</v>
      </c>
      <c r="I96" s="252" t="s">
        <v>28</v>
      </c>
      <c r="J96" s="253">
        <v>52.785000000000011</v>
      </c>
      <c r="K96" s="254"/>
      <c r="L96" s="253">
        <f>J96*(1+K96/100)</f>
        <v>52.785000000000011</v>
      </c>
      <c r="M96" s="318"/>
      <c r="N96" s="255">
        <f>L96*M96</f>
        <v>0</v>
      </c>
      <c r="O96" s="255">
        <v>21</v>
      </c>
    </row>
    <row r="97" spans="6:15" s="256" customFormat="1" ht="11.25" outlineLevel="3" x14ac:dyDescent="0.25">
      <c r="F97" s="257"/>
      <c r="G97" s="258"/>
      <c r="H97" s="259" t="s">
        <v>443</v>
      </c>
      <c r="I97" s="258"/>
      <c r="J97" s="260">
        <v>44.820000000000007</v>
      </c>
      <c r="K97" s="261"/>
      <c r="L97" s="262"/>
      <c r="M97" s="261"/>
      <c r="N97" s="263"/>
      <c r="O97" s="264" t="s">
        <v>19</v>
      </c>
    </row>
    <row r="98" spans="6:15" s="256" customFormat="1" ht="11.25" outlineLevel="3" x14ac:dyDescent="0.25">
      <c r="F98" s="257"/>
      <c r="G98" s="258"/>
      <c r="H98" s="259" t="s">
        <v>446</v>
      </c>
      <c r="I98" s="258"/>
      <c r="J98" s="260">
        <v>4.1850000000000005</v>
      </c>
      <c r="K98" s="261"/>
      <c r="L98" s="262"/>
      <c r="M98" s="261"/>
      <c r="N98" s="263"/>
      <c r="O98" s="264" t="s">
        <v>19</v>
      </c>
    </row>
    <row r="99" spans="6:15" s="256" customFormat="1" ht="11.25" outlineLevel="3" x14ac:dyDescent="0.25">
      <c r="F99" s="257"/>
      <c r="G99" s="258"/>
      <c r="H99" s="259" t="s">
        <v>456</v>
      </c>
      <c r="I99" s="258"/>
      <c r="J99" s="260">
        <v>3.78</v>
      </c>
      <c r="K99" s="261"/>
      <c r="L99" s="262"/>
      <c r="M99" s="261"/>
      <c r="N99" s="263"/>
      <c r="O99" s="264" t="s">
        <v>19</v>
      </c>
    </row>
    <row r="100" spans="6:15" s="248" customFormat="1" ht="12" outlineLevel="2" x14ac:dyDescent="0.2">
      <c r="F100" s="249">
        <v>9</v>
      </c>
      <c r="G100" s="250" t="s">
        <v>463</v>
      </c>
      <c r="H100" s="251" t="s">
        <v>464</v>
      </c>
      <c r="I100" s="252" t="s">
        <v>28</v>
      </c>
      <c r="J100" s="253">
        <v>1.5</v>
      </c>
      <c r="K100" s="254"/>
      <c r="L100" s="253">
        <f>J100*(1+K100/100)</f>
        <v>1.5</v>
      </c>
      <c r="M100" s="318"/>
      <c r="N100" s="255">
        <f>L100*M100</f>
        <v>0</v>
      </c>
      <c r="O100" s="255">
        <v>21</v>
      </c>
    </row>
    <row r="101" spans="6:15" s="256" customFormat="1" ht="11.25" outlineLevel="3" x14ac:dyDescent="0.25">
      <c r="F101" s="257"/>
      <c r="G101" s="258"/>
      <c r="H101" s="259" t="s">
        <v>465</v>
      </c>
      <c r="I101" s="258"/>
      <c r="J101" s="260">
        <v>1.5</v>
      </c>
      <c r="K101" s="261"/>
      <c r="L101" s="262"/>
      <c r="M101" s="261"/>
      <c r="N101" s="263"/>
      <c r="O101" s="264" t="s">
        <v>19</v>
      </c>
    </row>
    <row r="102" spans="6:15" s="248" customFormat="1" ht="12" outlineLevel="2" x14ac:dyDescent="0.2">
      <c r="F102" s="249">
        <v>10</v>
      </c>
      <c r="G102" s="250" t="s">
        <v>30</v>
      </c>
      <c r="H102" s="251" t="s">
        <v>31</v>
      </c>
      <c r="I102" s="252" t="s">
        <v>8</v>
      </c>
      <c r="J102" s="253">
        <v>37.199999999999996</v>
      </c>
      <c r="K102" s="254"/>
      <c r="L102" s="253">
        <f>J102*(1+K102/100)</f>
        <v>37.199999999999996</v>
      </c>
      <c r="M102" s="318"/>
      <c r="N102" s="255">
        <f>L102*M102</f>
        <v>0</v>
      </c>
      <c r="O102" s="255">
        <v>21</v>
      </c>
    </row>
    <row r="103" spans="6:15" s="256" customFormat="1" ht="11.25" outlineLevel="3" x14ac:dyDescent="0.25">
      <c r="F103" s="257"/>
      <c r="G103" s="258"/>
      <c r="H103" s="259" t="s">
        <v>466</v>
      </c>
      <c r="I103" s="258"/>
      <c r="J103" s="260">
        <v>11.4</v>
      </c>
      <c r="K103" s="261"/>
      <c r="L103" s="262"/>
      <c r="M103" s="261"/>
      <c r="N103" s="263"/>
      <c r="O103" s="264" t="s">
        <v>19</v>
      </c>
    </row>
    <row r="104" spans="6:15" s="256" customFormat="1" ht="11.25" outlineLevel="3" x14ac:dyDescent="0.25">
      <c r="F104" s="257"/>
      <c r="G104" s="258"/>
      <c r="H104" s="259" t="s">
        <v>467</v>
      </c>
      <c r="I104" s="258"/>
      <c r="J104" s="260">
        <v>25.799999999999997</v>
      </c>
      <c r="K104" s="261"/>
      <c r="L104" s="262"/>
      <c r="M104" s="261"/>
      <c r="N104" s="263"/>
      <c r="O104" s="264" t="s">
        <v>19</v>
      </c>
    </row>
    <row r="105" spans="6:15" s="248" customFormat="1" ht="24" outlineLevel="2" x14ac:dyDescent="0.2">
      <c r="F105" s="249">
        <v>11</v>
      </c>
      <c r="G105" s="250" t="s">
        <v>468</v>
      </c>
      <c r="H105" s="251" t="s">
        <v>469</v>
      </c>
      <c r="I105" s="252" t="s">
        <v>28</v>
      </c>
      <c r="J105" s="253">
        <v>2.2000000000000002</v>
      </c>
      <c r="K105" s="254"/>
      <c r="L105" s="253">
        <f>J105*(1+K105/100)</f>
        <v>2.2000000000000002</v>
      </c>
      <c r="M105" s="318"/>
      <c r="N105" s="255">
        <f>L105*M105</f>
        <v>0</v>
      </c>
      <c r="O105" s="255">
        <v>21</v>
      </c>
    </row>
    <row r="106" spans="6:15" s="248" customFormat="1" ht="24" outlineLevel="2" x14ac:dyDescent="0.2">
      <c r="F106" s="249">
        <v>12</v>
      </c>
      <c r="G106" s="250" t="s">
        <v>470</v>
      </c>
      <c r="H106" s="251" t="s">
        <v>471</v>
      </c>
      <c r="I106" s="252" t="s">
        <v>28</v>
      </c>
      <c r="J106" s="253">
        <v>2.2000000000000002</v>
      </c>
      <c r="K106" s="254"/>
      <c r="L106" s="253">
        <f>J106*(1+K106/100)</f>
        <v>2.2000000000000002</v>
      </c>
      <c r="M106" s="318"/>
      <c r="N106" s="255">
        <f>L106*M106</f>
        <v>0</v>
      </c>
      <c r="O106" s="255">
        <v>21</v>
      </c>
    </row>
    <row r="107" spans="6:15" s="248" customFormat="1" ht="12" outlineLevel="2" x14ac:dyDescent="0.2">
      <c r="F107" s="249">
        <v>13</v>
      </c>
      <c r="G107" s="250" t="s">
        <v>472</v>
      </c>
      <c r="H107" s="251" t="s">
        <v>473</v>
      </c>
      <c r="I107" s="252" t="s">
        <v>103</v>
      </c>
      <c r="J107" s="253">
        <v>0.55499999999999994</v>
      </c>
      <c r="K107" s="254"/>
      <c r="L107" s="253">
        <f>J107*(1+K107/100)</f>
        <v>0.55499999999999994</v>
      </c>
      <c r="M107" s="318"/>
      <c r="N107" s="255">
        <f>L107*M107</f>
        <v>0</v>
      </c>
      <c r="O107" s="255">
        <v>21</v>
      </c>
    </row>
    <row r="108" spans="6:15" s="256" customFormat="1" ht="11.25" outlineLevel="3" x14ac:dyDescent="0.25">
      <c r="F108" s="257"/>
      <c r="G108" s="258"/>
      <c r="H108" s="259" t="s">
        <v>474</v>
      </c>
      <c r="I108" s="258"/>
      <c r="J108" s="260">
        <v>0.55499999999999994</v>
      </c>
      <c r="K108" s="261"/>
      <c r="L108" s="262"/>
      <c r="M108" s="261"/>
      <c r="N108" s="263"/>
      <c r="O108" s="264" t="s">
        <v>19</v>
      </c>
    </row>
    <row r="109" spans="6:15" s="248" customFormat="1" ht="24" outlineLevel="2" x14ac:dyDescent="0.2">
      <c r="F109" s="249">
        <v>14</v>
      </c>
      <c r="G109" s="250" t="s">
        <v>475</v>
      </c>
      <c r="H109" s="251" t="s">
        <v>476</v>
      </c>
      <c r="I109" s="252" t="s">
        <v>103</v>
      </c>
      <c r="J109" s="253">
        <v>3.0392600000000001</v>
      </c>
      <c r="K109" s="254"/>
      <c r="L109" s="253">
        <f>J109*(1+K109/100)</f>
        <v>3.0392600000000001</v>
      </c>
      <c r="M109" s="318"/>
      <c r="N109" s="255">
        <f>L109*M109</f>
        <v>0</v>
      </c>
      <c r="O109" s="255">
        <v>21</v>
      </c>
    </row>
    <row r="110" spans="6:15" s="256" customFormat="1" ht="11.25" outlineLevel="3" x14ac:dyDescent="0.25">
      <c r="F110" s="257"/>
      <c r="G110" s="258"/>
      <c r="H110" s="259" t="s">
        <v>477</v>
      </c>
      <c r="I110" s="258"/>
      <c r="J110" s="260">
        <v>3.0392600000000001</v>
      </c>
      <c r="K110" s="261"/>
      <c r="L110" s="262"/>
      <c r="M110" s="261"/>
      <c r="N110" s="263"/>
      <c r="O110" s="264" t="s">
        <v>19</v>
      </c>
    </row>
    <row r="111" spans="6:15" s="248" customFormat="1" ht="24" outlineLevel="2" x14ac:dyDescent="0.2">
      <c r="F111" s="249">
        <v>15</v>
      </c>
      <c r="G111" s="250" t="s">
        <v>478</v>
      </c>
      <c r="H111" s="251" t="s">
        <v>479</v>
      </c>
      <c r="I111" s="252" t="s">
        <v>103</v>
      </c>
      <c r="J111" s="253">
        <v>0.55499999999999994</v>
      </c>
      <c r="K111" s="254"/>
      <c r="L111" s="253">
        <f>J111*(1+K111/100)</f>
        <v>0.55499999999999994</v>
      </c>
      <c r="M111" s="318"/>
      <c r="N111" s="255">
        <f>L111*M111</f>
        <v>0</v>
      </c>
      <c r="O111" s="255">
        <v>21</v>
      </c>
    </row>
    <row r="112" spans="6:15" s="256" customFormat="1" ht="11.25" outlineLevel="3" x14ac:dyDescent="0.25">
      <c r="F112" s="257"/>
      <c r="G112" s="258"/>
      <c r="H112" s="259" t="s">
        <v>474</v>
      </c>
      <c r="I112" s="258"/>
      <c r="J112" s="260">
        <v>0.55499999999999994</v>
      </c>
      <c r="K112" s="261"/>
      <c r="L112" s="262"/>
      <c r="M112" s="261"/>
      <c r="N112" s="263"/>
      <c r="O112" s="264" t="s">
        <v>19</v>
      </c>
    </row>
    <row r="113" spans="6:15" s="248" customFormat="1" ht="12" outlineLevel="2" x14ac:dyDescent="0.2">
      <c r="F113" s="249">
        <v>16</v>
      </c>
      <c r="G113" s="250" t="s">
        <v>480</v>
      </c>
      <c r="H113" s="251" t="s">
        <v>481</v>
      </c>
      <c r="I113" s="252" t="s">
        <v>40</v>
      </c>
      <c r="J113" s="253">
        <v>0.17996835280000775</v>
      </c>
      <c r="K113" s="254"/>
      <c r="L113" s="253">
        <f>J113*(1+K113/100)</f>
        <v>0.17996835280000775</v>
      </c>
      <c r="M113" s="318"/>
      <c r="N113" s="255">
        <f>L113*M113</f>
        <v>0</v>
      </c>
      <c r="O113" s="255">
        <v>21</v>
      </c>
    </row>
    <row r="114" spans="6:15" s="256" customFormat="1" ht="11.25" outlineLevel="3" x14ac:dyDescent="0.25">
      <c r="F114" s="257"/>
      <c r="G114" s="258"/>
      <c r="H114" s="259" t="s">
        <v>482</v>
      </c>
      <c r="I114" s="258"/>
      <c r="J114" s="260">
        <v>0</v>
      </c>
      <c r="K114" s="261"/>
      <c r="L114" s="262"/>
      <c r="M114" s="261"/>
      <c r="N114" s="263"/>
      <c r="O114" s="264" t="s">
        <v>19</v>
      </c>
    </row>
    <row r="115" spans="6:15" s="256" customFormat="1" ht="11.25" outlineLevel="3" x14ac:dyDescent="0.25">
      <c r="F115" s="257"/>
      <c r="G115" s="258"/>
      <c r="H115" s="259" t="s">
        <v>483</v>
      </c>
      <c r="I115" s="258"/>
      <c r="J115" s="260">
        <v>3.5250000000000004</v>
      </c>
      <c r="K115" s="261"/>
      <c r="L115" s="262"/>
      <c r="M115" s="261"/>
      <c r="N115" s="263"/>
      <c r="O115" s="264" t="s">
        <v>19</v>
      </c>
    </row>
    <row r="116" spans="6:15" s="256" customFormat="1" ht="11.25" outlineLevel="3" x14ac:dyDescent="0.25">
      <c r="F116" s="257"/>
      <c r="G116" s="258"/>
      <c r="H116" s="259" t="s">
        <v>484</v>
      </c>
      <c r="I116" s="258"/>
      <c r="J116" s="260">
        <v>2.4749999999999996</v>
      </c>
      <c r="K116" s="261"/>
      <c r="L116" s="262"/>
      <c r="M116" s="261"/>
      <c r="N116" s="263"/>
      <c r="O116" s="264" t="s">
        <v>19</v>
      </c>
    </row>
    <row r="117" spans="6:15" s="256" customFormat="1" ht="11.25" outlineLevel="3" x14ac:dyDescent="0.25">
      <c r="F117" s="257"/>
      <c r="G117" s="258"/>
      <c r="H117" s="259" t="s">
        <v>485</v>
      </c>
      <c r="I117" s="258"/>
      <c r="J117" s="260">
        <v>6.432500000000001</v>
      </c>
      <c r="K117" s="261"/>
      <c r="L117" s="262"/>
      <c r="M117" s="261"/>
      <c r="N117" s="263"/>
      <c r="O117" s="264" t="s">
        <v>19</v>
      </c>
    </row>
    <row r="118" spans="6:15" s="256" customFormat="1" ht="11.25" outlineLevel="3" x14ac:dyDescent="0.25">
      <c r="F118" s="257"/>
      <c r="G118" s="258"/>
      <c r="H118" s="259" t="s">
        <v>486</v>
      </c>
      <c r="I118" s="258"/>
      <c r="J118" s="260">
        <v>6.54</v>
      </c>
      <c r="K118" s="261"/>
      <c r="L118" s="262"/>
      <c r="M118" s="261"/>
      <c r="N118" s="263"/>
      <c r="O118" s="264" t="s">
        <v>19</v>
      </c>
    </row>
    <row r="119" spans="6:15" s="256" customFormat="1" ht="11.25" outlineLevel="3" x14ac:dyDescent="0.25">
      <c r="F119" s="257"/>
      <c r="G119" s="258"/>
      <c r="H119" s="259" t="s">
        <v>487</v>
      </c>
      <c r="I119" s="258"/>
      <c r="J119" s="260">
        <v>6.54</v>
      </c>
      <c r="K119" s="261"/>
      <c r="L119" s="262"/>
      <c r="M119" s="261"/>
      <c r="N119" s="263"/>
      <c r="O119" s="264" t="s">
        <v>19</v>
      </c>
    </row>
    <row r="120" spans="6:15" s="256" customFormat="1" ht="11.25" outlineLevel="3" x14ac:dyDescent="0.25">
      <c r="F120" s="257"/>
      <c r="G120" s="258"/>
      <c r="H120" s="259" t="s">
        <v>488</v>
      </c>
      <c r="I120" s="258"/>
      <c r="J120" s="260">
        <v>17.905000000000001</v>
      </c>
      <c r="K120" s="261"/>
      <c r="L120" s="262"/>
      <c r="M120" s="261"/>
      <c r="N120" s="263"/>
      <c r="O120" s="264" t="s">
        <v>19</v>
      </c>
    </row>
    <row r="121" spans="6:15" s="256" customFormat="1" ht="11.25" outlineLevel="3" x14ac:dyDescent="0.25">
      <c r="F121" s="257"/>
      <c r="G121" s="258"/>
      <c r="H121" s="259" t="s">
        <v>449</v>
      </c>
      <c r="I121" s="258"/>
      <c r="J121" s="260">
        <v>43.417499999999997</v>
      </c>
      <c r="K121" s="261"/>
      <c r="L121" s="262"/>
      <c r="M121" s="261"/>
      <c r="N121" s="263"/>
      <c r="O121" s="264" t="s">
        <v>19</v>
      </c>
    </row>
    <row r="122" spans="6:15" s="256" customFormat="1" ht="11.25" outlineLevel="3" x14ac:dyDescent="0.25">
      <c r="F122" s="257"/>
      <c r="G122" s="258"/>
      <c r="H122" s="259" t="s">
        <v>489</v>
      </c>
      <c r="I122" s="258"/>
      <c r="J122" s="260">
        <v>-43.259975847199996</v>
      </c>
      <c r="K122" s="261"/>
      <c r="L122" s="262"/>
      <c r="M122" s="261"/>
      <c r="N122" s="263"/>
      <c r="O122" s="264" t="s">
        <v>19</v>
      </c>
    </row>
    <row r="123" spans="6:15" s="256" customFormat="1" ht="11.25" outlineLevel="3" x14ac:dyDescent="0.25">
      <c r="F123" s="257"/>
      <c r="G123" s="258"/>
      <c r="H123" s="259" t="s">
        <v>377</v>
      </c>
      <c r="I123" s="258"/>
      <c r="J123" s="260">
        <v>0</v>
      </c>
      <c r="K123" s="261"/>
      <c r="L123" s="262"/>
      <c r="M123" s="261"/>
      <c r="N123" s="263"/>
      <c r="O123" s="264" t="s">
        <v>19</v>
      </c>
    </row>
    <row r="124" spans="6:15" s="256" customFormat="1" ht="11.25" outlineLevel="3" x14ac:dyDescent="0.25">
      <c r="F124" s="257"/>
      <c r="G124" s="258"/>
      <c r="H124" s="259" t="s">
        <v>490</v>
      </c>
      <c r="I124" s="258"/>
      <c r="J124" s="260">
        <v>2.2444200000000001E-2</v>
      </c>
      <c r="K124" s="261"/>
      <c r="L124" s="262"/>
      <c r="M124" s="261"/>
      <c r="N124" s="263"/>
      <c r="O124" s="264" t="s">
        <v>19</v>
      </c>
    </row>
    <row r="125" spans="6:15" s="248" customFormat="1" ht="12" outlineLevel="2" x14ac:dyDescent="0.2">
      <c r="F125" s="249">
        <v>17</v>
      </c>
      <c r="G125" s="250" t="s">
        <v>491</v>
      </c>
      <c r="H125" s="251" t="s">
        <v>492</v>
      </c>
      <c r="I125" s="252" t="s">
        <v>28</v>
      </c>
      <c r="J125" s="253">
        <v>43.417499999999997</v>
      </c>
      <c r="K125" s="254"/>
      <c r="L125" s="253">
        <f>J125*(1+K125/100)</f>
        <v>43.417499999999997</v>
      </c>
      <c r="M125" s="318"/>
      <c r="N125" s="255">
        <f>L125*M125</f>
        <v>0</v>
      </c>
      <c r="O125" s="255">
        <v>21</v>
      </c>
    </row>
    <row r="126" spans="6:15" s="256" customFormat="1" ht="11.25" outlineLevel="3" x14ac:dyDescent="0.25">
      <c r="F126" s="257"/>
      <c r="G126" s="258"/>
      <c r="H126" s="259" t="s">
        <v>483</v>
      </c>
      <c r="I126" s="258"/>
      <c r="J126" s="260">
        <v>3.5250000000000004</v>
      </c>
      <c r="K126" s="261"/>
      <c r="L126" s="262"/>
      <c r="M126" s="261"/>
      <c r="N126" s="263"/>
      <c r="O126" s="264" t="s">
        <v>19</v>
      </c>
    </row>
    <row r="127" spans="6:15" s="256" customFormat="1" ht="11.25" outlineLevel="3" x14ac:dyDescent="0.25">
      <c r="F127" s="257"/>
      <c r="G127" s="258"/>
      <c r="H127" s="259" t="s">
        <v>484</v>
      </c>
      <c r="I127" s="258"/>
      <c r="J127" s="260">
        <v>2.4749999999999996</v>
      </c>
      <c r="K127" s="261"/>
      <c r="L127" s="262"/>
      <c r="M127" s="261"/>
      <c r="N127" s="263"/>
      <c r="O127" s="264" t="s">
        <v>19</v>
      </c>
    </row>
    <row r="128" spans="6:15" s="256" customFormat="1" ht="11.25" outlineLevel="3" x14ac:dyDescent="0.25">
      <c r="F128" s="257"/>
      <c r="G128" s="258"/>
      <c r="H128" s="259" t="s">
        <v>485</v>
      </c>
      <c r="I128" s="258"/>
      <c r="J128" s="260">
        <v>6.432500000000001</v>
      </c>
      <c r="K128" s="261"/>
      <c r="L128" s="262"/>
      <c r="M128" s="261"/>
      <c r="N128" s="263"/>
      <c r="O128" s="264" t="s">
        <v>19</v>
      </c>
    </row>
    <row r="129" spans="6:15" s="256" customFormat="1" ht="11.25" outlineLevel="3" x14ac:dyDescent="0.25">
      <c r="F129" s="257"/>
      <c r="G129" s="258"/>
      <c r="H129" s="259" t="s">
        <v>486</v>
      </c>
      <c r="I129" s="258"/>
      <c r="J129" s="260">
        <v>6.54</v>
      </c>
      <c r="K129" s="261"/>
      <c r="L129" s="262"/>
      <c r="M129" s="261"/>
      <c r="N129" s="263"/>
      <c r="O129" s="264" t="s">
        <v>19</v>
      </c>
    </row>
    <row r="130" spans="6:15" s="256" customFormat="1" ht="11.25" outlineLevel="3" x14ac:dyDescent="0.25">
      <c r="F130" s="257"/>
      <c r="G130" s="258"/>
      <c r="H130" s="259" t="s">
        <v>487</v>
      </c>
      <c r="I130" s="258"/>
      <c r="J130" s="260">
        <v>6.54</v>
      </c>
      <c r="K130" s="261"/>
      <c r="L130" s="262"/>
      <c r="M130" s="261"/>
      <c r="N130" s="263"/>
      <c r="O130" s="264" t="s">
        <v>19</v>
      </c>
    </row>
    <row r="131" spans="6:15" s="256" customFormat="1" ht="11.25" outlineLevel="3" x14ac:dyDescent="0.25">
      <c r="F131" s="257"/>
      <c r="G131" s="258"/>
      <c r="H131" s="259" t="s">
        <v>488</v>
      </c>
      <c r="I131" s="258"/>
      <c r="J131" s="260">
        <v>17.905000000000001</v>
      </c>
      <c r="K131" s="261"/>
      <c r="L131" s="262"/>
      <c r="M131" s="261"/>
      <c r="N131" s="263"/>
      <c r="O131" s="264" t="s">
        <v>19</v>
      </c>
    </row>
    <row r="132" spans="6:15" s="248" customFormat="1" ht="12" outlineLevel="2" x14ac:dyDescent="0.2">
      <c r="F132" s="249">
        <v>18</v>
      </c>
      <c r="G132" s="250" t="s">
        <v>493</v>
      </c>
      <c r="H132" s="251" t="s">
        <v>494</v>
      </c>
      <c r="I132" s="252" t="s">
        <v>28</v>
      </c>
      <c r="J132" s="253">
        <v>43.417499999999997</v>
      </c>
      <c r="K132" s="254"/>
      <c r="L132" s="253">
        <f>J132*(1+K132/100)</f>
        <v>43.417499999999997</v>
      </c>
      <c r="M132" s="318"/>
      <c r="N132" s="255">
        <f>L132*M132</f>
        <v>0</v>
      </c>
      <c r="O132" s="255">
        <v>21</v>
      </c>
    </row>
    <row r="133" spans="6:15" s="256" customFormat="1" ht="11.25" outlineLevel="3" x14ac:dyDescent="0.25">
      <c r="F133" s="257"/>
      <c r="G133" s="258"/>
      <c r="H133" s="259" t="s">
        <v>483</v>
      </c>
      <c r="I133" s="258"/>
      <c r="J133" s="260">
        <v>3.5250000000000004</v>
      </c>
      <c r="K133" s="261"/>
      <c r="L133" s="262"/>
      <c r="M133" s="261"/>
      <c r="N133" s="263"/>
      <c r="O133" s="264" t="s">
        <v>19</v>
      </c>
    </row>
    <row r="134" spans="6:15" s="256" customFormat="1" ht="11.25" outlineLevel="3" x14ac:dyDescent="0.25">
      <c r="F134" s="257"/>
      <c r="G134" s="258"/>
      <c r="H134" s="259" t="s">
        <v>484</v>
      </c>
      <c r="I134" s="258"/>
      <c r="J134" s="260">
        <v>2.4749999999999996</v>
      </c>
      <c r="K134" s="261"/>
      <c r="L134" s="262"/>
      <c r="M134" s="261"/>
      <c r="N134" s="263"/>
      <c r="O134" s="264" t="s">
        <v>19</v>
      </c>
    </row>
    <row r="135" spans="6:15" s="256" customFormat="1" ht="11.25" outlineLevel="3" x14ac:dyDescent="0.25">
      <c r="F135" s="257"/>
      <c r="G135" s="258"/>
      <c r="H135" s="259" t="s">
        <v>485</v>
      </c>
      <c r="I135" s="258"/>
      <c r="J135" s="260">
        <v>6.432500000000001</v>
      </c>
      <c r="K135" s="261"/>
      <c r="L135" s="262"/>
      <c r="M135" s="261"/>
      <c r="N135" s="263"/>
      <c r="O135" s="264" t="s">
        <v>19</v>
      </c>
    </row>
    <row r="136" spans="6:15" s="256" customFormat="1" ht="11.25" outlineLevel="3" x14ac:dyDescent="0.25">
      <c r="F136" s="257"/>
      <c r="G136" s="258"/>
      <c r="H136" s="259" t="s">
        <v>486</v>
      </c>
      <c r="I136" s="258"/>
      <c r="J136" s="260">
        <v>6.54</v>
      </c>
      <c r="K136" s="261"/>
      <c r="L136" s="262"/>
      <c r="M136" s="261"/>
      <c r="N136" s="263"/>
      <c r="O136" s="264" t="s">
        <v>19</v>
      </c>
    </row>
    <row r="137" spans="6:15" s="256" customFormat="1" ht="11.25" outlineLevel="3" x14ac:dyDescent="0.25">
      <c r="F137" s="257"/>
      <c r="G137" s="258"/>
      <c r="H137" s="259" t="s">
        <v>487</v>
      </c>
      <c r="I137" s="258"/>
      <c r="J137" s="260">
        <v>6.54</v>
      </c>
      <c r="K137" s="261"/>
      <c r="L137" s="262"/>
      <c r="M137" s="261"/>
      <c r="N137" s="263"/>
      <c r="O137" s="264" t="s">
        <v>19</v>
      </c>
    </row>
    <row r="138" spans="6:15" s="256" customFormat="1" ht="11.25" outlineLevel="3" x14ac:dyDescent="0.25">
      <c r="F138" s="257"/>
      <c r="G138" s="258"/>
      <c r="H138" s="259" t="s">
        <v>488</v>
      </c>
      <c r="I138" s="258"/>
      <c r="J138" s="260">
        <v>17.905000000000001</v>
      </c>
      <c r="K138" s="261"/>
      <c r="L138" s="262"/>
      <c r="M138" s="261"/>
      <c r="N138" s="263"/>
      <c r="O138" s="264" t="s">
        <v>19</v>
      </c>
    </row>
    <row r="139" spans="6:15" s="248" customFormat="1" ht="24" outlineLevel="2" x14ac:dyDescent="0.2">
      <c r="F139" s="249">
        <v>19</v>
      </c>
      <c r="G139" s="250" t="s">
        <v>495</v>
      </c>
      <c r="H139" s="251" t="s">
        <v>496</v>
      </c>
      <c r="I139" s="252" t="s">
        <v>28</v>
      </c>
      <c r="J139" s="253">
        <v>86.835999999999999</v>
      </c>
      <c r="K139" s="254"/>
      <c r="L139" s="253">
        <f>J139*(1+K139/100)</f>
        <v>86.835999999999999</v>
      </c>
      <c r="M139" s="318"/>
      <c r="N139" s="255">
        <f>L139*M139</f>
        <v>0</v>
      </c>
      <c r="O139" s="255">
        <v>21</v>
      </c>
    </row>
    <row r="140" spans="6:15" s="256" customFormat="1" ht="11.25" outlineLevel="3" x14ac:dyDescent="0.25">
      <c r="F140" s="257"/>
      <c r="G140" s="258"/>
      <c r="H140" s="259" t="s">
        <v>497</v>
      </c>
      <c r="I140" s="258"/>
      <c r="J140" s="260">
        <v>86.835999999999999</v>
      </c>
      <c r="K140" s="261"/>
      <c r="L140" s="262"/>
      <c r="M140" s="261"/>
      <c r="N140" s="263"/>
      <c r="O140" s="264" t="s">
        <v>19</v>
      </c>
    </row>
    <row r="141" spans="6:15" s="248" customFormat="1" ht="12" outlineLevel="2" x14ac:dyDescent="0.2">
      <c r="F141" s="249">
        <v>20</v>
      </c>
      <c r="G141" s="250" t="s">
        <v>498</v>
      </c>
      <c r="H141" s="251" t="s">
        <v>499</v>
      </c>
      <c r="I141" s="252" t="s">
        <v>28</v>
      </c>
      <c r="J141" s="253">
        <v>6</v>
      </c>
      <c r="K141" s="254"/>
      <c r="L141" s="253">
        <f>J141*(1+K141/100)</f>
        <v>6</v>
      </c>
      <c r="M141" s="318"/>
      <c r="N141" s="255">
        <f>L141*M141</f>
        <v>0</v>
      </c>
      <c r="O141" s="255">
        <v>21</v>
      </c>
    </row>
    <row r="142" spans="6:15" s="256" customFormat="1" ht="11.25" outlineLevel="3" x14ac:dyDescent="0.25">
      <c r="F142" s="257"/>
      <c r="G142" s="258"/>
      <c r="H142" s="259" t="s">
        <v>483</v>
      </c>
      <c r="I142" s="258"/>
      <c r="J142" s="260">
        <v>3.5250000000000004</v>
      </c>
      <c r="K142" s="261"/>
      <c r="L142" s="262"/>
      <c r="M142" s="261"/>
      <c r="N142" s="263"/>
      <c r="O142" s="264" t="s">
        <v>19</v>
      </c>
    </row>
    <row r="143" spans="6:15" s="256" customFormat="1" ht="11.25" outlineLevel="3" x14ac:dyDescent="0.25">
      <c r="F143" s="257"/>
      <c r="G143" s="258"/>
      <c r="H143" s="259" t="s">
        <v>484</v>
      </c>
      <c r="I143" s="258"/>
      <c r="J143" s="260">
        <v>2.4749999999999996</v>
      </c>
      <c r="K143" s="261"/>
      <c r="L143" s="262"/>
      <c r="M143" s="261"/>
      <c r="N143" s="263"/>
      <c r="O143" s="264" t="s">
        <v>19</v>
      </c>
    </row>
    <row r="144" spans="6:15" s="248" customFormat="1" ht="12" outlineLevel="2" x14ac:dyDescent="0.2">
      <c r="F144" s="249">
        <v>21</v>
      </c>
      <c r="G144" s="250" t="s">
        <v>500</v>
      </c>
      <c r="H144" s="251" t="s">
        <v>501</v>
      </c>
      <c r="I144" s="252" t="s">
        <v>29</v>
      </c>
      <c r="J144" s="253">
        <v>5</v>
      </c>
      <c r="K144" s="254"/>
      <c r="L144" s="253">
        <f>J144*(1+K144/100)</f>
        <v>5</v>
      </c>
      <c r="M144" s="318"/>
      <c r="N144" s="255">
        <f>L144*M144</f>
        <v>0</v>
      </c>
      <c r="O144" s="255">
        <v>21</v>
      </c>
    </row>
    <row r="145" spans="6:15" s="272" customFormat="1" ht="12.75" customHeight="1" outlineLevel="2" x14ac:dyDescent="0.25">
      <c r="F145" s="265"/>
      <c r="G145" s="266"/>
      <c r="H145" s="267"/>
      <c r="I145" s="266"/>
      <c r="J145" s="268"/>
      <c r="K145" s="269"/>
      <c r="L145" s="268"/>
      <c r="M145" s="269"/>
      <c r="N145" s="270"/>
      <c r="O145" s="271" t="s">
        <v>19</v>
      </c>
    </row>
    <row r="146" spans="6:15" s="241" customFormat="1" ht="16.5" customHeight="1" outlineLevel="1" x14ac:dyDescent="0.2">
      <c r="F146" s="242"/>
      <c r="G146" s="243"/>
      <c r="H146" s="243" t="s">
        <v>299</v>
      </c>
      <c r="I146" s="232"/>
      <c r="J146" s="244"/>
      <c r="K146" s="245"/>
      <c r="L146" s="244"/>
      <c r="M146" s="245"/>
      <c r="N146" s="246">
        <f>SUBTOTAL(9,N147:N162)</f>
        <v>0</v>
      </c>
      <c r="O146" s="247" t="s">
        <v>19</v>
      </c>
    </row>
    <row r="147" spans="6:15" s="248" customFormat="1" ht="12" outlineLevel="2" x14ac:dyDescent="0.2">
      <c r="F147" s="249">
        <v>1</v>
      </c>
      <c r="G147" s="250" t="s">
        <v>502</v>
      </c>
      <c r="H147" s="251" t="s">
        <v>503</v>
      </c>
      <c r="I147" s="252" t="s">
        <v>29</v>
      </c>
      <c r="J147" s="253">
        <v>5</v>
      </c>
      <c r="K147" s="254"/>
      <c r="L147" s="253">
        <f t="shared" ref="L147:L152" si="0">J147*(1+K147/100)</f>
        <v>5</v>
      </c>
      <c r="M147" s="318"/>
      <c r="N147" s="255">
        <f t="shared" ref="N147:N152" si="1">L147*M147</f>
        <v>0</v>
      </c>
      <c r="O147" s="255">
        <v>21</v>
      </c>
    </row>
    <row r="148" spans="6:15" s="248" customFormat="1" ht="12" outlineLevel="2" x14ac:dyDescent="0.2">
      <c r="F148" s="249">
        <v>2</v>
      </c>
      <c r="G148" s="250" t="s">
        <v>504</v>
      </c>
      <c r="H148" s="251" t="s">
        <v>505</v>
      </c>
      <c r="I148" s="252" t="s">
        <v>29</v>
      </c>
      <c r="J148" s="253">
        <v>4</v>
      </c>
      <c r="K148" s="254"/>
      <c r="L148" s="253">
        <f t="shared" si="0"/>
        <v>4</v>
      </c>
      <c r="M148" s="318"/>
      <c r="N148" s="255">
        <f t="shared" si="1"/>
        <v>0</v>
      </c>
      <c r="O148" s="255">
        <v>21</v>
      </c>
    </row>
    <row r="149" spans="6:15" s="248" customFormat="1" ht="12" outlineLevel="2" x14ac:dyDescent="0.2">
      <c r="F149" s="249">
        <v>3</v>
      </c>
      <c r="G149" s="250" t="s">
        <v>506</v>
      </c>
      <c r="H149" s="251" t="s">
        <v>507</v>
      </c>
      <c r="I149" s="252" t="s">
        <v>29</v>
      </c>
      <c r="J149" s="253">
        <v>3</v>
      </c>
      <c r="K149" s="254"/>
      <c r="L149" s="253">
        <f t="shared" si="0"/>
        <v>3</v>
      </c>
      <c r="M149" s="318"/>
      <c r="N149" s="255">
        <f t="shared" si="1"/>
        <v>0</v>
      </c>
      <c r="O149" s="255">
        <v>21</v>
      </c>
    </row>
    <row r="150" spans="6:15" s="248" customFormat="1" ht="12" outlineLevel="2" x14ac:dyDescent="0.2">
      <c r="F150" s="249">
        <v>4</v>
      </c>
      <c r="G150" s="250" t="s">
        <v>508</v>
      </c>
      <c r="H150" s="251" t="s">
        <v>509</v>
      </c>
      <c r="I150" s="252" t="s">
        <v>29</v>
      </c>
      <c r="J150" s="253">
        <v>4</v>
      </c>
      <c r="K150" s="254"/>
      <c r="L150" s="253">
        <f t="shared" si="0"/>
        <v>4</v>
      </c>
      <c r="M150" s="318"/>
      <c r="N150" s="255">
        <f t="shared" si="1"/>
        <v>0</v>
      </c>
      <c r="O150" s="255">
        <v>21</v>
      </c>
    </row>
    <row r="151" spans="6:15" s="248" customFormat="1" ht="12" outlineLevel="2" x14ac:dyDescent="0.2">
      <c r="F151" s="249">
        <v>5</v>
      </c>
      <c r="G151" s="250" t="s">
        <v>510</v>
      </c>
      <c r="H151" s="251" t="s">
        <v>511</v>
      </c>
      <c r="I151" s="252" t="s">
        <v>29</v>
      </c>
      <c r="J151" s="253">
        <v>6</v>
      </c>
      <c r="K151" s="254"/>
      <c r="L151" s="253">
        <f t="shared" si="0"/>
        <v>6</v>
      </c>
      <c r="M151" s="318"/>
      <c r="N151" s="255">
        <f t="shared" si="1"/>
        <v>0</v>
      </c>
      <c r="O151" s="255">
        <v>21</v>
      </c>
    </row>
    <row r="152" spans="6:15" s="248" customFormat="1" ht="12" outlineLevel="2" x14ac:dyDescent="0.2">
      <c r="F152" s="249">
        <v>6</v>
      </c>
      <c r="G152" s="250" t="s">
        <v>302</v>
      </c>
      <c r="H152" s="251" t="s">
        <v>303</v>
      </c>
      <c r="I152" s="252" t="s">
        <v>103</v>
      </c>
      <c r="J152" s="253">
        <v>0.55499999999999994</v>
      </c>
      <c r="K152" s="254"/>
      <c r="L152" s="253">
        <f t="shared" si="0"/>
        <v>0.55499999999999994</v>
      </c>
      <c r="M152" s="318"/>
      <c r="N152" s="255">
        <f t="shared" si="1"/>
        <v>0</v>
      </c>
      <c r="O152" s="255">
        <v>21</v>
      </c>
    </row>
    <row r="153" spans="6:15" s="256" customFormat="1" ht="11.25" outlineLevel="3" x14ac:dyDescent="0.25">
      <c r="F153" s="257"/>
      <c r="G153" s="258"/>
      <c r="H153" s="259" t="s">
        <v>377</v>
      </c>
      <c r="I153" s="258"/>
      <c r="J153" s="260">
        <v>0</v>
      </c>
      <c r="K153" s="261"/>
      <c r="L153" s="262"/>
      <c r="M153" s="261"/>
      <c r="N153" s="263"/>
      <c r="O153" s="264" t="s">
        <v>19</v>
      </c>
    </row>
    <row r="154" spans="6:15" s="256" customFormat="1" ht="11.25" outlineLevel="3" x14ac:dyDescent="0.25">
      <c r="F154" s="257"/>
      <c r="G154" s="258"/>
      <c r="H154" s="259" t="s">
        <v>378</v>
      </c>
      <c r="I154" s="258"/>
      <c r="J154" s="260">
        <v>0.55499999999999994</v>
      </c>
      <c r="K154" s="261"/>
      <c r="L154" s="262"/>
      <c r="M154" s="261"/>
      <c r="N154" s="263"/>
      <c r="O154" s="264" t="s">
        <v>19</v>
      </c>
    </row>
    <row r="155" spans="6:15" s="248" customFormat="1" ht="12" outlineLevel="2" x14ac:dyDescent="0.2">
      <c r="F155" s="249">
        <v>7</v>
      </c>
      <c r="G155" s="250" t="s">
        <v>309</v>
      </c>
      <c r="H155" s="251" t="s">
        <v>310</v>
      </c>
      <c r="I155" s="252" t="s">
        <v>8</v>
      </c>
      <c r="J155" s="253">
        <v>10</v>
      </c>
      <c r="K155" s="254"/>
      <c r="L155" s="253">
        <f>J155*(1+K155/100)</f>
        <v>10</v>
      </c>
      <c r="M155" s="318"/>
      <c r="N155" s="255">
        <f>L155*M155</f>
        <v>0</v>
      </c>
      <c r="O155" s="255">
        <v>21</v>
      </c>
    </row>
    <row r="156" spans="6:15" s="248" customFormat="1" ht="12" outlineLevel="2" x14ac:dyDescent="0.2">
      <c r="F156" s="249">
        <v>8</v>
      </c>
      <c r="G156" s="250" t="s">
        <v>512</v>
      </c>
      <c r="H156" s="251" t="s">
        <v>513</v>
      </c>
      <c r="I156" s="252" t="s">
        <v>8</v>
      </c>
      <c r="J156" s="253">
        <v>18.5</v>
      </c>
      <c r="K156" s="254"/>
      <c r="L156" s="253">
        <f>J156*(1+K156/100)</f>
        <v>18.5</v>
      </c>
      <c r="M156" s="318"/>
      <c r="N156" s="255">
        <f>L156*M156</f>
        <v>0</v>
      </c>
      <c r="O156" s="255">
        <v>21</v>
      </c>
    </row>
    <row r="157" spans="6:15" s="256" customFormat="1" ht="11.25" outlineLevel="3" x14ac:dyDescent="0.25">
      <c r="F157" s="257"/>
      <c r="G157" s="258"/>
      <c r="H157" s="259" t="s">
        <v>514</v>
      </c>
      <c r="I157" s="258"/>
      <c r="J157" s="260">
        <v>18.5</v>
      </c>
      <c r="K157" s="261"/>
      <c r="L157" s="262"/>
      <c r="M157" s="261"/>
      <c r="N157" s="263"/>
      <c r="O157" s="264" t="s">
        <v>19</v>
      </c>
    </row>
    <row r="158" spans="6:15" s="248" customFormat="1" ht="24" outlineLevel="2" x14ac:dyDescent="0.2">
      <c r="F158" s="249">
        <v>9</v>
      </c>
      <c r="G158" s="250" t="s">
        <v>515</v>
      </c>
      <c r="H158" s="251" t="s">
        <v>516</v>
      </c>
      <c r="I158" s="252" t="s">
        <v>29</v>
      </c>
      <c r="J158" s="253">
        <v>6</v>
      </c>
      <c r="K158" s="254"/>
      <c r="L158" s="253">
        <f>J158*(1+K158/100)</f>
        <v>6</v>
      </c>
      <c r="M158" s="318"/>
      <c r="N158" s="255">
        <f>L158*M158</f>
        <v>0</v>
      </c>
      <c r="O158" s="255">
        <v>21</v>
      </c>
    </row>
    <row r="159" spans="6:15" s="248" customFormat="1" ht="24" outlineLevel="2" x14ac:dyDescent="0.2">
      <c r="F159" s="249">
        <v>10</v>
      </c>
      <c r="G159" s="250" t="s">
        <v>313</v>
      </c>
      <c r="H159" s="251" t="s">
        <v>314</v>
      </c>
      <c r="I159" s="252" t="s">
        <v>29</v>
      </c>
      <c r="J159" s="253">
        <v>5</v>
      </c>
      <c r="K159" s="254"/>
      <c r="L159" s="253">
        <f>J159*(1+K159/100)</f>
        <v>5</v>
      </c>
      <c r="M159" s="318"/>
      <c r="N159" s="255">
        <f>L159*M159</f>
        <v>0</v>
      </c>
      <c r="O159" s="255">
        <v>21</v>
      </c>
    </row>
    <row r="160" spans="6:15" s="248" customFormat="1" ht="24" outlineLevel="2" x14ac:dyDescent="0.2">
      <c r="F160" s="249">
        <v>11</v>
      </c>
      <c r="G160" s="250" t="s">
        <v>517</v>
      </c>
      <c r="H160" s="251" t="s">
        <v>518</v>
      </c>
      <c r="I160" s="252" t="s">
        <v>29</v>
      </c>
      <c r="J160" s="253">
        <v>6</v>
      </c>
      <c r="K160" s="254"/>
      <c r="L160" s="253">
        <f>J160*(1+K160/100)</f>
        <v>6</v>
      </c>
      <c r="M160" s="318"/>
      <c r="N160" s="255">
        <f>L160*M160</f>
        <v>0</v>
      </c>
      <c r="O160" s="255">
        <v>21</v>
      </c>
    </row>
    <row r="161" spans="6:15" s="248" customFormat="1" ht="24" outlineLevel="2" x14ac:dyDescent="0.2">
      <c r="F161" s="249">
        <v>12</v>
      </c>
      <c r="G161" s="250" t="s">
        <v>519</v>
      </c>
      <c r="H161" s="251" t="s">
        <v>520</v>
      </c>
      <c r="I161" s="252" t="s">
        <v>29</v>
      </c>
      <c r="J161" s="253">
        <v>5</v>
      </c>
      <c r="K161" s="254"/>
      <c r="L161" s="253">
        <f>J161*(1+K161/100)</f>
        <v>5</v>
      </c>
      <c r="M161" s="318"/>
      <c r="N161" s="255">
        <f>L161*M161</f>
        <v>0</v>
      </c>
      <c r="O161" s="255">
        <v>21</v>
      </c>
    </row>
    <row r="162" spans="6:15" s="272" customFormat="1" ht="12.75" customHeight="1" outlineLevel="2" x14ac:dyDescent="0.25">
      <c r="F162" s="265"/>
      <c r="G162" s="266"/>
      <c r="H162" s="267"/>
      <c r="I162" s="266"/>
      <c r="J162" s="268"/>
      <c r="K162" s="269"/>
      <c r="L162" s="268"/>
      <c r="M162" s="269"/>
      <c r="N162" s="270"/>
      <c r="O162" s="271" t="s">
        <v>19</v>
      </c>
    </row>
    <row r="163" spans="6:15" s="241" customFormat="1" ht="16.5" customHeight="1" outlineLevel="1" x14ac:dyDescent="0.2">
      <c r="F163" s="242"/>
      <c r="G163" s="243"/>
      <c r="H163" s="243" t="s">
        <v>32</v>
      </c>
      <c r="I163" s="232"/>
      <c r="J163" s="244"/>
      <c r="K163" s="245"/>
      <c r="L163" s="244"/>
      <c r="M163" s="245"/>
      <c r="N163" s="246">
        <f>SUBTOTAL(9,N164:N210)</f>
        <v>0</v>
      </c>
      <c r="O163" s="247" t="s">
        <v>19</v>
      </c>
    </row>
    <row r="164" spans="6:15" s="248" customFormat="1" ht="12" outlineLevel="2" x14ac:dyDescent="0.2">
      <c r="F164" s="249">
        <v>1</v>
      </c>
      <c r="G164" s="250" t="s">
        <v>521</v>
      </c>
      <c r="H164" s="251" t="s">
        <v>522</v>
      </c>
      <c r="I164" s="252" t="s">
        <v>8</v>
      </c>
      <c r="J164" s="253">
        <v>40.200000000000003</v>
      </c>
      <c r="K164" s="254"/>
      <c r="L164" s="253">
        <f>J164*(1+K164/100)</f>
        <v>40.200000000000003</v>
      </c>
      <c r="M164" s="318"/>
      <c r="N164" s="255">
        <f>L164*M164</f>
        <v>0</v>
      </c>
      <c r="O164" s="255">
        <v>21</v>
      </c>
    </row>
    <row r="165" spans="6:15" s="256" customFormat="1" ht="11.25" outlineLevel="3" x14ac:dyDescent="0.25">
      <c r="F165" s="257"/>
      <c r="G165" s="258"/>
      <c r="H165" s="259" t="s">
        <v>377</v>
      </c>
      <c r="I165" s="258"/>
      <c r="J165" s="260">
        <v>0</v>
      </c>
      <c r="K165" s="261"/>
      <c r="L165" s="262"/>
      <c r="M165" s="261"/>
      <c r="N165" s="263"/>
      <c r="O165" s="264" t="s">
        <v>19</v>
      </c>
    </row>
    <row r="166" spans="6:15" s="256" customFormat="1" ht="11.25" outlineLevel="3" x14ac:dyDescent="0.25">
      <c r="F166" s="257"/>
      <c r="G166" s="258"/>
      <c r="H166" s="259" t="s">
        <v>523</v>
      </c>
      <c r="I166" s="258"/>
      <c r="J166" s="260">
        <v>37</v>
      </c>
      <c r="K166" s="261"/>
      <c r="L166" s="262"/>
      <c r="M166" s="261"/>
      <c r="N166" s="263"/>
      <c r="O166" s="264" t="s">
        <v>19</v>
      </c>
    </row>
    <row r="167" spans="6:15" s="256" customFormat="1" ht="11.25" outlineLevel="3" x14ac:dyDescent="0.25">
      <c r="F167" s="257"/>
      <c r="G167" s="258"/>
      <c r="H167" s="259" t="s">
        <v>524</v>
      </c>
      <c r="I167" s="258"/>
      <c r="J167" s="260">
        <v>3.2</v>
      </c>
      <c r="K167" s="261"/>
      <c r="L167" s="262"/>
      <c r="M167" s="261"/>
      <c r="N167" s="263"/>
      <c r="O167" s="264" t="s">
        <v>19</v>
      </c>
    </row>
    <row r="168" spans="6:15" s="248" customFormat="1" ht="24" outlineLevel="2" x14ac:dyDescent="0.2">
      <c r="F168" s="249">
        <v>2</v>
      </c>
      <c r="G168" s="250" t="s">
        <v>33</v>
      </c>
      <c r="H168" s="251" t="s">
        <v>34</v>
      </c>
      <c r="I168" s="252" t="s">
        <v>28</v>
      </c>
      <c r="J168" s="253">
        <v>43.417499999999997</v>
      </c>
      <c r="K168" s="254"/>
      <c r="L168" s="253">
        <f>J168*(1+K168/100)</f>
        <v>43.417499999999997</v>
      </c>
      <c r="M168" s="318"/>
      <c r="N168" s="255">
        <f>L168*M168</f>
        <v>0</v>
      </c>
      <c r="O168" s="255">
        <v>21</v>
      </c>
    </row>
    <row r="169" spans="6:15" s="256" customFormat="1" ht="11.25" outlineLevel="3" x14ac:dyDescent="0.25">
      <c r="F169" s="257"/>
      <c r="G169" s="258"/>
      <c r="H169" s="259" t="s">
        <v>483</v>
      </c>
      <c r="I169" s="258"/>
      <c r="J169" s="260">
        <v>3.5250000000000004</v>
      </c>
      <c r="K169" s="261"/>
      <c r="L169" s="262"/>
      <c r="M169" s="261"/>
      <c r="N169" s="263"/>
      <c r="O169" s="264" t="s">
        <v>19</v>
      </c>
    </row>
    <row r="170" spans="6:15" s="256" customFormat="1" ht="11.25" outlineLevel="3" x14ac:dyDescent="0.25">
      <c r="F170" s="257"/>
      <c r="G170" s="258"/>
      <c r="H170" s="259" t="s">
        <v>484</v>
      </c>
      <c r="I170" s="258"/>
      <c r="J170" s="260">
        <v>2.4749999999999996</v>
      </c>
      <c r="K170" s="261"/>
      <c r="L170" s="262"/>
      <c r="M170" s="261"/>
      <c r="N170" s="263"/>
      <c r="O170" s="264" t="s">
        <v>19</v>
      </c>
    </row>
    <row r="171" spans="6:15" s="256" customFormat="1" ht="11.25" outlineLevel="3" x14ac:dyDescent="0.25">
      <c r="F171" s="257"/>
      <c r="G171" s="258"/>
      <c r="H171" s="259" t="s">
        <v>485</v>
      </c>
      <c r="I171" s="258"/>
      <c r="J171" s="260">
        <v>6.432500000000001</v>
      </c>
      <c r="K171" s="261"/>
      <c r="L171" s="262"/>
      <c r="M171" s="261"/>
      <c r="N171" s="263"/>
      <c r="O171" s="264" t="s">
        <v>19</v>
      </c>
    </row>
    <row r="172" spans="6:15" s="256" customFormat="1" ht="11.25" outlineLevel="3" x14ac:dyDescent="0.25">
      <c r="F172" s="257"/>
      <c r="G172" s="258"/>
      <c r="H172" s="259" t="s">
        <v>486</v>
      </c>
      <c r="I172" s="258"/>
      <c r="J172" s="260">
        <v>6.54</v>
      </c>
      <c r="K172" s="261"/>
      <c r="L172" s="262"/>
      <c r="M172" s="261"/>
      <c r="N172" s="263"/>
      <c r="O172" s="264" t="s">
        <v>19</v>
      </c>
    </row>
    <row r="173" spans="6:15" s="256" customFormat="1" ht="11.25" outlineLevel="3" x14ac:dyDescent="0.25">
      <c r="F173" s="257"/>
      <c r="G173" s="258"/>
      <c r="H173" s="259" t="s">
        <v>487</v>
      </c>
      <c r="I173" s="258"/>
      <c r="J173" s="260">
        <v>6.54</v>
      </c>
      <c r="K173" s="261"/>
      <c r="L173" s="262"/>
      <c r="M173" s="261"/>
      <c r="N173" s="263"/>
      <c r="O173" s="264" t="s">
        <v>19</v>
      </c>
    </row>
    <row r="174" spans="6:15" s="256" customFormat="1" ht="11.25" outlineLevel="3" x14ac:dyDescent="0.25">
      <c r="F174" s="257"/>
      <c r="G174" s="258"/>
      <c r="H174" s="259" t="s">
        <v>488</v>
      </c>
      <c r="I174" s="258"/>
      <c r="J174" s="260">
        <v>17.905000000000001</v>
      </c>
      <c r="K174" s="261"/>
      <c r="L174" s="262"/>
      <c r="M174" s="261"/>
      <c r="N174" s="263"/>
      <c r="O174" s="264" t="s">
        <v>19</v>
      </c>
    </row>
    <row r="175" spans="6:15" s="248" customFormat="1" ht="12" outlineLevel="2" x14ac:dyDescent="0.2">
      <c r="F175" s="249">
        <v>3</v>
      </c>
      <c r="G175" s="250" t="s">
        <v>35</v>
      </c>
      <c r="H175" s="251" t="s">
        <v>36</v>
      </c>
      <c r="I175" s="252" t="s">
        <v>28</v>
      </c>
      <c r="J175" s="253">
        <v>43.417499999999997</v>
      </c>
      <c r="K175" s="254"/>
      <c r="L175" s="253">
        <f>J175*(1+K175/100)</f>
        <v>43.417499999999997</v>
      </c>
      <c r="M175" s="318"/>
      <c r="N175" s="255">
        <f>L175*M175</f>
        <v>0</v>
      </c>
      <c r="O175" s="255">
        <v>21</v>
      </c>
    </row>
    <row r="176" spans="6:15" s="256" customFormat="1" ht="11.25" outlineLevel="3" x14ac:dyDescent="0.25">
      <c r="F176" s="257"/>
      <c r="G176" s="258"/>
      <c r="H176" s="259" t="s">
        <v>483</v>
      </c>
      <c r="I176" s="258"/>
      <c r="J176" s="260">
        <v>3.5250000000000004</v>
      </c>
      <c r="K176" s="261"/>
      <c r="L176" s="262"/>
      <c r="M176" s="261"/>
      <c r="N176" s="263"/>
      <c r="O176" s="264" t="s">
        <v>19</v>
      </c>
    </row>
    <row r="177" spans="6:15" s="256" customFormat="1" ht="11.25" outlineLevel="3" x14ac:dyDescent="0.25">
      <c r="F177" s="257"/>
      <c r="G177" s="258"/>
      <c r="H177" s="259" t="s">
        <v>484</v>
      </c>
      <c r="I177" s="258"/>
      <c r="J177" s="260">
        <v>2.4749999999999996</v>
      </c>
      <c r="K177" s="261"/>
      <c r="L177" s="262"/>
      <c r="M177" s="261"/>
      <c r="N177" s="263"/>
      <c r="O177" s="264" t="s">
        <v>19</v>
      </c>
    </row>
    <row r="178" spans="6:15" s="256" customFormat="1" ht="11.25" outlineLevel="3" x14ac:dyDescent="0.25">
      <c r="F178" s="257"/>
      <c r="G178" s="258"/>
      <c r="H178" s="259" t="s">
        <v>485</v>
      </c>
      <c r="I178" s="258"/>
      <c r="J178" s="260">
        <v>6.432500000000001</v>
      </c>
      <c r="K178" s="261"/>
      <c r="L178" s="262"/>
      <c r="M178" s="261"/>
      <c r="N178" s="263"/>
      <c r="O178" s="264" t="s">
        <v>19</v>
      </c>
    </row>
    <row r="179" spans="6:15" s="256" customFormat="1" ht="11.25" outlineLevel="3" x14ac:dyDescent="0.25">
      <c r="F179" s="257"/>
      <c r="G179" s="258"/>
      <c r="H179" s="259" t="s">
        <v>486</v>
      </c>
      <c r="I179" s="258"/>
      <c r="J179" s="260">
        <v>6.54</v>
      </c>
      <c r="K179" s="261"/>
      <c r="L179" s="262"/>
      <c r="M179" s="261"/>
      <c r="N179" s="263"/>
      <c r="O179" s="264" t="s">
        <v>19</v>
      </c>
    </row>
    <row r="180" spans="6:15" s="256" customFormat="1" ht="11.25" outlineLevel="3" x14ac:dyDescent="0.25">
      <c r="F180" s="257"/>
      <c r="G180" s="258"/>
      <c r="H180" s="259" t="s">
        <v>487</v>
      </c>
      <c r="I180" s="258"/>
      <c r="J180" s="260">
        <v>6.54</v>
      </c>
      <c r="K180" s="261"/>
      <c r="L180" s="262"/>
      <c r="M180" s="261"/>
      <c r="N180" s="263"/>
      <c r="O180" s="264" t="s">
        <v>19</v>
      </c>
    </row>
    <row r="181" spans="6:15" s="256" customFormat="1" ht="11.25" outlineLevel="3" x14ac:dyDescent="0.25">
      <c r="F181" s="257"/>
      <c r="G181" s="258"/>
      <c r="H181" s="259" t="s">
        <v>488</v>
      </c>
      <c r="I181" s="258"/>
      <c r="J181" s="260">
        <v>17.905000000000001</v>
      </c>
      <c r="K181" s="261"/>
      <c r="L181" s="262"/>
      <c r="M181" s="261"/>
      <c r="N181" s="263"/>
      <c r="O181" s="264" t="s">
        <v>19</v>
      </c>
    </row>
    <row r="182" spans="6:15" s="248" customFormat="1" ht="24" outlineLevel="2" x14ac:dyDescent="0.2">
      <c r="F182" s="249">
        <v>4</v>
      </c>
      <c r="G182" s="250" t="s">
        <v>525</v>
      </c>
      <c r="H182" s="251" t="s">
        <v>526</v>
      </c>
      <c r="I182" s="252" t="s">
        <v>103</v>
      </c>
      <c r="J182" s="253">
        <v>0.58699999999999997</v>
      </c>
      <c r="K182" s="254"/>
      <c r="L182" s="253">
        <f>J182*(1+K182/100)</f>
        <v>0.58699999999999997</v>
      </c>
      <c r="M182" s="318"/>
      <c r="N182" s="255">
        <f>L182*M182</f>
        <v>0</v>
      </c>
      <c r="O182" s="255">
        <v>21</v>
      </c>
    </row>
    <row r="183" spans="6:15" s="256" customFormat="1" ht="11.25" outlineLevel="3" x14ac:dyDescent="0.25">
      <c r="F183" s="257"/>
      <c r="G183" s="258"/>
      <c r="H183" s="259" t="s">
        <v>474</v>
      </c>
      <c r="I183" s="258"/>
      <c r="J183" s="260">
        <v>0.55499999999999994</v>
      </c>
      <c r="K183" s="261"/>
      <c r="L183" s="262"/>
      <c r="M183" s="261"/>
      <c r="N183" s="263"/>
      <c r="O183" s="264" t="s">
        <v>19</v>
      </c>
    </row>
    <row r="184" spans="6:15" s="256" customFormat="1" ht="11.25" outlineLevel="3" x14ac:dyDescent="0.25">
      <c r="F184" s="257"/>
      <c r="G184" s="258"/>
      <c r="H184" s="259" t="s">
        <v>527</v>
      </c>
      <c r="I184" s="258"/>
      <c r="J184" s="260">
        <v>3.2000000000000008E-2</v>
      </c>
      <c r="K184" s="261"/>
      <c r="L184" s="262"/>
      <c r="M184" s="261"/>
      <c r="N184" s="263"/>
      <c r="O184" s="264" t="s">
        <v>19</v>
      </c>
    </row>
    <row r="185" spans="6:15" s="248" customFormat="1" ht="24" outlineLevel="2" x14ac:dyDescent="0.2">
      <c r="F185" s="249">
        <v>5</v>
      </c>
      <c r="G185" s="250" t="s">
        <v>528</v>
      </c>
      <c r="H185" s="251" t="s">
        <v>529</v>
      </c>
      <c r="I185" s="252" t="s">
        <v>103</v>
      </c>
      <c r="J185" s="253">
        <v>0.55499999999999994</v>
      </c>
      <c r="K185" s="254"/>
      <c r="L185" s="253">
        <f>J185*(1+K185/100)</f>
        <v>0.55499999999999994</v>
      </c>
      <c r="M185" s="318"/>
      <c r="N185" s="255">
        <f>L185*M185</f>
        <v>0</v>
      </c>
      <c r="O185" s="255">
        <v>21</v>
      </c>
    </row>
    <row r="186" spans="6:15" s="256" customFormat="1" ht="11.25" outlineLevel="3" x14ac:dyDescent="0.25">
      <c r="F186" s="257"/>
      <c r="G186" s="258"/>
      <c r="H186" s="259" t="s">
        <v>474</v>
      </c>
      <c r="I186" s="258"/>
      <c r="J186" s="260">
        <v>0.55499999999999994</v>
      </c>
      <c r="K186" s="261"/>
      <c r="L186" s="262"/>
      <c r="M186" s="261"/>
      <c r="N186" s="263"/>
      <c r="O186" s="264" t="s">
        <v>19</v>
      </c>
    </row>
    <row r="187" spans="6:15" s="248" customFormat="1" ht="12" outlineLevel="2" x14ac:dyDescent="0.2">
      <c r="F187" s="249">
        <v>6</v>
      </c>
      <c r="G187" s="250" t="s">
        <v>530</v>
      </c>
      <c r="H187" s="251" t="s">
        <v>531</v>
      </c>
      <c r="I187" s="252" t="s">
        <v>29</v>
      </c>
      <c r="J187" s="253">
        <v>6</v>
      </c>
      <c r="K187" s="254"/>
      <c r="L187" s="253">
        <f>J187*(1+K187/100)</f>
        <v>6</v>
      </c>
      <c r="M187" s="318"/>
      <c r="N187" s="255">
        <f>L187*M187</f>
        <v>0</v>
      </c>
      <c r="O187" s="255">
        <v>21</v>
      </c>
    </row>
    <row r="188" spans="6:15" s="248" customFormat="1" ht="24" outlineLevel="2" x14ac:dyDescent="0.2">
      <c r="F188" s="249">
        <v>7</v>
      </c>
      <c r="G188" s="250" t="s">
        <v>532</v>
      </c>
      <c r="H188" s="251" t="s">
        <v>533</v>
      </c>
      <c r="I188" s="252" t="s">
        <v>8</v>
      </c>
      <c r="J188" s="253">
        <v>15</v>
      </c>
      <c r="K188" s="254"/>
      <c r="L188" s="253">
        <f>J188*(1+K188/100)</f>
        <v>15</v>
      </c>
      <c r="M188" s="318"/>
      <c r="N188" s="255">
        <f>L188*M188</f>
        <v>0</v>
      </c>
      <c r="O188" s="255">
        <v>21</v>
      </c>
    </row>
    <row r="189" spans="6:15" s="248" customFormat="1" ht="24" outlineLevel="2" x14ac:dyDescent="0.2">
      <c r="F189" s="249">
        <v>8</v>
      </c>
      <c r="G189" s="250" t="s">
        <v>534</v>
      </c>
      <c r="H189" s="251" t="s">
        <v>535</v>
      </c>
      <c r="I189" s="252" t="s">
        <v>28</v>
      </c>
      <c r="J189" s="253">
        <v>0.66</v>
      </c>
      <c r="K189" s="254"/>
      <c r="L189" s="253">
        <f>J189*(1+K189/100)</f>
        <v>0.66</v>
      </c>
      <c r="M189" s="318"/>
      <c r="N189" s="255">
        <f>L189*M189</f>
        <v>0</v>
      </c>
      <c r="O189" s="255">
        <v>21</v>
      </c>
    </row>
    <row r="190" spans="6:15" s="256" customFormat="1" ht="11.25" outlineLevel="3" x14ac:dyDescent="0.25">
      <c r="F190" s="257"/>
      <c r="G190" s="258"/>
      <c r="H190" s="259" t="s">
        <v>536</v>
      </c>
      <c r="I190" s="258"/>
      <c r="J190" s="260">
        <v>0.66</v>
      </c>
      <c r="K190" s="261"/>
      <c r="L190" s="262"/>
      <c r="M190" s="261"/>
      <c r="N190" s="263"/>
      <c r="O190" s="264" t="s">
        <v>19</v>
      </c>
    </row>
    <row r="191" spans="6:15" s="248" customFormat="1" ht="12" outlineLevel="2" x14ac:dyDescent="0.2">
      <c r="F191" s="249">
        <v>9</v>
      </c>
      <c r="G191" s="250" t="s">
        <v>537</v>
      </c>
      <c r="H191" s="251" t="s">
        <v>538</v>
      </c>
      <c r="I191" s="252" t="s">
        <v>28</v>
      </c>
      <c r="J191" s="253">
        <v>2.2000000000000002</v>
      </c>
      <c r="K191" s="254"/>
      <c r="L191" s="253">
        <f>J191*(1+K191/100)</f>
        <v>2.2000000000000002</v>
      </c>
      <c r="M191" s="318"/>
      <c r="N191" s="255">
        <f>L191*M191</f>
        <v>0</v>
      </c>
      <c r="O191" s="255">
        <v>21</v>
      </c>
    </row>
    <row r="192" spans="6:15" s="256" customFormat="1" ht="11.25" outlineLevel="3" x14ac:dyDescent="0.25">
      <c r="F192" s="257"/>
      <c r="G192" s="258"/>
      <c r="H192" s="259" t="s">
        <v>539</v>
      </c>
      <c r="I192" s="258"/>
      <c r="J192" s="260">
        <v>2.2000000000000002</v>
      </c>
      <c r="K192" s="261"/>
      <c r="L192" s="262"/>
      <c r="M192" s="261"/>
      <c r="N192" s="263"/>
      <c r="O192" s="264" t="s">
        <v>19</v>
      </c>
    </row>
    <row r="193" spans="6:15" s="248" customFormat="1" ht="24" outlineLevel="2" x14ac:dyDescent="0.2">
      <c r="F193" s="249">
        <v>10</v>
      </c>
      <c r="G193" s="250" t="s">
        <v>540</v>
      </c>
      <c r="H193" s="251" t="s">
        <v>541</v>
      </c>
      <c r="I193" s="252" t="s">
        <v>103</v>
      </c>
      <c r="J193" s="253">
        <v>0.6</v>
      </c>
      <c r="K193" s="254"/>
      <c r="L193" s="253">
        <f>J193*(1+K193/100)</f>
        <v>0.6</v>
      </c>
      <c r="M193" s="318"/>
      <c r="N193" s="255">
        <f>L193*M193</f>
        <v>0</v>
      </c>
      <c r="O193" s="255">
        <v>21</v>
      </c>
    </row>
    <row r="194" spans="6:15" s="256" customFormat="1" ht="11.25" outlineLevel="3" x14ac:dyDescent="0.25">
      <c r="F194" s="257"/>
      <c r="G194" s="258"/>
      <c r="H194" s="259" t="s">
        <v>542</v>
      </c>
      <c r="I194" s="258"/>
      <c r="J194" s="260">
        <v>0.6</v>
      </c>
      <c r="K194" s="261"/>
      <c r="L194" s="262"/>
      <c r="M194" s="261"/>
      <c r="N194" s="263"/>
      <c r="O194" s="264" t="s">
        <v>19</v>
      </c>
    </row>
    <row r="195" spans="6:15" s="248" customFormat="1" ht="24" outlineLevel="2" x14ac:dyDescent="0.2">
      <c r="F195" s="249">
        <v>11</v>
      </c>
      <c r="G195" s="250" t="s">
        <v>543</v>
      </c>
      <c r="H195" s="251" t="s">
        <v>544</v>
      </c>
      <c r="I195" s="252" t="s">
        <v>8</v>
      </c>
      <c r="J195" s="253">
        <v>18</v>
      </c>
      <c r="K195" s="254"/>
      <c r="L195" s="253">
        <f>J195*(1+K195/100)</f>
        <v>18</v>
      </c>
      <c r="M195" s="318"/>
      <c r="N195" s="255">
        <f>L195*M195</f>
        <v>0</v>
      </c>
      <c r="O195" s="255">
        <v>21</v>
      </c>
    </row>
    <row r="196" spans="6:15" s="256" customFormat="1" ht="11.25" outlineLevel="3" x14ac:dyDescent="0.25">
      <c r="F196" s="257"/>
      <c r="G196" s="258"/>
      <c r="H196" s="259" t="s">
        <v>545</v>
      </c>
      <c r="I196" s="258"/>
      <c r="J196" s="260">
        <v>18</v>
      </c>
      <c r="K196" s="261"/>
      <c r="L196" s="262"/>
      <c r="M196" s="261"/>
      <c r="N196" s="263"/>
      <c r="O196" s="264" t="s">
        <v>19</v>
      </c>
    </row>
    <row r="197" spans="6:15" s="248" customFormat="1" ht="24" outlineLevel="2" x14ac:dyDescent="0.2">
      <c r="F197" s="249">
        <v>12</v>
      </c>
      <c r="G197" s="250" t="s">
        <v>546</v>
      </c>
      <c r="H197" s="251" t="s">
        <v>547</v>
      </c>
      <c r="I197" s="252" t="s">
        <v>8</v>
      </c>
      <c r="J197" s="253">
        <v>4</v>
      </c>
      <c r="K197" s="254"/>
      <c r="L197" s="253">
        <f>J197*(1+K197/100)</f>
        <v>4</v>
      </c>
      <c r="M197" s="318"/>
      <c r="N197" s="255">
        <f>L197*M197</f>
        <v>0</v>
      </c>
      <c r="O197" s="255">
        <v>21</v>
      </c>
    </row>
    <row r="198" spans="6:15" s="256" customFormat="1" ht="11.25" outlineLevel="3" x14ac:dyDescent="0.25">
      <c r="F198" s="257"/>
      <c r="G198" s="258"/>
      <c r="H198" s="259" t="s">
        <v>548</v>
      </c>
      <c r="I198" s="258"/>
      <c r="J198" s="260">
        <v>4</v>
      </c>
      <c r="K198" s="261"/>
      <c r="L198" s="262"/>
      <c r="M198" s="261"/>
      <c r="N198" s="263"/>
      <c r="O198" s="264" t="s">
        <v>19</v>
      </c>
    </row>
    <row r="199" spans="6:15" s="248" customFormat="1" ht="24" outlineLevel="2" x14ac:dyDescent="0.2">
      <c r="F199" s="249">
        <v>13</v>
      </c>
      <c r="G199" s="250" t="s">
        <v>549</v>
      </c>
      <c r="H199" s="251" t="s">
        <v>550</v>
      </c>
      <c r="I199" s="252" t="s">
        <v>29</v>
      </c>
      <c r="J199" s="253">
        <v>2</v>
      </c>
      <c r="K199" s="254"/>
      <c r="L199" s="253">
        <f t="shared" ref="L199:L209" si="2">J199*(1+K199/100)</f>
        <v>2</v>
      </c>
      <c r="M199" s="318"/>
      <c r="N199" s="255">
        <f t="shared" ref="N199:N209" si="3">L199*M199</f>
        <v>0</v>
      </c>
      <c r="O199" s="255">
        <v>21</v>
      </c>
    </row>
    <row r="200" spans="6:15" s="248" customFormat="1" ht="12" outlineLevel="2" x14ac:dyDescent="0.2">
      <c r="F200" s="249">
        <v>14</v>
      </c>
      <c r="G200" s="250" t="s">
        <v>551</v>
      </c>
      <c r="H200" s="251" t="s">
        <v>552</v>
      </c>
      <c r="I200" s="252" t="s">
        <v>8</v>
      </c>
      <c r="J200" s="253">
        <v>45</v>
      </c>
      <c r="K200" s="254"/>
      <c r="L200" s="253">
        <f t="shared" si="2"/>
        <v>45</v>
      </c>
      <c r="M200" s="318"/>
      <c r="N200" s="255">
        <f t="shared" si="3"/>
        <v>0</v>
      </c>
      <c r="O200" s="255">
        <v>21</v>
      </c>
    </row>
    <row r="201" spans="6:15" s="248" customFormat="1" ht="12" outlineLevel="2" x14ac:dyDescent="0.2">
      <c r="F201" s="249">
        <v>15</v>
      </c>
      <c r="G201" s="250" t="s">
        <v>553</v>
      </c>
      <c r="H201" s="251" t="s">
        <v>554</v>
      </c>
      <c r="I201" s="252" t="s">
        <v>8</v>
      </c>
      <c r="J201" s="253">
        <v>32</v>
      </c>
      <c r="K201" s="254"/>
      <c r="L201" s="253">
        <f t="shared" si="2"/>
        <v>32</v>
      </c>
      <c r="M201" s="318"/>
      <c r="N201" s="255">
        <f t="shared" si="3"/>
        <v>0</v>
      </c>
      <c r="O201" s="255">
        <v>21</v>
      </c>
    </row>
    <row r="202" spans="6:15" s="248" customFormat="1" ht="12" outlineLevel="2" x14ac:dyDescent="0.2">
      <c r="F202" s="249">
        <v>16</v>
      </c>
      <c r="G202" s="250" t="s">
        <v>555</v>
      </c>
      <c r="H202" s="251" t="s">
        <v>556</v>
      </c>
      <c r="I202" s="252" t="s">
        <v>8</v>
      </c>
      <c r="J202" s="253">
        <v>28</v>
      </c>
      <c r="K202" s="254"/>
      <c r="L202" s="253">
        <f t="shared" si="2"/>
        <v>28</v>
      </c>
      <c r="M202" s="318"/>
      <c r="N202" s="255">
        <f t="shared" si="3"/>
        <v>0</v>
      </c>
      <c r="O202" s="255">
        <v>21</v>
      </c>
    </row>
    <row r="203" spans="6:15" s="248" customFormat="1" ht="12" outlineLevel="2" x14ac:dyDescent="0.2">
      <c r="F203" s="249">
        <v>17</v>
      </c>
      <c r="G203" s="250" t="s">
        <v>557</v>
      </c>
      <c r="H203" s="251" t="s">
        <v>558</v>
      </c>
      <c r="I203" s="252" t="s">
        <v>8</v>
      </c>
      <c r="J203" s="253">
        <v>20</v>
      </c>
      <c r="K203" s="254"/>
      <c r="L203" s="253">
        <f t="shared" si="2"/>
        <v>20</v>
      </c>
      <c r="M203" s="318"/>
      <c r="N203" s="255">
        <f t="shared" si="3"/>
        <v>0</v>
      </c>
      <c r="O203" s="255">
        <v>21</v>
      </c>
    </row>
    <row r="204" spans="6:15" s="248" customFormat="1" ht="12" outlineLevel="2" x14ac:dyDescent="0.2">
      <c r="F204" s="249">
        <v>18</v>
      </c>
      <c r="G204" s="250" t="s">
        <v>559</v>
      </c>
      <c r="H204" s="251" t="s">
        <v>560</v>
      </c>
      <c r="I204" s="252" t="s">
        <v>8</v>
      </c>
      <c r="J204" s="253">
        <v>15</v>
      </c>
      <c r="K204" s="254"/>
      <c r="L204" s="253">
        <f t="shared" si="2"/>
        <v>15</v>
      </c>
      <c r="M204" s="318"/>
      <c r="N204" s="255">
        <f t="shared" si="3"/>
        <v>0</v>
      </c>
      <c r="O204" s="255">
        <v>21</v>
      </c>
    </row>
    <row r="205" spans="6:15" s="248" customFormat="1" ht="12" outlineLevel="2" x14ac:dyDescent="0.2">
      <c r="F205" s="249">
        <v>19</v>
      </c>
      <c r="G205" s="250" t="s">
        <v>561</v>
      </c>
      <c r="H205" s="251" t="s">
        <v>562</v>
      </c>
      <c r="I205" s="252" t="s">
        <v>8</v>
      </c>
      <c r="J205" s="253">
        <v>33</v>
      </c>
      <c r="K205" s="254"/>
      <c r="L205" s="253">
        <f t="shared" si="2"/>
        <v>33</v>
      </c>
      <c r="M205" s="318"/>
      <c r="N205" s="255">
        <f t="shared" si="3"/>
        <v>0</v>
      </c>
      <c r="O205" s="255">
        <v>21</v>
      </c>
    </row>
    <row r="206" spans="6:15" s="248" customFormat="1" ht="12" outlineLevel="2" x14ac:dyDescent="0.2">
      <c r="F206" s="249">
        <v>20</v>
      </c>
      <c r="G206" s="250" t="s">
        <v>563</v>
      </c>
      <c r="H206" s="251" t="s">
        <v>564</v>
      </c>
      <c r="I206" s="252" t="s">
        <v>8</v>
      </c>
      <c r="J206" s="253">
        <v>10</v>
      </c>
      <c r="K206" s="254"/>
      <c r="L206" s="253">
        <f t="shared" si="2"/>
        <v>10</v>
      </c>
      <c r="M206" s="318"/>
      <c r="N206" s="255">
        <f t="shared" si="3"/>
        <v>0</v>
      </c>
      <c r="O206" s="255">
        <v>21</v>
      </c>
    </row>
    <row r="207" spans="6:15" s="248" customFormat="1" ht="12" outlineLevel="2" x14ac:dyDescent="0.2">
      <c r="F207" s="249">
        <v>21</v>
      </c>
      <c r="G207" s="250" t="s">
        <v>565</v>
      </c>
      <c r="H207" s="251" t="s">
        <v>566</v>
      </c>
      <c r="I207" s="252" t="s">
        <v>8</v>
      </c>
      <c r="J207" s="253">
        <v>10</v>
      </c>
      <c r="K207" s="254"/>
      <c r="L207" s="253">
        <f t="shared" si="2"/>
        <v>10</v>
      </c>
      <c r="M207" s="318"/>
      <c r="N207" s="255">
        <f t="shared" si="3"/>
        <v>0</v>
      </c>
      <c r="O207" s="255">
        <v>21</v>
      </c>
    </row>
    <row r="208" spans="6:15" s="248" customFormat="1" ht="12" outlineLevel="2" x14ac:dyDescent="0.2">
      <c r="F208" s="249">
        <v>22</v>
      </c>
      <c r="G208" s="250" t="s">
        <v>567</v>
      </c>
      <c r="H208" s="251" t="s">
        <v>568</v>
      </c>
      <c r="I208" s="252" t="s">
        <v>8</v>
      </c>
      <c r="J208" s="253">
        <v>5</v>
      </c>
      <c r="K208" s="254"/>
      <c r="L208" s="253">
        <f t="shared" si="2"/>
        <v>5</v>
      </c>
      <c r="M208" s="318"/>
      <c r="N208" s="255">
        <f t="shared" si="3"/>
        <v>0</v>
      </c>
      <c r="O208" s="255">
        <v>21</v>
      </c>
    </row>
    <row r="209" spans="6:15" s="248" customFormat="1" ht="12" outlineLevel="2" x14ac:dyDescent="0.2">
      <c r="F209" s="249">
        <v>23</v>
      </c>
      <c r="G209" s="250" t="s">
        <v>569</v>
      </c>
      <c r="H209" s="251" t="s">
        <v>570</v>
      </c>
      <c r="I209" s="252" t="s">
        <v>8</v>
      </c>
      <c r="J209" s="253">
        <v>8</v>
      </c>
      <c r="K209" s="254"/>
      <c r="L209" s="253">
        <f t="shared" si="2"/>
        <v>8</v>
      </c>
      <c r="M209" s="318"/>
      <c r="N209" s="255">
        <f t="shared" si="3"/>
        <v>0</v>
      </c>
      <c r="O209" s="255">
        <v>21</v>
      </c>
    </row>
    <row r="210" spans="6:15" s="272" customFormat="1" ht="12.75" customHeight="1" outlineLevel="2" x14ac:dyDescent="0.25">
      <c r="F210" s="265"/>
      <c r="G210" s="266"/>
      <c r="H210" s="267"/>
      <c r="I210" s="266"/>
      <c r="J210" s="268"/>
      <c r="K210" s="269"/>
      <c r="L210" s="268"/>
      <c r="M210" s="269"/>
      <c r="N210" s="270"/>
      <c r="O210" s="271" t="s">
        <v>19</v>
      </c>
    </row>
    <row r="211" spans="6:15" s="241" customFormat="1" ht="16.5" customHeight="1" outlineLevel="1" x14ac:dyDescent="0.2">
      <c r="F211" s="242"/>
      <c r="G211" s="243"/>
      <c r="H211" s="243" t="s">
        <v>37</v>
      </c>
      <c r="I211" s="232"/>
      <c r="J211" s="244"/>
      <c r="K211" s="245"/>
      <c r="L211" s="244"/>
      <c r="M211" s="245"/>
      <c r="N211" s="246">
        <f>SUBTOTAL(9,N212:N217)</f>
        <v>0</v>
      </c>
      <c r="O211" s="247" t="s">
        <v>19</v>
      </c>
    </row>
    <row r="212" spans="6:15" s="248" customFormat="1" ht="12" outlineLevel="2" x14ac:dyDescent="0.2">
      <c r="F212" s="249">
        <v>1</v>
      </c>
      <c r="G212" s="250" t="s">
        <v>38</v>
      </c>
      <c r="H212" s="251" t="s">
        <v>39</v>
      </c>
      <c r="I212" s="252" t="s">
        <v>40</v>
      </c>
      <c r="J212" s="253">
        <v>5.5244799999999987</v>
      </c>
      <c r="K212" s="254"/>
      <c r="L212" s="253">
        <f>J212*(1+K212/100)</f>
        <v>5.5244799999999987</v>
      </c>
      <c r="M212" s="318"/>
      <c r="N212" s="255">
        <f>L212*M212</f>
        <v>0</v>
      </c>
      <c r="O212" s="255">
        <v>21</v>
      </c>
    </row>
    <row r="213" spans="6:15" s="248" customFormat="1" ht="24" outlineLevel="2" x14ac:dyDescent="0.2">
      <c r="F213" s="249">
        <v>2</v>
      </c>
      <c r="G213" s="250" t="s">
        <v>41</v>
      </c>
      <c r="H213" s="251" t="s">
        <v>42</v>
      </c>
      <c r="I213" s="252" t="s">
        <v>40</v>
      </c>
      <c r="J213" s="253">
        <v>5.5244799999999987</v>
      </c>
      <c r="K213" s="254"/>
      <c r="L213" s="253">
        <f>J213*(1+K213/100)</f>
        <v>5.5244799999999987</v>
      </c>
      <c r="M213" s="318"/>
      <c r="N213" s="255">
        <f>L213*M213</f>
        <v>0</v>
      </c>
      <c r="O213" s="255">
        <v>21</v>
      </c>
    </row>
    <row r="214" spans="6:15" s="248" customFormat="1" ht="24" outlineLevel="2" x14ac:dyDescent="0.2">
      <c r="F214" s="249">
        <v>3</v>
      </c>
      <c r="G214" s="250" t="s">
        <v>344</v>
      </c>
      <c r="H214" s="251" t="s">
        <v>345</v>
      </c>
      <c r="I214" s="252" t="s">
        <v>40</v>
      </c>
      <c r="J214" s="253">
        <v>5.524</v>
      </c>
      <c r="K214" s="254"/>
      <c r="L214" s="253">
        <f>J214*(1+K214/100)</f>
        <v>5.524</v>
      </c>
      <c r="M214" s="318"/>
      <c r="N214" s="255">
        <f>L214*M214</f>
        <v>0</v>
      </c>
      <c r="O214" s="255">
        <v>21</v>
      </c>
    </row>
    <row r="215" spans="6:15" s="248" customFormat="1" ht="12" outlineLevel="2" x14ac:dyDescent="0.2">
      <c r="F215" s="249">
        <v>4</v>
      </c>
      <c r="G215" s="250" t="s">
        <v>43</v>
      </c>
      <c r="H215" s="251" t="s">
        <v>346</v>
      </c>
      <c r="I215" s="252" t="s">
        <v>40</v>
      </c>
      <c r="J215" s="253">
        <v>5.5244799999999987</v>
      </c>
      <c r="K215" s="254"/>
      <c r="L215" s="253">
        <f>J215*(1+K215/100)</f>
        <v>5.5244799999999987</v>
      </c>
      <c r="M215" s="318"/>
      <c r="N215" s="255">
        <f>L215*M215</f>
        <v>0</v>
      </c>
      <c r="O215" s="255">
        <v>21</v>
      </c>
    </row>
    <row r="216" spans="6:15" s="248" customFormat="1" ht="12" outlineLevel="2" x14ac:dyDescent="0.2">
      <c r="F216" s="249">
        <v>5</v>
      </c>
      <c r="G216" s="250" t="s">
        <v>44</v>
      </c>
      <c r="H216" s="251" t="s">
        <v>45</v>
      </c>
      <c r="I216" s="252" t="s">
        <v>40</v>
      </c>
      <c r="J216" s="253">
        <v>27.552</v>
      </c>
      <c r="K216" s="254"/>
      <c r="L216" s="253">
        <f>J216*(1+K216/100)</f>
        <v>27.552</v>
      </c>
      <c r="M216" s="318"/>
      <c r="N216" s="255">
        <f>L216*M216</f>
        <v>0</v>
      </c>
      <c r="O216" s="255">
        <v>21</v>
      </c>
    </row>
    <row r="217" spans="6:15" s="272" customFormat="1" ht="12.75" customHeight="1" outlineLevel="2" x14ac:dyDescent="0.25">
      <c r="F217" s="265"/>
      <c r="G217" s="266"/>
      <c r="H217" s="267"/>
      <c r="I217" s="266"/>
      <c r="J217" s="268"/>
      <c r="K217" s="269"/>
      <c r="L217" s="268"/>
      <c r="M217" s="269"/>
      <c r="N217" s="270"/>
      <c r="O217" s="271" t="s">
        <v>19</v>
      </c>
    </row>
    <row r="218" spans="6:15" s="241" customFormat="1" ht="16.5" customHeight="1" outlineLevel="1" x14ac:dyDescent="0.2">
      <c r="F218" s="242"/>
      <c r="G218" s="243"/>
      <c r="H218" s="243" t="s">
        <v>571</v>
      </c>
      <c r="I218" s="232"/>
      <c r="J218" s="244"/>
      <c r="K218" s="245"/>
      <c r="L218" s="244"/>
      <c r="M218" s="245"/>
      <c r="N218" s="246">
        <f>SUBTOTAL(9,N219:N240)</f>
        <v>0</v>
      </c>
      <c r="O218" s="247" t="s">
        <v>19</v>
      </c>
    </row>
    <row r="219" spans="6:15" s="248" customFormat="1" ht="12" outlineLevel="2" x14ac:dyDescent="0.2">
      <c r="F219" s="249">
        <v>1</v>
      </c>
      <c r="G219" s="250" t="s">
        <v>572</v>
      </c>
      <c r="H219" s="251" t="s">
        <v>573</v>
      </c>
      <c r="I219" s="252" t="s">
        <v>40</v>
      </c>
      <c r="J219" s="253">
        <v>1.65165E-2</v>
      </c>
      <c r="K219" s="254"/>
      <c r="L219" s="253">
        <f>J219*(1+K219/100)</f>
        <v>1.65165E-2</v>
      </c>
      <c r="M219" s="318"/>
      <c r="N219" s="255">
        <f>L219*M219</f>
        <v>0</v>
      </c>
      <c r="O219" s="255">
        <v>21</v>
      </c>
    </row>
    <row r="220" spans="6:15" s="256" customFormat="1" ht="11.25" outlineLevel="3" x14ac:dyDescent="0.25">
      <c r="F220" s="257"/>
      <c r="G220" s="258"/>
      <c r="H220" s="259" t="s">
        <v>574</v>
      </c>
      <c r="I220" s="258"/>
      <c r="J220" s="260">
        <v>1.65165E-2</v>
      </c>
      <c r="K220" s="261"/>
      <c r="L220" s="262"/>
      <c r="M220" s="261"/>
      <c r="N220" s="263"/>
      <c r="O220" s="264" t="s">
        <v>19</v>
      </c>
    </row>
    <row r="221" spans="6:15" s="248" customFormat="1" ht="12" outlineLevel="2" x14ac:dyDescent="0.2">
      <c r="F221" s="249">
        <v>2</v>
      </c>
      <c r="G221" s="250" t="s">
        <v>575</v>
      </c>
      <c r="H221" s="251" t="s">
        <v>576</v>
      </c>
      <c r="I221" s="252" t="s">
        <v>28</v>
      </c>
      <c r="J221" s="253">
        <v>56.627999999999993</v>
      </c>
      <c r="K221" s="254"/>
      <c r="L221" s="253">
        <f>J221*(1+K221/100)</f>
        <v>56.627999999999993</v>
      </c>
      <c r="M221" s="318"/>
      <c r="N221" s="255">
        <f>L221*M221</f>
        <v>0</v>
      </c>
      <c r="O221" s="255">
        <v>21</v>
      </c>
    </row>
    <row r="222" spans="6:15" s="256" customFormat="1" ht="11.25" outlineLevel="3" x14ac:dyDescent="0.25">
      <c r="F222" s="257"/>
      <c r="G222" s="258"/>
      <c r="H222" s="259" t="s">
        <v>577</v>
      </c>
      <c r="I222" s="258"/>
      <c r="J222" s="260">
        <v>56.627999999999993</v>
      </c>
      <c r="K222" s="261"/>
      <c r="L222" s="262"/>
      <c r="M222" s="261"/>
      <c r="N222" s="263"/>
      <c r="O222" s="264" t="s">
        <v>19</v>
      </c>
    </row>
    <row r="223" spans="6:15" s="248" customFormat="1" ht="24" outlineLevel="2" x14ac:dyDescent="0.2">
      <c r="F223" s="249">
        <v>3</v>
      </c>
      <c r="G223" s="250" t="s">
        <v>578</v>
      </c>
      <c r="H223" s="251" t="s">
        <v>579</v>
      </c>
      <c r="I223" s="252" t="s">
        <v>28</v>
      </c>
      <c r="J223" s="253">
        <v>41.484500000000004</v>
      </c>
      <c r="K223" s="254"/>
      <c r="L223" s="253">
        <f>J223*(1+K223/100)</f>
        <v>41.484500000000004</v>
      </c>
      <c r="M223" s="318"/>
      <c r="N223" s="255">
        <f>L223*M223</f>
        <v>0</v>
      </c>
      <c r="O223" s="255">
        <v>21</v>
      </c>
    </row>
    <row r="224" spans="6:15" s="256" customFormat="1" ht="11.25" outlineLevel="3" x14ac:dyDescent="0.25">
      <c r="F224" s="257"/>
      <c r="G224" s="258"/>
      <c r="H224" s="259" t="s">
        <v>580</v>
      </c>
      <c r="I224" s="258"/>
      <c r="J224" s="260">
        <v>0</v>
      </c>
      <c r="K224" s="261"/>
      <c r="L224" s="262"/>
      <c r="M224" s="261"/>
      <c r="N224" s="263"/>
      <c r="O224" s="264" t="s">
        <v>19</v>
      </c>
    </row>
    <row r="225" spans="6:15" s="256" customFormat="1" ht="11.25" outlineLevel="3" x14ac:dyDescent="0.25">
      <c r="F225" s="257"/>
      <c r="G225" s="258"/>
      <c r="H225" s="259" t="s">
        <v>483</v>
      </c>
      <c r="I225" s="258"/>
      <c r="J225" s="260">
        <v>3.5250000000000004</v>
      </c>
      <c r="K225" s="261"/>
      <c r="L225" s="262"/>
      <c r="M225" s="261"/>
      <c r="N225" s="263"/>
      <c r="O225" s="264" t="s">
        <v>19</v>
      </c>
    </row>
    <row r="226" spans="6:15" s="256" customFormat="1" ht="11.25" outlineLevel="3" x14ac:dyDescent="0.25">
      <c r="F226" s="257"/>
      <c r="G226" s="258"/>
      <c r="H226" s="259" t="s">
        <v>484</v>
      </c>
      <c r="I226" s="258"/>
      <c r="J226" s="260">
        <v>2.4749999999999996</v>
      </c>
      <c r="K226" s="261"/>
      <c r="L226" s="262"/>
      <c r="M226" s="261"/>
      <c r="N226" s="263"/>
      <c r="O226" s="264" t="s">
        <v>19</v>
      </c>
    </row>
    <row r="227" spans="6:15" s="256" customFormat="1" ht="11.25" outlineLevel="3" x14ac:dyDescent="0.25">
      <c r="F227" s="257"/>
      <c r="G227" s="258"/>
      <c r="H227" s="259" t="s">
        <v>485</v>
      </c>
      <c r="I227" s="258"/>
      <c r="J227" s="260">
        <v>6.432500000000001</v>
      </c>
      <c r="K227" s="261"/>
      <c r="L227" s="262"/>
      <c r="M227" s="261"/>
      <c r="N227" s="263"/>
      <c r="O227" s="264" t="s">
        <v>19</v>
      </c>
    </row>
    <row r="228" spans="6:15" s="256" customFormat="1" ht="11.25" outlineLevel="3" x14ac:dyDescent="0.25">
      <c r="F228" s="257"/>
      <c r="G228" s="258"/>
      <c r="H228" s="259" t="s">
        <v>486</v>
      </c>
      <c r="I228" s="258"/>
      <c r="J228" s="260">
        <v>6.54</v>
      </c>
      <c r="K228" s="261"/>
      <c r="L228" s="262"/>
      <c r="M228" s="261"/>
      <c r="N228" s="263"/>
      <c r="O228" s="264" t="s">
        <v>19</v>
      </c>
    </row>
    <row r="229" spans="6:15" s="256" customFormat="1" ht="11.25" outlineLevel="3" x14ac:dyDescent="0.25">
      <c r="F229" s="257"/>
      <c r="G229" s="258"/>
      <c r="H229" s="259" t="s">
        <v>487</v>
      </c>
      <c r="I229" s="258"/>
      <c r="J229" s="260">
        <v>6.54</v>
      </c>
      <c r="K229" s="261"/>
      <c r="L229" s="262"/>
      <c r="M229" s="261"/>
      <c r="N229" s="263"/>
      <c r="O229" s="264" t="s">
        <v>19</v>
      </c>
    </row>
    <row r="230" spans="6:15" s="256" customFormat="1" ht="11.25" outlineLevel="3" x14ac:dyDescent="0.25">
      <c r="F230" s="257"/>
      <c r="G230" s="258"/>
      <c r="H230" s="259" t="s">
        <v>581</v>
      </c>
      <c r="I230" s="258"/>
      <c r="J230" s="260">
        <v>0</v>
      </c>
      <c r="K230" s="261"/>
      <c r="L230" s="262"/>
      <c r="M230" s="261"/>
      <c r="N230" s="263"/>
      <c r="O230" s="264" t="s">
        <v>19</v>
      </c>
    </row>
    <row r="231" spans="6:15" s="256" customFormat="1" ht="11.25" outlineLevel="3" x14ac:dyDescent="0.25">
      <c r="F231" s="257"/>
      <c r="G231" s="258"/>
      <c r="H231" s="259" t="s">
        <v>582</v>
      </c>
      <c r="I231" s="258"/>
      <c r="J231" s="260">
        <v>10.154999999999999</v>
      </c>
      <c r="K231" s="261"/>
      <c r="L231" s="262"/>
      <c r="M231" s="261"/>
      <c r="N231" s="263"/>
      <c r="O231" s="264" t="s">
        <v>19</v>
      </c>
    </row>
    <row r="232" spans="6:15" s="256" customFormat="1" ht="11.25" outlineLevel="3" x14ac:dyDescent="0.25">
      <c r="F232" s="257"/>
      <c r="G232" s="258"/>
      <c r="H232" s="259" t="s">
        <v>583</v>
      </c>
      <c r="I232" s="258"/>
      <c r="J232" s="260">
        <v>0.94499999999999995</v>
      </c>
      <c r="K232" s="261"/>
      <c r="L232" s="262"/>
      <c r="M232" s="261"/>
      <c r="N232" s="263"/>
      <c r="O232" s="264" t="s">
        <v>19</v>
      </c>
    </row>
    <row r="233" spans="6:15" s="256" customFormat="1" ht="11.25" outlineLevel="3" x14ac:dyDescent="0.25">
      <c r="F233" s="257"/>
      <c r="G233" s="258"/>
      <c r="H233" s="259" t="s">
        <v>584</v>
      </c>
      <c r="I233" s="258"/>
      <c r="J233" s="260">
        <v>1.71</v>
      </c>
      <c r="K233" s="261"/>
      <c r="L233" s="262"/>
      <c r="M233" s="261"/>
      <c r="N233" s="263"/>
      <c r="O233" s="264" t="s">
        <v>19</v>
      </c>
    </row>
    <row r="234" spans="6:15" s="256" customFormat="1" ht="11.25" outlineLevel="3" x14ac:dyDescent="0.25">
      <c r="F234" s="257"/>
      <c r="G234" s="258"/>
      <c r="H234" s="259" t="s">
        <v>585</v>
      </c>
      <c r="I234" s="258"/>
      <c r="J234" s="260">
        <v>1.5809999999999997</v>
      </c>
      <c r="K234" s="261"/>
      <c r="L234" s="262"/>
      <c r="M234" s="261"/>
      <c r="N234" s="263"/>
      <c r="O234" s="264" t="s">
        <v>19</v>
      </c>
    </row>
    <row r="235" spans="6:15" s="256" customFormat="1" ht="11.25" outlineLevel="3" x14ac:dyDescent="0.25">
      <c r="F235" s="257"/>
      <c r="G235" s="258"/>
      <c r="H235" s="259" t="s">
        <v>586</v>
      </c>
      <c r="I235" s="258"/>
      <c r="J235" s="260">
        <v>1.5809999999999997</v>
      </c>
      <c r="K235" s="261"/>
      <c r="L235" s="262"/>
      <c r="M235" s="261"/>
      <c r="N235" s="263"/>
      <c r="O235" s="264" t="s">
        <v>19</v>
      </c>
    </row>
    <row r="236" spans="6:15" s="248" customFormat="1" ht="24" outlineLevel="2" x14ac:dyDescent="0.2">
      <c r="F236" s="249">
        <v>4</v>
      </c>
      <c r="G236" s="250" t="s">
        <v>587</v>
      </c>
      <c r="H236" s="251" t="s">
        <v>588</v>
      </c>
      <c r="I236" s="252" t="s">
        <v>28</v>
      </c>
      <c r="J236" s="253">
        <v>47.190000000000005</v>
      </c>
      <c r="K236" s="254"/>
      <c r="L236" s="253">
        <f>J236*(1+K236/100)</f>
        <v>47.190000000000005</v>
      </c>
      <c r="M236" s="318"/>
      <c r="N236" s="255">
        <f>L236*M236</f>
        <v>0</v>
      </c>
      <c r="O236" s="255">
        <v>21</v>
      </c>
    </row>
    <row r="237" spans="6:15" s="256" customFormat="1" ht="11.25" outlineLevel="3" x14ac:dyDescent="0.25">
      <c r="F237" s="257"/>
      <c r="G237" s="258"/>
      <c r="H237" s="259" t="s">
        <v>589</v>
      </c>
      <c r="I237" s="258"/>
      <c r="J237" s="260">
        <v>47.190000000000005</v>
      </c>
      <c r="K237" s="261"/>
      <c r="L237" s="262"/>
      <c r="M237" s="261"/>
      <c r="N237" s="263"/>
      <c r="O237" s="264" t="s">
        <v>19</v>
      </c>
    </row>
    <row r="238" spans="6:15" s="248" customFormat="1" ht="12" outlineLevel="2" x14ac:dyDescent="0.2">
      <c r="F238" s="249">
        <v>5</v>
      </c>
      <c r="G238" s="250" t="s">
        <v>590</v>
      </c>
      <c r="H238" s="251" t="s">
        <v>591</v>
      </c>
      <c r="I238" s="252" t="s">
        <v>28</v>
      </c>
      <c r="J238" s="253">
        <v>47.19</v>
      </c>
      <c r="K238" s="254"/>
      <c r="L238" s="253">
        <f>J238*(1+K238/100)</f>
        <v>47.19</v>
      </c>
      <c r="M238" s="318"/>
      <c r="N238" s="255">
        <f>L238*M238</f>
        <v>0</v>
      </c>
      <c r="O238" s="255">
        <v>21</v>
      </c>
    </row>
    <row r="239" spans="6:15" s="248" customFormat="1" ht="24" outlineLevel="2" x14ac:dyDescent="0.2">
      <c r="F239" s="249">
        <v>6</v>
      </c>
      <c r="G239" s="250" t="s">
        <v>592</v>
      </c>
      <c r="H239" s="251" t="s">
        <v>593</v>
      </c>
      <c r="I239" s="252" t="s">
        <v>9</v>
      </c>
      <c r="J239" s="253">
        <v>3.05</v>
      </c>
      <c r="K239" s="254"/>
      <c r="L239" s="253">
        <f>J239*(1+K239/100)</f>
        <v>3.05</v>
      </c>
      <c r="M239" s="318"/>
      <c r="N239" s="255">
        <f>L239*M239</f>
        <v>0</v>
      </c>
      <c r="O239" s="255">
        <v>21</v>
      </c>
    </row>
    <row r="240" spans="6:15" s="272" customFormat="1" ht="12.75" customHeight="1" outlineLevel="2" x14ac:dyDescent="0.25">
      <c r="F240" s="265"/>
      <c r="G240" s="266"/>
      <c r="H240" s="267"/>
      <c r="I240" s="266"/>
      <c r="J240" s="268"/>
      <c r="K240" s="269"/>
      <c r="L240" s="268"/>
      <c r="M240" s="269"/>
      <c r="N240" s="270"/>
      <c r="O240" s="271" t="s">
        <v>19</v>
      </c>
    </row>
    <row r="241" spans="6:15" s="241" customFormat="1" ht="16.5" customHeight="1" outlineLevel="1" x14ac:dyDescent="0.2">
      <c r="F241" s="242"/>
      <c r="G241" s="243"/>
      <c r="H241" s="243" t="s">
        <v>594</v>
      </c>
      <c r="I241" s="232"/>
      <c r="J241" s="244"/>
      <c r="K241" s="245"/>
      <c r="L241" s="244"/>
      <c r="M241" s="245"/>
      <c r="N241" s="246">
        <f>SUBTOTAL(9,N242:N264)</f>
        <v>0</v>
      </c>
      <c r="O241" s="247" t="s">
        <v>19</v>
      </c>
    </row>
    <row r="242" spans="6:15" s="248" customFormat="1" ht="12" outlineLevel="2" x14ac:dyDescent="0.2">
      <c r="F242" s="249">
        <v>1</v>
      </c>
      <c r="G242" s="250" t="s">
        <v>595</v>
      </c>
      <c r="H242" s="251" t="s">
        <v>596</v>
      </c>
      <c r="I242" s="252" t="s">
        <v>28</v>
      </c>
      <c r="J242" s="253">
        <v>45.588900000000002</v>
      </c>
      <c r="K242" s="254"/>
      <c r="L242" s="253">
        <f>J242*(1+K242/100)</f>
        <v>45.588900000000002</v>
      </c>
      <c r="M242" s="318"/>
      <c r="N242" s="255">
        <f>L242*M242</f>
        <v>0</v>
      </c>
      <c r="O242" s="255">
        <v>21</v>
      </c>
    </row>
    <row r="243" spans="6:15" s="256" customFormat="1" ht="11.25" outlineLevel="3" x14ac:dyDescent="0.25">
      <c r="F243" s="257"/>
      <c r="G243" s="258"/>
      <c r="H243" s="259" t="s">
        <v>597</v>
      </c>
      <c r="I243" s="258"/>
      <c r="J243" s="260">
        <v>45.588900000000002</v>
      </c>
      <c r="K243" s="261"/>
      <c r="L243" s="262"/>
      <c r="M243" s="261"/>
      <c r="N243" s="263"/>
      <c r="O243" s="264" t="s">
        <v>19</v>
      </c>
    </row>
    <row r="244" spans="6:15" s="248" customFormat="1" ht="12" outlineLevel="2" x14ac:dyDescent="0.2">
      <c r="F244" s="249">
        <v>2</v>
      </c>
      <c r="G244" s="250" t="s">
        <v>598</v>
      </c>
      <c r="H244" s="251" t="s">
        <v>599</v>
      </c>
      <c r="I244" s="252" t="s">
        <v>28</v>
      </c>
      <c r="J244" s="253">
        <v>52.101599999999998</v>
      </c>
      <c r="K244" s="254"/>
      <c r="L244" s="253">
        <f>J244*(1+K244/100)</f>
        <v>52.101599999999998</v>
      </c>
      <c r="M244" s="318"/>
      <c r="N244" s="255">
        <f>L244*M244</f>
        <v>0</v>
      </c>
      <c r="O244" s="255">
        <v>21</v>
      </c>
    </row>
    <row r="245" spans="6:15" s="256" customFormat="1" ht="11.25" outlineLevel="3" x14ac:dyDescent="0.25">
      <c r="F245" s="257"/>
      <c r="G245" s="258"/>
      <c r="H245" s="259" t="s">
        <v>600</v>
      </c>
      <c r="I245" s="258"/>
      <c r="J245" s="260">
        <v>52.101599999999998</v>
      </c>
      <c r="K245" s="261"/>
      <c r="L245" s="262"/>
      <c r="M245" s="261"/>
      <c r="N245" s="263"/>
      <c r="O245" s="264" t="s">
        <v>19</v>
      </c>
    </row>
    <row r="246" spans="6:15" s="248" customFormat="1" ht="24" outlineLevel="2" x14ac:dyDescent="0.2">
      <c r="F246" s="249">
        <v>3</v>
      </c>
      <c r="G246" s="250" t="s">
        <v>601</v>
      </c>
      <c r="H246" s="251" t="s">
        <v>602</v>
      </c>
      <c r="I246" s="252" t="s">
        <v>8</v>
      </c>
      <c r="J246" s="253">
        <v>75.894000000000005</v>
      </c>
      <c r="K246" s="254"/>
      <c r="L246" s="253">
        <f>J246*(1+K246/100)</f>
        <v>75.894000000000005</v>
      </c>
      <c r="M246" s="318"/>
      <c r="N246" s="255">
        <f>L246*M246</f>
        <v>0</v>
      </c>
      <c r="O246" s="255">
        <v>21</v>
      </c>
    </row>
    <row r="247" spans="6:15" s="256" customFormat="1" ht="11.25" outlineLevel="3" x14ac:dyDescent="0.25">
      <c r="F247" s="257"/>
      <c r="G247" s="258"/>
      <c r="H247" s="259" t="s">
        <v>603</v>
      </c>
      <c r="I247" s="258"/>
      <c r="J247" s="260">
        <v>75.894000000000005</v>
      </c>
      <c r="K247" s="261"/>
      <c r="L247" s="262"/>
      <c r="M247" s="261"/>
      <c r="N247" s="263"/>
      <c r="O247" s="264" t="s">
        <v>19</v>
      </c>
    </row>
    <row r="248" spans="6:15" s="248" customFormat="1" ht="12" outlineLevel="2" x14ac:dyDescent="0.2">
      <c r="F248" s="249">
        <v>4</v>
      </c>
      <c r="G248" s="250" t="s">
        <v>604</v>
      </c>
      <c r="H248" s="251" t="s">
        <v>605</v>
      </c>
      <c r="I248" s="252" t="s">
        <v>8</v>
      </c>
      <c r="J248" s="253">
        <v>72.28</v>
      </c>
      <c r="K248" s="254"/>
      <c r="L248" s="253">
        <f>J248*(1+K248/100)</f>
        <v>72.28</v>
      </c>
      <c r="M248" s="318"/>
      <c r="N248" s="255">
        <f>L248*M248</f>
        <v>0</v>
      </c>
      <c r="O248" s="255">
        <v>21</v>
      </c>
    </row>
    <row r="249" spans="6:15" s="256" customFormat="1" ht="11.25" outlineLevel="3" x14ac:dyDescent="0.25">
      <c r="F249" s="257"/>
      <c r="G249" s="258"/>
      <c r="H249" s="259" t="s">
        <v>606</v>
      </c>
      <c r="I249" s="258"/>
      <c r="J249" s="260">
        <v>7.7</v>
      </c>
      <c r="K249" s="261"/>
      <c r="L249" s="262"/>
      <c r="M249" s="261"/>
      <c r="N249" s="263"/>
      <c r="O249" s="264" t="s">
        <v>19</v>
      </c>
    </row>
    <row r="250" spans="6:15" s="256" customFormat="1" ht="11.25" outlineLevel="3" x14ac:dyDescent="0.25">
      <c r="F250" s="257"/>
      <c r="G250" s="258"/>
      <c r="H250" s="259" t="s">
        <v>607</v>
      </c>
      <c r="I250" s="258"/>
      <c r="J250" s="260">
        <v>6.3</v>
      </c>
      <c r="K250" s="261"/>
      <c r="L250" s="262"/>
      <c r="M250" s="261"/>
      <c r="N250" s="263"/>
      <c r="O250" s="264" t="s">
        <v>19</v>
      </c>
    </row>
    <row r="251" spans="6:15" s="256" customFormat="1" ht="11.25" outlineLevel="3" x14ac:dyDescent="0.25">
      <c r="F251" s="257"/>
      <c r="G251" s="258"/>
      <c r="H251" s="259" t="s">
        <v>466</v>
      </c>
      <c r="I251" s="258"/>
      <c r="J251" s="260">
        <v>11.4</v>
      </c>
      <c r="K251" s="261"/>
      <c r="L251" s="262"/>
      <c r="M251" s="261"/>
      <c r="N251" s="263"/>
      <c r="O251" s="264" t="s">
        <v>19</v>
      </c>
    </row>
    <row r="252" spans="6:15" s="256" customFormat="1" ht="11.25" outlineLevel="3" x14ac:dyDescent="0.25">
      <c r="F252" s="257"/>
      <c r="G252" s="258"/>
      <c r="H252" s="259" t="s">
        <v>608</v>
      </c>
      <c r="I252" s="258"/>
      <c r="J252" s="260">
        <v>10.54</v>
      </c>
      <c r="K252" s="261"/>
      <c r="L252" s="262"/>
      <c r="M252" s="261"/>
      <c r="N252" s="263"/>
      <c r="O252" s="264" t="s">
        <v>19</v>
      </c>
    </row>
    <row r="253" spans="6:15" s="256" customFormat="1" ht="11.25" outlineLevel="3" x14ac:dyDescent="0.25">
      <c r="F253" s="257"/>
      <c r="G253" s="258"/>
      <c r="H253" s="259" t="s">
        <v>609</v>
      </c>
      <c r="I253" s="258"/>
      <c r="J253" s="260">
        <v>10.54</v>
      </c>
      <c r="K253" s="261"/>
      <c r="L253" s="262"/>
      <c r="M253" s="261"/>
      <c r="N253" s="263"/>
      <c r="O253" s="264" t="s">
        <v>19</v>
      </c>
    </row>
    <row r="254" spans="6:15" s="256" customFormat="1" ht="11.25" outlineLevel="3" x14ac:dyDescent="0.25">
      <c r="F254" s="257"/>
      <c r="G254" s="258"/>
      <c r="H254" s="259" t="s">
        <v>467</v>
      </c>
      <c r="I254" s="258"/>
      <c r="J254" s="260">
        <v>25.799999999999997</v>
      </c>
      <c r="K254" s="261"/>
      <c r="L254" s="262"/>
      <c r="M254" s="261"/>
      <c r="N254" s="263"/>
      <c r="O254" s="264" t="s">
        <v>19</v>
      </c>
    </row>
    <row r="255" spans="6:15" s="248" customFormat="1" ht="24" outlineLevel="2" x14ac:dyDescent="0.2">
      <c r="F255" s="249">
        <v>5</v>
      </c>
      <c r="G255" s="250" t="s">
        <v>610</v>
      </c>
      <c r="H255" s="251" t="s">
        <v>611</v>
      </c>
      <c r="I255" s="252" t="s">
        <v>28</v>
      </c>
      <c r="J255" s="253">
        <v>43.417499999999997</v>
      </c>
      <c r="K255" s="254"/>
      <c r="L255" s="253">
        <f>J255*(1+K255/100)</f>
        <v>43.417499999999997</v>
      </c>
      <c r="M255" s="318"/>
      <c r="N255" s="255">
        <f>L255*M255</f>
        <v>0</v>
      </c>
      <c r="O255" s="255">
        <v>21</v>
      </c>
    </row>
    <row r="256" spans="6:15" s="256" customFormat="1" ht="11.25" outlineLevel="3" x14ac:dyDescent="0.25">
      <c r="F256" s="257"/>
      <c r="G256" s="258"/>
      <c r="H256" s="259" t="s">
        <v>483</v>
      </c>
      <c r="I256" s="258"/>
      <c r="J256" s="260">
        <v>3.5250000000000004</v>
      </c>
      <c r="K256" s="261"/>
      <c r="L256" s="262"/>
      <c r="M256" s="261"/>
      <c r="N256" s="263"/>
      <c r="O256" s="264" t="s">
        <v>19</v>
      </c>
    </row>
    <row r="257" spans="6:15" s="256" customFormat="1" ht="11.25" outlineLevel="3" x14ac:dyDescent="0.25">
      <c r="F257" s="257"/>
      <c r="G257" s="258"/>
      <c r="H257" s="259" t="s">
        <v>484</v>
      </c>
      <c r="I257" s="258"/>
      <c r="J257" s="260">
        <v>2.4749999999999996</v>
      </c>
      <c r="K257" s="261"/>
      <c r="L257" s="262"/>
      <c r="M257" s="261"/>
      <c r="N257" s="263"/>
      <c r="O257" s="264" t="s">
        <v>19</v>
      </c>
    </row>
    <row r="258" spans="6:15" s="256" customFormat="1" ht="11.25" outlineLevel="3" x14ac:dyDescent="0.25">
      <c r="F258" s="257"/>
      <c r="G258" s="258"/>
      <c r="H258" s="259" t="s">
        <v>485</v>
      </c>
      <c r="I258" s="258"/>
      <c r="J258" s="260">
        <v>6.432500000000001</v>
      </c>
      <c r="K258" s="261"/>
      <c r="L258" s="262"/>
      <c r="M258" s="261"/>
      <c r="N258" s="263"/>
      <c r="O258" s="264" t="s">
        <v>19</v>
      </c>
    </row>
    <row r="259" spans="6:15" s="256" customFormat="1" ht="11.25" outlineLevel="3" x14ac:dyDescent="0.25">
      <c r="F259" s="257"/>
      <c r="G259" s="258"/>
      <c r="H259" s="259" t="s">
        <v>486</v>
      </c>
      <c r="I259" s="258"/>
      <c r="J259" s="260">
        <v>6.54</v>
      </c>
      <c r="K259" s="261"/>
      <c r="L259" s="262"/>
      <c r="M259" s="261"/>
      <c r="N259" s="263"/>
      <c r="O259" s="264" t="s">
        <v>19</v>
      </c>
    </row>
    <row r="260" spans="6:15" s="256" customFormat="1" ht="11.25" outlineLevel="3" x14ac:dyDescent="0.25">
      <c r="F260" s="257"/>
      <c r="G260" s="258"/>
      <c r="H260" s="259" t="s">
        <v>487</v>
      </c>
      <c r="I260" s="258"/>
      <c r="J260" s="260">
        <v>6.54</v>
      </c>
      <c r="K260" s="261"/>
      <c r="L260" s="262"/>
      <c r="M260" s="261"/>
      <c r="N260" s="263"/>
      <c r="O260" s="264" t="s">
        <v>19</v>
      </c>
    </row>
    <row r="261" spans="6:15" s="256" customFormat="1" ht="11.25" outlineLevel="3" x14ac:dyDescent="0.25">
      <c r="F261" s="257"/>
      <c r="G261" s="258"/>
      <c r="H261" s="259" t="s">
        <v>488</v>
      </c>
      <c r="I261" s="258"/>
      <c r="J261" s="260">
        <v>17.905000000000001</v>
      </c>
      <c r="K261" s="261"/>
      <c r="L261" s="262"/>
      <c r="M261" s="261"/>
      <c r="N261" s="263"/>
      <c r="O261" s="264" t="s">
        <v>19</v>
      </c>
    </row>
    <row r="262" spans="6:15" s="248" customFormat="1" ht="24" outlineLevel="2" x14ac:dyDescent="0.2">
      <c r="F262" s="249">
        <v>6</v>
      </c>
      <c r="G262" s="250" t="s">
        <v>612</v>
      </c>
      <c r="H262" s="251" t="s">
        <v>613</v>
      </c>
      <c r="I262" s="252" t="s">
        <v>28</v>
      </c>
      <c r="J262" s="253">
        <v>43.417999999999999</v>
      </c>
      <c r="K262" s="254"/>
      <c r="L262" s="253">
        <f>J262*(1+K262/100)</f>
        <v>43.417999999999999</v>
      </c>
      <c r="M262" s="318"/>
      <c r="N262" s="255">
        <f>L262*M262</f>
        <v>0</v>
      </c>
      <c r="O262" s="255">
        <v>21</v>
      </c>
    </row>
    <row r="263" spans="6:15" s="248" customFormat="1" ht="12" outlineLevel="2" x14ac:dyDescent="0.2">
      <c r="F263" s="249">
        <v>7</v>
      </c>
      <c r="G263" s="250" t="s">
        <v>614</v>
      </c>
      <c r="H263" s="251" t="s">
        <v>615</v>
      </c>
      <c r="I263" s="252" t="s">
        <v>9</v>
      </c>
      <c r="J263" s="253">
        <v>1.77</v>
      </c>
      <c r="K263" s="254"/>
      <c r="L263" s="253">
        <f>J263*(1+K263/100)</f>
        <v>1.77</v>
      </c>
      <c r="M263" s="318"/>
      <c r="N263" s="255">
        <f>L263*M263</f>
        <v>0</v>
      </c>
      <c r="O263" s="255">
        <v>21</v>
      </c>
    </row>
    <row r="264" spans="6:15" s="272" customFormat="1" ht="12.75" customHeight="1" outlineLevel="2" x14ac:dyDescent="0.25">
      <c r="F264" s="265"/>
      <c r="G264" s="266"/>
      <c r="H264" s="267"/>
      <c r="I264" s="266"/>
      <c r="J264" s="268"/>
      <c r="K264" s="269"/>
      <c r="L264" s="268"/>
      <c r="M264" s="269"/>
      <c r="N264" s="270"/>
      <c r="O264" s="271" t="s">
        <v>19</v>
      </c>
    </row>
    <row r="265" spans="6:15" s="241" customFormat="1" ht="16.5" customHeight="1" outlineLevel="1" x14ac:dyDescent="0.2">
      <c r="F265" s="242"/>
      <c r="G265" s="243"/>
      <c r="H265" s="243" t="s">
        <v>616</v>
      </c>
      <c r="I265" s="232"/>
      <c r="J265" s="244"/>
      <c r="K265" s="245"/>
      <c r="L265" s="244"/>
      <c r="M265" s="245"/>
      <c r="N265" s="246">
        <f>SUBTOTAL(9,N266:N270)</f>
        <v>0</v>
      </c>
      <c r="O265" s="247" t="s">
        <v>19</v>
      </c>
    </row>
    <row r="266" spans="6:15" s="248" customFormat="1" ht="12" outlineLevel="2" x14ac:dyDescent="0.2">
      <c r="F266" s="249">
        <v>1</v>
      </c>
      <c r="G266" s="250" t="s">
        <v>617</v>
      </c>
      <c r="H266" s="251" t="s">
        <v>618</v>
      </c>
      <c r="I266" s="252" t="s">
        <v>8</v>
      </c>
      <c r="J266" s="253">
        <v>35</v>
      </c>
      <c r="K266" s="254"/>
      <c r="L266" s="253">
        <f>J266*(1+K266/100)</f>
        <v>35</v>
      </c>
      <c r="M266" s="318"/>
      <c r="N266" s="255">
        <f>L266*M266</f>
        <v>0</v>
      </c>
      <c r="O266" s="255">
        <v>21</v>
      </c>
    </row>
    <row r="267" spans="6:15" s="248" customFormat="1" ht="12" outlineLevel="2" x14ac:dyDescent="0.2">
      <c r="F267" s="249">
        <v>2</v>
      </c>
      <c r="G267" s="250" t="s">
        <v>619</v>
      </c>
      <c r="H267" s="251" t="s">
        <v>620</v>
      </c>
      <c r="I267" s="252" t="s">
        <v>8</v>
      </c>
      <c r="J267" s="253">
        <v>20</v>
      </c>
      <c r="K267" s="254"/>
      <c r="L267" s="253">
        <f>J267*(1+K267/100)</f>
        <v>20</v>
      </c>
      <c r="M267" s="318"/>
      <c r="N267" s="255">
        <f>L267*M267</f>
        <v>0</v>
      </c>
      <c r="O267" s="255">
        <v>21</v>
      </c>
    </row>
    <row r="268" spans="6:15" s="248" customFormat="1" ht="24" outlineLevel="2" x14ac:dyDescent="0.2">
      <c r="F268" s="249">
        <v>3</v>
      </c>
      <c r="G268" s="250" t="s">
        <v>621</v>
      </c>
      <c r="H268" s="251" t="s">
        <v>622</v>
      </c>
      <c r="I268" s="252" t="s">
        <v>29</v>
      </c>
      <c r="J268" s="253">
        <v>1</v>
      </c>
      <c r="K268" s="254"/>
      <c r="L268" s="253">
        <f>J268*(1+K268/100)</f>
        <v>1</v>
      </c>
      <c r="M268" s="318"/>
      <c r="N268" s="255">
        <f>L268*M268</f>
        <v>0</v>
      </c>
      <c r="O268" s="255">
        <v>21</v>
      </c>
    </row>
    <row r="269" spans="6:15" s="248" customFormat="1" ht="12" outlineLevel="2" x14ac:dyDescent="0.2">
      <c r="F269" s="249">
        <v>4</v>
      </c>
      <c r="G269" s="250" t="s">
        <v>623</v>
      </c>
      <c r="H269" s="251" t="s">
        <v>624</v>
      </c>
      <c r="I269" s="252" t="s">
        <v>9</v>
      </c>
      <c r="J269" s="253">
        <v>1.68</v>
      </c>
      <c r="K269" s="254"/>
      <c r="L269" s="253">
        <f>J269*(1+K269/100)</f>
        <v>1.68</v>
      </c>
      <c r="M269" s="318"/>
      <c r="N269" s="255">
        <f>L269*M269</f>
        <v>0</v>
      </c>
      <c r="O269" s="255">
        <v>21</v>
      </c>
    </row>
    <row r="270" spans="6:15" s="272" customFormat="1" ht="12.75" customHeight="1" outlineLevel="2" x14ac:dyDescent="0.25">
      <c r="F270" s="265"/>
      <c r="G270" s="266"/>
      <c r="H270" s="267"/>
      <c r="I270" s="266"/>
      <c r="J270" s="268"/>
      <c r="K270" s="269"/>
      <c r="L270" s="268"/>
      <c r="M270" s="269"/>
      <c r="N270" s="270"/>
      <c r="O270" s="271" t="s">
        <v>19</v>
      </c>
    </row>
    <row r="271" spans="6:15" s="241" customFormat="1" ht="16.5" customHeight="1" outlineLevel="1" x14ac:dyDescent="0.2">
      <c r="F271" s="242"/>
      <c r="G271" s="243"/>
      <c r="H271" s="243" t="s">
        <v>625</v>
      </c>
      <c r="I271" s="232"/>
      <c r="J271" s="244"/>
      <c r="K271" s="245"/>
      <c r="L271" s="244"/>
      <c r="M271" s="245"/>
      <c r="N271" s="246">
        <f>SUBTOTAL(9,N272:N279)</f>
        <v>0</v>
      </c>
      <c r="O271" s="247" t="s">
        <v>19</v>
      </c>
    </row>
    <row r="272" spans="6:15" s="248" customFormat="1" ht="12" outlineLevel="2" x14ac:dyDescent="0.2">
      <c r="F272" s="249">
        <v>1</v>
      </c>
      <c r="G272" s="250" t="s">
        <v>626</v>
      </c>
      <c r="H272" s="251" t="s">
        <v>627</v>
      </c>
      <c r="I272" s="252" t="s">
        <v>8</v>
      </c>
      <c r="J272" s="253">
        <v>55</v>
      </c>
      <c r="K272" s="254"/>
      <c r="L272" s="253">
        <f t="shared" ref="L272:L278" si="4">J272*(1+K272/100)</f>
        <v>55</v>
      </c>
      <c r="M272" s="318"/>
      <c r="N272" s="255">
        <f t="shared" ref="N272:N278" si="5">L272*M272</f>
        <v>0</v>
      </c>
      <c r="O272" s="255">
        <v>21</v>
      </c>
    </row>
    <row r="273" spans="6:15" s="248" customFormat="1" ht="12" outlineLevel="2" x14ac:dyDescent="0.2">
      <c r="F273" s="249">
        <v>2</v>
      </c>
      <c r="G273" s="250" t="s">
        <v>628</v>
      </c>
      <c r="H273" s="251" t="s">
        <v>629</v>
      </c>
      <c r="I273" s="252" t="s">
        <v>8</v>
      </c>
      <c r="J273" s="253">
        <v>67</v>
      </c>
      <c r="K273" s="254"/>
      <c r="L273" s="253">
        <f t="shared" si="4"/>
        <v>67</v>
      </c>
      <c r="M273" s="318"/>
      <c r="N273" s="255">
        <f t="shared" si="5"/>
        <v>0</v>
      </c>
      <c r="O273" s="255">
        <v>21</v>
      </c>
    </row>
    <row r="274" spans="6:15" s="248" customFormat="1" ht="12" outlineLevel="2" x14ac:dyDescent="0.2">
      <c r="F274" s="249">
        <v>3</v>
      </c>
      <c r="G274" s="250" t="s">
        <v>630</v>
      </c>
      <c r="H274" s="251" t="s">
        <v>631</v>
      </c>
      <c r="I274" s="252" t="s">
        <v>8</v>
      </c>
      <c r="J274" s="253">
        <v>27</v>
      </c>
      <c r="K274" s="254"/>
      <c r="L274" s="253">
        <f t="shared" si="4"/>
        <v>27</v>
      </c>
      <c r="M274" s="318"/>
      <c r="N274" s="255">
        <f t="shared" si="5"/>
        <v>0</v>
      </c>
      <c r="O274" s="255">
        <v>21</v>
      </c>
    </row>
    <row r="275" spans="6:15" s="248" customFormat="1" ht="24" outlineLevel="2" x14ac:dyDescent="0.2">
      <c r="F275" s="249">
        <v>4</v>
      </c>
      <c r="G275" s="250" t="s">
        <v>632</v>
      </c>
      <c r="H275" s="251" t="s">
        <v>633</v>
      </c>
      <c r="I275" s="252" t="s">
        <v>8</v>
      </c>
      <c r="J275" s="253">
        <v>125</v>
      </c>
      <c r="K275" s="254"/>
      <c r="L275" s="253">
        <f t="shared" si="4"/>
        <v>125</v>
      </c>
      <c r="M275" s="318"/>
      <c r="N275" s="255">
        <f t="shared" si="5"/>
        <v>0</v>
      </c>
      <c r="O275" s="255">
        <v>21</v>
      </c>
    </row>
    <row r="276" spans="6:15" s="248" customFormat="1" ht="24" outlineLevel="2" x14ac:dyDescent="0.2">
      <c r="F276" s="249">
        <v>5</v>
      </c>
      <c r="G276" s="250" t="s">
        <v>634</v>
      </c>
      <c r="H276" s="251" t="s">
        <v>635</v>
      </c>
      <c r="I276" s="252" t="s">
        <v>8</v>
      </c>
      <c r="J276" s="253">
        <v>29</v>
      </c>
      <c r="K276" s="254"/>
      <c r="L276" s="253">
        <f t="shared" si="4"/>
        <v>29</v>
      </c>
      <c r="M276" s="318"/>
      <c r="N276" s="255">
        <f t="shared" si="5"/>
        <v>0</v>
      </c>
      <c r="O276" s="255">
        <v>21</v>
      </c>
    </row>
    <row r="277" spans="6:15" s="248" customFormat="1" ht="12" outlineLevel="2" x14ac:dyDescent="0.2">
      <c r="F277" s="249">
        <v>6</v>
      </c>
      <c r="G277" s="250" t="s">
        <v>636</v>
      </c>
      <c r="H277" s="251" t="s">
        <v>637</v>
      </c>
      <c r="I277" s="252" t="s">
        <v>29</v>
      </c>
      <c r="J277" s="253">
        <v>4</v>
      </c>
      <c r="K277" s="254"/>
      <c r="L277" s="253">
        <f t="shared" si="4"/>
        <v>4</v>
      </c>
      <c r="M277" s="318"/>
      <c r="N277" s="255">
        <f t="shared" si="5"/>
        <v>0</v>
      </c>
      <c r="O277" s="255">
        <v>21</v>
      </c>
    </row>
    <row r="278" spans="6:15" s="248" customFormat="1" ht="12" outlineLevel="2" x14ac:dyDescent="0.2">
      <c r="F278" s="249">
        <v>7</v>
      </c>
      <c r="G278" s="250" t="s">
        <v>638</v>
      </c>
      <c r="H278" s="251" t="s">
        <v>639</v>
      </c>
      <c r="I278" s="252" t="s">
        <v>9</v>
      </c>
      <c r="J278" s="253">
        <v>1.02</v>
      </c>
      <c r="K278" s="254"/>
      <c r="L278" s="253">
        <f t="shared" si="4"/>
        <v>1.02</v>
      </c>
      <c r="M278" s="318"/>
      <c r="N278" s="255">
        <f t="shared" si="5"/>
        <v>0</v>
      </c>
      <c r="O278" s="255">
        <v>21</v>
      </c>
    </row>
    <row r="279" spans="6:15" s="272" customFormat="1" ht="12.75" customHeight="1" outlineLevel="2" x14ac:dyDescent="0.25">
      <c r="F279" s="265"/>
      <c r="G279" s="266"/>
      <c r="H279" s="267"/>
      <c r="I279" s="266"/>
      <c r="J279" s="268"/>
      <c r="K279" s="269"/>
      <c r="L279" s="268"/>
      <c r="M279" s="269"/>
      <c r="N279" s="270"/>
      <c r="O279" s="271" t="s">
        <v>19</v>
      </c>
    </row>
    <row r="280" spans="6:15" s="241" customFormat="1" ht="16.5" customHeight="1" outlineLevel="1" x14ac:dyDescent="0.2">
      <c r="F280" s="242"/>
      <c r="G280" s="243"/>
      <c r="H280" s="243" t="s">
        <v>640</v>
      </c>
      <c r="I280" s="232"/>
      <c r="J280" s="244"/>
      <c r="K280" s="245"/>
      <c r="L280" s="244"/>
      <c r="M280" s="245"/>
      <c r="N280" s="246">
        <f>SUBTOTAL(9,N281:N292)</f>
        <v>0</v>
      </c>
      <c r="O280" s="247" t="s">
        <v>19</v>
      </c>
    </row>
    <row r="281" spans="6:15" s="248" customFormat="1" ht="24" outlineLevel="2" x14ac:dyDescent="0.2">
      <c r="F281" s="249">
        <v>1</v>
      </c>
      <c r="G281" s="250" t="s">
        <v>641</v>
      </c>
      <c r="H281" s="251" t="s">
        <v>1021</v>
      </c>
      <c r="I281" s="252" t="s">
        <v>642</v>
      </c>
      <c r="J281" s="253">
        <v>2</v>
      </c>
      <c r="K281" s="254"/>
      <c r="L281" s="253">
        <f t="shared" ref="L281:L291" si="6">J281*(1+K281/100)</f>
        <v>2</v>
      </c>
      <c r="M281" s="318"/>
      <c r="N281" s="255">
        <f t="shared" ref="N281:N291" si="7">L281*M281</f>
        <v>0</v>
      </c>
      <c r="O281" s="255">
        <v>21</v>
      </c>
    </row>
    <row r="282" spans="6:15" s="248" customFormat="1" ht="24" outlineLevel="2" x14ac:dyDescent="0.2">
      <c r="F282" s="249">
        <v>2</v>
      </c>
      <c r="G282" s="250" t="s">
        <v>643</v>
      </c>
      <c r="H282" s="251" t="s">
        <v>1022</v>
      </c>
      <c r="I282" s="252" t="s">
        <v>642</v>
      </c>
      <c r="J282" s="253">
        <v>2</v>
      </c>
      <c r="K282" s="254"/>
      <c r="L282" s="253">
        <f t="shared" si="6"/>
        <v>2</v>
      </c>
      <c r="M282" s="318"/>
      <c r="N282" s="255">
        <f t="shared" si="7"/>
        <v>0</v>
      </c>
      <c r="O282" s="255">
        <v>21</v>
      </c>
    </row>
    <row r="283" spans="6:15" s="248" customFormat="1" ht="24" outlineLevel="2" x14ac:dyDescent="0.2">
      <c r="F283" s="249">
        <v>3</v>
      </c>
      <c r="G283" s="250" t="s">
        <v>644</v>
      </c>
      <c r="H283" s="251" t="s">
        <v>645</v>
      </c>
      <c r="I283" s="252" t="s">
        <v>642</v>
      </c>
      <c r="J283" s="253">
        <v>1</v>
      </c>
      <c r="K283" s="254"/>
      <c r="L283" s="253">
        <f t="shared" si="6"/>
        <v>1</v>
      </c>
      <c r="M283" s="318"/>
      <c r="N283" s="255">
        <f t="shared" si="7"/>
        <v>0</v>
      </c>
      <c r="O283" s="255">
        <v>21</v>
      </c>
    </row>
    <row r="284" spans="6:15" s="248" customFormat="1" ht="24" outlineLevel="2" x14ac:dyDescent="0.2">
      <c r="F284" s="249">
        <v>4</v>
      </c>
      <c r="G284" s="250" t="s">
        <v>646</v>
      </c>
      <c r="H284" s="251" t="s">
        <v>1023</v>
      </c>
      <c r="I284" s="252" t="s">
        <v>642</v>
      </c>
      <c r="J284" s="253">
        <v>3</v>
      </c>
      <c r="K284" s="254"/>
      <c r="L284" s="253">
        <f t="shared" si="6"/>
        <v>3</v>
      </c>
      <c r="M284" s="318"/>
      <c r="N284" s="255">
        <f t="shared" si="7"/>
        <v>0</v>
      </c>
      <c r="O284" s="255">
        <v>21</v>
      </c>
    </row>
    <row r="285" spans="6:15" s="248" customFormat="1" ht="24" outlineLevel="2" x14ac:dyDescent="0.2">
      <c r="F285" s="249">
        <v>5</v>
      </c>
      <c r="G285" s="250" t="s">
        <v>647</v>
      </c>
      <c r="H285" s="251" t="s">
        <v>1024</v>
      </c>
      <c r="I285" s="252" t="s">
        <v>642</v>
      </c>
      <c r="J285" s="253">
        <v>2</v>
      </c>
      <c r="K285" s="254"/>
      <c r="L285" s="253">
        <f t="shared" si="6"/>
        <v>2</v>
      </c>
      <c r="M285" s="318"/>
      <c r="N285" s="255">
        <f t="shared" si="7"/>
        <v>0</v>
      </c>
      <c r="O285" s="255">
        <v>21</v>
      </c>
    </row>
    <row r="286" spans="6:15" s="248" customFormat="1" ht="24" outlineLevel="2" x14ac:dyDescent="0.2">
      <c r="F286" s="249">
        <v>6</v>
      </c>
      <c r="G286" s="250" t="s">
        <v>648</v>
      </c>
      <c r="H286" s="251" t="s">
        <v>1025</v>
      </c>
      <c r="I286" s="252" t="s">
        <v>642</v>
      </c>
      <c r="J286" s="253">
        <v>2</v>
      </c>
      <c r="K286" s="254"/>
      <c r="L286" s="253">
        <f t="shared" si="6"/>
        <v>2</v>
      </c>
      <c r="M286" s="318"/>
      <c r="N286" s="255">
        <f t="shared" si="7"/>
        <v>0</v>
      </c>
      <c r="O286" s="255">
        <v>21</v>
      </c>
    </row>
    <row r="287" spans="6:15" s="248" customFormat="1" ht="24" outlineLevel="2" x14ac:dyDescent="0.2">
      <c r="F287" s="249">
        <v>7</v>
      </c>
      <c r="G287" s="250" t="s">
        <v>649</v>
      </c>
      <c r="H287" s="251" t="s">
        <v>1026</v>
      </c>
      <c r="I287" s="252" t="s">
        <v>642</v>
      </c>
      <c r="J287" s="253">
        <v>1</v>
      </c>
      <c r="K287" s="254"/>
      <c r="L287" s="253">
        <f t="shared" si="6"/>
        <v>1</v>
      </c>
      <c r="M287" s="318"/>
      <c r="N287" s="255">
        <f t="shared" si="7"/>
        <v>0</v>
      </c>
      <c r="O287" s="255">
        <v>21</v>
      </c>
    </row>
    <row r="288" spans="6:15" s="248" customFormat="1" ht="24" outlineLevel="2" x14ac:dyDescent="0.2">
      <c r="F288" s="249">
        <v>8</v>
      </c>
      <c r="G288" s="250" t="s">
        <v>650</v>
      </c>
      <c r="H288" s="251" t="s">
        <v>651</v>
      </c>
      <c r="I288" s="252" t="s">
        <v>642</v>
      </c>
      <c r="J288" s="253">
        <v>1</v>
      </c>
      <c r="K288" s="254"/>
      <c r="L288" s="253">
        <f t="shared" si="6"/>
        <v>1</v>
      </c>
      <c r="M288" s="318"/>
      <c r="N288" s="255">
        <f t="shared" si="7"/>
        <v>0</v>
      </c>
      <c r="O288" s="255">
        <v>21</v>
      </c>
    </row>
    <row r="289" spans="6:15" s="248" customFormat="1" ht="12" outlineLevel="2" x14ac:dyDescent="0.2">
      <c r="F289" s="249">
        <v>9</v>
      </c>
      <c r="G289" s="250" t="s">
        <v>652</v>
      </c>
      <c r="H289" s="251" t="s">
        <v>653</v>
      </c>
      <c r="I289" s="252" t="s">
        <v>642</v>
      </c>
      <c r="J289" s="253">
        <v>2</v>
      </c>
      <c r="K289" s="254"/>
      <c r="L289" s="253">
        <f t="shared" si="6"/>
        <v>2</v>
      </c>
      <c r="M289" s="318"/>
      <c r="N289" s="255">
        <f t="shared" si="7"/>
        <v>0</v>
      </c>
      <c r="O289" s="255">
        <v>21</v>
      </c>
    </row>
    <row r="290" spans="6:15" s="248" customFormat="1" ht="12" outlineLevel="2" x14ac:dyDescent="0.2">
      <c r="F290" s="249">
        <v>10</v>
      </c>
      <c r="G290" s="250" t="s">
        <v>654</v>
      </c>
      <c r="H290" s="251" t="s">
        <v>655</v>
      </c>
      <c r="I290" s="252" t="s">
        <v>642</v>
      </c>
      <c r="J290" s="253">
        <v>2</v>
      </c>
      <c r="K290" s="254"/>
      <c r="L290" s="253">
        <f t="shared" si="6"/>
        <v>2</v>
      </c>
      <c r="M290" s="318"/>
      <c r="N290" s="255">
        <f t="shared" si="7"/>
        <v>0</v>
      </c>
      <c r="O290" s="255">
        <v>21</v>
      </c>
    </row>
    <row r="291" spans="6:15" s="248" customFormat="1" ht="12" outlineLevel="2" x14ac:dyDescent="0.2">
      <c r="F291" s="249">
        <v>11</v>
      </c>
      <c r="G291" s="250" t="s">
        <v>656</v>
      </c>
      <c r="H291" s="251" t="s">
        <v>657</v>
      </c>
      <c r="I291" s="252" t="s">
        <v>9</v>
      </c>
      <c r="J291" s="253">
        <v>0.21</v>
      </c>
      <c r="K291" s="254"/>
      <c r="L291" s="253">
        <f t="shared" si="6"/>
        <v>0.21</v>
      </c>
      <c r="M291" s="318"/>
      <c r="N291" s="255">
        <f t="shared" si="7"/>
        <v>0</v>
      </c>
      <c r="O291" s="255">
        <v>21</v>
      </c>
    </row>
    <row r="292" spans="6:15" s="272" customFormat="1" ht="12.75" customHeight="1" outlineLevel="2" x14ac:dyDescent="0.25">
      <c r="F292" s="265"/>
      <c r="G292" s="266"/>
      <c r="H292" s="267"/>
      <c r="I292" s="266"/>
      <c r="J292" s="268"/>
      <c r="K292" s="269"/>
      <c r="L292" s="268"/>
      <c r="M292" s="269"/>
      <c r="N292" s="270"/>
      <c r="O292" s="271" t="s">
        <v>19</v>
      </c>
    </row>
    <row r="293" spans="6:15" s="241" customFormat="1" ht="16.5" customHeight="1" outlineLevel="1" x14ac:dyDescent="0.2">
      <c r="F293" s="242"/>
      <c r="G293" s="243"/>
      <c r="H293" s="243" t="s">
        <v>658</v>
      </c>
      <c r="I293" s="232"/>
      <c r="J293" s="244"/>
      <c r="K293" s="245"/>
      <c r="L293" s="244"/>
      <c r="M293" s="245"/>
      <c r="N293" s="246">
        <f>SUBTOTAL(9,N294:N295)</f>
        <v>0</v>
      </c>
      <c r="O293" s="247" t="s">
        <v>19</v>
      </c>
    </row>
    <row r="294" spans="6:15" s="248" customFormat="1" ht="12" outlineLevel="2" x14ac:dyDescent="0.2">
      <c r="F294" s="249">
        <v>1</v>
      </c>
      <c r="G294" s="250" t="s">
        <v>659</v>
      </c>
      <c r="H294" s="251" t="s">
        <v>660</v>
      </c>
      <c r="I294" s="252" t="s">
        <v>10</v>
      </c>
      <c r="J294" s="253">
        <v>1</v>
      </c>
      <c r="K294" s="254"/>
      <c r="L294" s="253">
        <f>J294*(1+K294/100)</f>
        <v>1</v>
      </c>
      <c r="M294" s="318"/>
      <c r="N294" s="255">
        <f>L294*M294</f>
        <v>0</v>
      </c>
      <c r="O294" s="255">
        <v>21</v>
      </c>
    </row>
    <row r="295" spans="6:15" s="272" customFormat="1" ht="12.75" customHeight="1" outlineLevel="2" x14ac:dyDescent="0.25">
      <c r="F295" s="265"/>
      <c r="G295" s="266"/>
      <c r="H295" s="267"/>
      <c r="I295" s="266"/>
      <c r="J295" s="268"/>
      <c r="K295" s="269"/>
      <c r="L295" s="268"/>
      <c r="M295" s="269"/>
      <c r="N295" s="270"/>
      <c r="O295" s="271" t="s">
        <v>19</v>
      </c>
    </row>
    <row r="296" spans="6:15" s="241" customFormat="1" ht="16.5" customHeight="1" outlineLevel="1" x14ac:dyDescent="0.2">
      <c r="F296" s="242"/>
      <c r="G296" s="243"/>
      <c r="H296" s="243" t="s">
        <v>46</v>
      </c>
      <c r="I296" s="232"/>
      <c r="J296" s="244"/>
      <c r="K296" s="245"/>
      <c r="L296" s="244"/>
      <c r="M296" s="245"/>
      <c r="N296" s="246">
        <f>SUBTOTAL(9,N297:N308)</f>
        <v>0</v>
      </c>
      <c r="O296" s="247" t="s">
        <v>19</v>
      </c>
    </row>
    <row r="297" spans="6:15" s="248" customFormat="1" ht="12" outlineLevel="2" x14ac:dyDescent="0.2">
      <c r="F297" s="249">
        <v>1</v>
      </c>
      <c r="G297" s="250" t="s">
        <v>47</v>
      </c>
      <c r="H297" s="251" t="s">
        <v>661</v>
      </c>
      <c r="I297" s="252" t="s">
        <v>28</v>
      </c>
      <c r="J297" s="253">
        <v>52.101599999999998</v>
      </c>
      <c r="K297" s="254"/>
      <c r="L297" s="253">
        <f>J297*(1+K297/100)</f>
        <v>52.101599999999998</v>
      </c>
      <c r="M297" s="318"/>
      <c r="N297" s="255">
        <f>L297*M297</f>
        <v>0</v>
      </c>
      <c r="O297" s="255">
        <v>21</v>
      </c>
    </row>
    <row r="298" spans="6:15" s="256" customFormat="1" ht="11.25" outlineLevel="3" x14ac:dyDescent="0.25">
      <c r="F298" s="257"/>
      <c r="G298" s="258"/>
      <c r="H298" s="259" t="s">
        <v>600</v>
      </c>
      <c r="I298" s="258"/>
      <c r="J298" s="260">
        <v>52.101599999999998</v>
      </c>
      <c r="K298" s="261"/>
      <c r="L298" s="262"/>
      <c r="M298" s="261"/>
      <c r="N298" s="263"/>
      <c r="O298" s="264" t="s">
        <v>19</v>
      </c>
    </row>
    <row r="299" spans="6:15" s="248" customFormat="1" ht="24" outlineLevel="2" x14ac:dyDescent="0.2">
      <c r="F299" s="249">
        <v>2</v>
      </c>
      <c r="G299" s="250" t="s">
        <v>662</v>
      </c>
      <c r="H299" s="251" t="s">
        <v>663</v>
      </c>
      <c r="I299" s="252" t="s">
        <v>28</v>
      </c>
      <c r="J299" s="253">
        <v>43.417499999999997</v>
      </c>
      <c r="K299" s="254"/>
      <c r="L299" s="253">
        <f>J299*(1+K299/100)</f>
        <v>43.417499999999997</v>
      </c>
      <c r="M299" s="318"/>
      <c r="N299" s="255">
        <f>L299*M299</f>
        <v>0</v>
      </c>
      <c r="O299" s="255">
        <v>21</v>
      </c>
    </row>
    <row r="300" spans="6:15" s="256" customFormat="1" ht="11.25" outlineLevel="3" x14ac:dyDescent="0.25">
      <c r="F300" s="257"/>
      <c r="G300" s="258"/>
      <c r="H300" s="259" t="s">
        <v>483</v>
      </c>
      <c r="I300" s="258"/>
      <c r="J300" s="260">
        <v>3.5250000000000004</v>
      </c>
      <c r="K300" s="261"/>
      <c r="L300" s="262"/>
      <c r="M300" s="261"/>
      <c r="N300" s="263"/>
      <c r="O300" s="264" t="s">
        <v>19</v>
      </c>
    </row>
    <row r="301" spans="6:15" s="256" customFormat="1" ht="11.25" outlineLevel="3" x14ac:dyDescent="0.25">
      <c r="F301" s="257"/>
      <c r="G301" s="258"/>
      <c r="H301" s="259" t="s">
        <v>484</v>
      </c>
      <c r="I301" s="258"/>
      <c r="J301" s="260">
        <v>2.4749999999999996</v>
      </c>
      <c r="K301" s="261"/>
      <c r="L301" s="262"/>
      <c r="M301" s="261"/>
      <c r="N301" s="263"/>
      <c r="O301" s="264" t="s">
        <v>19</v>
      </c>
    </row>
    <row r="302" spans="6:15" s="256" customFormat="1" ht="11.25" outlineLevel="3" x14ac:dyDescent="0.25">
      <c r="F302" s="257"/>
      <c r="G302" s="258"/>
      <c r="H302" s="259" t="s">
        <v>485</v>
      </c>
      <c r="I302" s="258"/>
      <c r="J302" s="260">
        <v>6.432500000000001</v>
      </c>
      <c r="K302" s="261"/>
      <c r="L302" s="262"/>
      <c r="M302" s="261"/>
      <c r="N302" s="263"/>
      <c r="O302" s="264" t="s">
        <v>19</v>
      </c>
    </row>
    <row r="303" spans="6:15" s="256" customFormat="1" ht="11.25" outlineLevel="3" x14ac:dyDescent="0.25">
      <c r="F303" s="257"/>
      <c r="G303" s="258"/>
      <c r="H303" s="259" t="s">
        <v>486</v>
      </c>
      <c r="I303" s="258"/>
      <c r="J303" s="260">
        <v>6.54</v>
      </c>
      <c r="K303" s="261"/>
      <c r="L303" s="262"/>
      <c r="M303" s="261"/>
      <c r="N303" s="263"/>
      <c r="O303" s="264" t="s">
        <v>19</v>
      </c>
    </row>
    <row r="304" spans="6:15" s="256" customFormat="1" ht="11.25" outlineLevel="3" x14ac:dyDescent="0.25">
      <c r="F304" s="257"/>
      <c r="G304" s="258"/>
      <c r="H304" s="259" t="s">
        <v>487</v>
      </c>
      <c r="I304" s="258"/>
      <c r="J304" s="260">
        <v>6.54</v>
      </c>
      <c r="K304" s="261"/>
      <c r="L304" s="262"/>
      <c r="M304" s="261"/>
      <c r="N304" s="263"/>
      <c r="O304" s="264" t="s">
        <v>19</v>
      </c>
    </row>
    <row r="305" spans="6:15" s="256" customFormat="1" ht="11.25" outlineLevel="3" x14ac:dyDescent="0.25">
      <c r="F305" s="257"/>
      <c r="G305" s="258"/>
      <c r="H305" s="259" t="s">
        <v>488</v>
      </c>
      <c r="I305" s="258"/>
      <c r="J305" s="260">
        <v>17.905000000000001</v>
      </c>
      <c r="K305" s="261"/>
      <c r="L305" s="262"/>
      <c r="M305" s="261"/>
      <c r="N305" s="263"/>
      <c r="O305" s="264" t="s">
        <v>19</v>
      </c>
    </row>
    <row r="306" spans="6:15" s="248" customFormat="1" ht="12" outlineLevel="2" x14ac:dyDescent="0.2">
      <c r="F306" s="249">
        <v>3</v>
      </c>
      <c r="G306" s="250" t="s">
        <v>48</v>
      </c>
      <c r="H306" s="251" t="s">
        <v>49</v>
      </c>
      <c r="I306" s="252" t="s">
        <v>28</v>
      </c>
      <c r="J306" s="253">
        <v>43.417999999999999</v>
      </c>
      <c r="K306" s="254"/>
      <c r="L306" s="253">
        <f>J306*(1+K306/100)</f>
        <v>43.417999999999999</v>
      </c>
      <c r="M306" s="318"/>
      <c r="N306" s="255">
        <f>L306*M306</f>
        <v>0</v>
      </c>
      <c r="O306" s="255">
        <v>21</v>
      </c>
    </row>
    <row r="307" spans="6:15" s="248" customFormat="1" ht="12" outlineLevel="2" x14ac:dyDescent="0.2">
      <c r="F307" s="249">
        <v>4</v>
      </c>
      <c r="G307" s="250" t="s">
        <v>50</v>
      </c>
      <c r="H307" s="251" t="s">
        <v>51</v>
      </c>
      <c r="I307" s="252" t="s">
        <v>9</v>
      </c>
      <c r="J307" s="253">
        <v>7.35</v>
      </c>
      <c r="K307" s="254"/>
      <c r="L307" s="253">
        <f>J307*(1+K307/100)</f>
        <v>7.35</v>
      </c>
      <c r="M307" s="318"/>
      <c r="N307" s="255">
        <f>L307*M307</f>
        <v>0</v>
      </c>
      <c r="O307" s="255">
        <v>21</v>
      </c>
    </row>
    <row r="308" spans="6:15" s="272" customFormat="1" ht="12.75" customHeight="1" outlineLevel="2" x14ac:dyDescent="0.25">
      <c r="F308" s="265"/>
      <c r="G308" s="266"/>
      <c r="H308" s="267"/>
      <c r="I308" s="266"/>
      <c r="J308" s="268"/>
      <c r="K308" s="269"/>
      <c r="L308" s="268"/>
      <c r="M308" s="269"/>
      <c r="N308" s="270"/>
      <c r="O308" s="271" t="s">
        <v>19</v>
      </c>
    </row>
    <row r="309" spans="6:15" s="241" customFormat="1" ht="16.5" customHeight="1" outlineLevel="1" x14ac:dyDescent="0.2">
      <c r="F309" s="242"/>
      <c r="G309" s="243"/>
      <c r="H309" s="243" t="s">
        <v>52</v>
      </c>
      <c r="I309" s="232"/>
      <c r="J309" s="244"/>
      <c r="K309" s="245"/>
      <c r="L309" s="244"/>
      <c r="M309" s="245"/>
      <c r="N309" s="246">
        <f>SUBTOTAL(9,N310:N316)</f>
        <v>0</v>
      </c>
      <c r="O309" s="247" t="s">
        <v>19</v>
      </c>
    </row>
    <row r="310" spans="6:15" s="248" customFormat="1" ht="24" outlineLevel="2" x14ac:dyDescent="0.2">
      <c r="F310" s="249">
        <v>1</v>
      </c>
      <c r="G310" s="250" t="s">
        <v>664</v>
      </c>
      <c r="H310" s="251" t="s">
        <v>665</v>
      </c>
      <c r="I310" s="252" t="s">
        <v>29</v>
      </c>
      <c r="J310" s="253">
        <v>1</v>
      </c>
      <c r="K310" s="254"/>
      <c r="L310" s="253">
        <f t="shared" ref="L310:L315" si="8">J310*(1+K310/100)</f>
        <v>1</v>
      </c>
      <c r="M310" s="318"/>
      <c r="N310" s="255">
        <f t="shared" ref="N310:N315" si="9">L310*M310</f>
        <v>0</v>
      </c>
      <c r="O310" s="255">
        <v>21</v>
      </c>
    </row>
    <row r="311" spans="6:15" s="248" customFormat="1" ht="24" outlineLevel="2" x14ac:dyDescent="0.2">
      <c r="F311" s="249">
        <v>2</v>
      </c>
      <c r="G311" s="250" t="s">
        <v>666</v>
      </c>
      <c r="H311" s="251" t="s">
        <v>667</v>
      </c>
      <c r="I311" s="252" t="s">
        <v>29</v>
      </c>
      <c r="J311" s="253">
        <v>4</v>
      </c>
      <c r="K311" s="254"/>
      <c r="L311" s="253">
        <f t="shared" si="8"/>
        <v>4</v>
      </c>
      <c r="M311" s="318"/>
      <c r="N311" s="255">
        <f t="shared" si="9"/>
        <v>0</v>
      </c>
      <c r="O311" s="255">
        <v>21</v>
      </c>
    </row>
    <row r="312" spans="6:15" s="248" customFormat="1" ht="24" outlineLevel="2" x14ac:dyDescent="0.2">
      <c r="F312" s="249">
        <v>3</v>
      </c>
      <c r="G312" s="250" t="s">
        <v>53</v>
      </c>
      <c r="H312" s="251" t="s">
        <v>668</v>
      </c>
      <c r="I312" s="252" t="s">
        <v>10</v>
      </c>
      <c r="J312" s="253">
        <v>1</v>
      </c>
      <c r="K312" s="254"/>
      <c r="L312" s="253">
        <f t="shared" si="8"/>
        <v>1</v>
      </c>
      <c r="M312" s="318"/>
      <c r="N312" s="255">
        <f t="shared" si="9"/>
        <v>0</v>
      </c>
      <c r="O312" s="255">
        <v>21</v>
      </c>
    </row>
    <row r="313" spans="6:15" s="248" customFormat="1" ht="24" outlineLevel="2" x14ac:dyDescent="0.2">
      <c r="F313" s="249">
        <v>4</v>
      </c>
      <c r="G313" s="250" t="s">
        <v>669</v>
      </c>
      <c r="H313" s="251" t="s">
        <v>670</v>
      </c>
      <c r="I313" s="252" t="s">
        <v>29</v>
      </c>
      <c r="J313" s="253">
        <v>5</v>
      </c>
      <c r="K313" s="254"/>
      <c r="L313" s="253">
        <f t="shared" si="8"/>
        <v>5</v>
      </c>
      <c r="M313" s="318"/>
      <c r="N313" s="255">
        <f t="shared" si="9"/>
        <v>0</v>
      </c>
      <c r="O313" s="255">
        <v>21</v>
      </c>
    </row>
    <row r="314" spans="6:15" s="248" customFormat="1" ht="12" outlineLevel="2" x14ac:dyDescent="0.2">
      <c r="F314" s="249">
        <v>5</v>
      </c>
      <c r="G314" s="250" t="s">
        <v>671</v>
      </c>
      <c r="H314" s="251" t="s">
        <v>672</v>
      </c>
      <c r="I314" s="252" t="s">
        <v>29</v>
      </c>
      <c r="J314" s="253">
        <v>1</v>
      </c>
      <c r="K314" s="254"/>
      <c r="L314" s="253">
        <f t="shared" si="8"/>
        <v>1</v>
      </c>
      <c r="M314" s="318"/>
      <c r="N314" s="255">
        <f t="shared" si="9"/>
        <v>0</v>
      </c>
      <c r="O314" s="255">
        <v>21</v>
      </c>
    </row>
    <row r="315" spans="6:15" s="248" customFormat="1" ht="12" outlineLevel="2" x14ac:dyDescent="0.2">
      <c r="F315" s="249">
        <v>6</v>
      </c>
      <c r="G315" s="250" t="s">
        <v>54</v>
      </c>
      <c r="H315" s="251" t="s">
        <v>55</v>
      </c>
      <c r="I315" s="252" t="s">
        <v>9</v>
      </c>
      <c r="J315" s="253">
        <v>0.74</v>
      </c>
      <c r="K315" s="254"/>
      <c r="L315" s="253">
        <f t="shared" si="8"/>
        <v>0.74</v>
      </c>
      <c r="M315" s="318"/>
      <c r="N315" s="255">
        <f t="shared" si="9"/>
        <v>0</v>
      </c>
      <c r="O315" s="255">
        <v>21</v>
      </c>
    </row>
    <row r="316" spans="6:15" s="272" customFormat="1" ht="12.75" customHeight="1" outlineLevel="2" x14ac:dyDescent="0.25">
      <c r="F316" s="265"/>
      <c r="G316" s="266"/>
      <c r="H316" s="267"/>
      <c r="I316" s="266"/>
      <c r="J316" s="268"/>
      <c r="K316" s="269"/>
      <c r="L316" s="268"/>
      <c r="M316" s="269"/>
      <c r="N316" s="270"/>
      <c r="O316" s="271" t="s">
        <v>19</v>
      </c>
    </row>
    <row r="317" spans="6:15" s="241" customFormat="1" ht="16.5" customHeight="1" outlineLevel="1" x14ac:dyDescent="0.2">
      <c r="F317" s="242"/>
      <c r="G317" s="243"/>
      <c r="H317" s="243" t="s">
        <v>56</v>
      </c>
      <c r="I317" s="232"/>
      <c r="J317" s="244"/>
      <c r="K317" s="245"/>
      <c r="L317" s="244"/>
      <c r="M317" s="245"/>
      <c r="N317" s="246">
        <f>SUBTOTAL(9,N318:N333)</f>
        <v>0</v>
      </c>
      <c r="O317" s="247" t="s">
        <v>19</v>
      </c>
    </row>
    <row r="318" spans="6:15" s="248" customFormat="1" ht="12" outlineLevel="2" x14ac:dyDescent="0.2">
      <c r="F318" s="249">
        <v>1</v>
      </c>
      <c r="G318" s="250" t="s">
        <v>673</v>
      </c>
      <c r="H318" s="251" t="s">
        <v>674</v>
      </c>
      <c r="I318" s="252" t="s">
        <v>40</v>
      </c>
      <c r="J318" s="253">
        <v>0.10578100000000001</v>
      </c>
      <c r="K318" s="254"/>
      <c r="L318" s="253">
        <f>J318*(1+K318/100)</f>
        <v>0.10578100000000001</v>
      </c>
      <c r="M318" s="318"/>
      <c r="N318" s="255">
        <f>L318*M318</f>
        <v>0</v>
      </c>
      <c r="O318" s="255">
        <v>21</v>
      </c>
    </row>
    <row r="319" spans="6:15" s="256" customFormat="1" ht="11.25" outlineLevel="3" x14ac:dyDescent="0.25">
      <c r="F319" s="257"/>
      <c r="G319" s="258"/>
      <c r="H319" s="259" t="s">
        <v>675</v>
      </c>
      <c r="I319" s="258"/>
      <c r="J319" s="260">
        <v>0</v>
      </c>
      <c r="K319" s="261"/>
      <c r="L319" s="262"/>
      <c r="M319" s="261"/>
      <c r="N319" s="263"/>
      <c r="O319" s="264" t="s">
        <v>19</v>
      </c>
    </row>
    <row r="320" spans="6:15" s="256" customFormat="1" ht="11.25" outlineLevel="3" x14ac:dyDescent="0.25">
      <c r="F320" s="257"/>
      <c r="G320" s="258"/>
      <c r="H320" s="259" t="s">
        <v>676</v>
      </c>
      <c r="I320" s="258"/>
      <c r="J320" s="260">
        <v>0.10578100000000001</v>
      </c>
      <c r="K320" s="261"/>
      <c r="L320" s="262"/>
      <c r="M320" s="261"/>
      <c r="N320" s="263"/>
      <c r="O320" s="264" t="s">
        <v>19</v>
      </c>
    </row>
    <row r="321" spans="6:15" s="248" customFormat="1" ht="12" outlineLevel="2" x14ac:dyDescent="0.2">
      <c r="F321" s="249">
        <v>2</v>
      </c>
      <c r="G321" s="250" t="s">
        <v>677</v>
      </c>
      <c r="H321" s="251" t="s">
        <v>678</v>
      </c>
      <c r="I321" s="252" t="s">
        <v>40</v>
      </c>
      <c r="J321" s="253">
        <v>7.2491399999999998E-2</v>
      </c>
      <c r="K321" s="254"/>
      <c r="L321" s="253">
        <f>J321*(1+K321/100)</f>
        <v>7.2491399999999998E-2</v>
      </c>
      <c r="M321" s="318"/>
      <c r="N321" s="255">
        <f>L321*M321</f>
        <v>0</v>
      </c>
      <c r="O321" s="255">
        <v>21</v>
      </c>
    </row>
    <row r="322" spans="6:15" s="256" customFormat="1" ht="11.25" outlineLevel="3" x14ac:dyDescent="0.25">
      <c r="F322" s="257"/>
      <c r="G322" s="258"/>
      <c r="H322" s="259" t="s">
        <v>679</v>
      </c>
      <c r="I322" s="258"/>
      <c r="J322" s="260">
        <v>0</v>
      </c>
      <c r="K322" s="261"/>
      <c r="L322" s="262"/>
      <c r="M322" s="261"/>
      <c r="N322" s="263"/>
      <c r="O322" s="264" t="s">
        <v>19</v>
      </c>
    </row>
    <row r="323" spans="6:15" s="256" customFormat="1" ht="11.25" outlineLevel="3" x14ac:dyDescent="0.25">
      <c r="F323" s="257"/>
      <c r="G323" s="258"/>
      <c r="H323" s="259" t="s">
        <v>680</v>
      </c>
      <c r="I323" s="258"/>
      <c r="J323" s="260">
        <v>7.2491399999999998E-2</v>
      </c>
      <c r="K323" s="261"/>
      <c r="L323" s="262"/>
      <c r="M323" s="261"/>
      <c r="N323" s="263"/>
      <c r="O323" s="264" t="s">
        <v>19</v>
      </c>
    </row>
    <row r="324" spans="6:15" s="248" customFormat="1" ht="12" outlineLevel="2" x14ac:dyDescent="0.2">
      <c r="F324" s="249">
        <v>3</v>
      </c>
      <c r="G324" s="250" t="s">
        <v>57</v>
      </c>
      <c r="H324" s="251" t="s">
        <v>681</v>
      </c>
      <c r="I324" s="252" t="s">
        <v>10</v>
      </c>
      <c r="J324" s="253">
        <v>6</v>
      </c>
      <c r="K324" s="254"/>
      <c r="L324" s="253">
        <f>J324*(1+K324/100)</f>
        <v>6</v>
      </c>
      <c r="M324" s="318"/>
      <c r="N324" s="255">
        <f>L324*M324</f>
        <v>0</v>
      </c>
      <c r="O324" s="255">
        <v>21</v>
      </c>
    </row>
    <row r="325" spans="6:15" s="248" customFormat="1" ht="12" outlineLevel="2" x14ac:dyDescent="0.2">
      <c r="F325" s="249">
        <v>4</v>
      </c>
      <c r="G325" s="250" t="s">
        <v>58</v>
      </c>
      <c r="H325" s="251" t="s">
        <v>682</v>
      </c>
      <c r="I325" s="252" t="s">
        <v>10</v>
      </c>
      <c r="J325" s="253">
        <v>1</v>
      </c>
      <c r="K325" s="254"/>
      <c r="L325" s="253">
        <f>J325*(1+K325/100)</f>
        <v>1</v>
      </c>
      <c r="M325" s="318"/>
      <c r="N325" s="255">
        <f>L325*M325</f>
        <v>0</v>
      </c>
      <c r="O325" s="255">
        <v>21</v>
      </c>
    </row>
    <row r="326" spans="6:15" s="248" customFormat="1" ht="12" outlineLevel="2" x14ac:dyDescent="0.2">
      <c r="F326" s="249">
        <v>5</v>
      </c>
      <c r="G326" s="250" t="s">
        <v>59</v>
      </c>
      <c r="H326" s="251" t="s">
        <v>683</v>
      </c>
      <c r="I326" s="252" t="s">
        <v>10</v>
      </c>
      <c r="J326" s="253">
        <v>2</v>
      </c>
      <c r="K326" s="254"/>
      <c r="L326" s="253">
        <f>J326*(1+K326/100)</f>
        <v>2</v>
      </c>
      <c r="M326" s="318"/>
      <c r="N326" s="255">
        <f>L326*M326</f>
        <v>0</v>
      </c>
      <c r="O326" s="255">
        <v>21</v>
      </c>
    </row>
    <row r="327" spans="6:15" s="248" customFormat="1" ht="12" outlineLevel="2" x14ac:dyDescent="0.2">
      <c r="F327" s="249">
        <v>6</v>
      </c>
      <c r="G327" s="250" t="s">
        <v>684</v>
      </c>
      <c r="H327" s="251" t="s">
        <v>685</v>
      </c>
      <c r="I327" s="252" t="s">
        <v>356</v>
      </c>
      <c r="J327" s="253">
        <v>173.08</v>
      </c>
      <c r="K327" s="254"/>
      <c r="L327" s="253">
        <f>J327*(1+K327/100)</f>
        <v>173.08</v>
      </c>
      <c r="M327" s="318"/>
      <c r="N327" s="255">
        <f>L327*M327</f>
        <v>0</v>
      </c>
      <c r="O327" s="255">
        <v>21</v>
      </c>
    </row>
    <row r="328" spans="6:15" s="256" customFormat="1" ht="11.25" outlineLevel="3" x14ac:dyDescent="0.25">
      <c r="F328" s="257"/>
      <c r="G328" s="258"/>
      <c r="H328" s="259" t="s">
        <v>675</v>
      </c>
      <c r="I328" s="258"/>
      <c r="J328" s="260">
        <v>0</v>
      </c>
      <c r="K328" s="261"/>
      <c r="L328" s="262"/>
      <c r="M328" s="261"/>
      <c r="N328" s="263"/>
      <c r="O328" s="264" t="s">
        <v>19</v>
      </c>
    </row>
    <row r="329" spans="6:15" s="256" customFormat="1" ht="11.25" outlineLevel="3" x14ac:dyDescent="0.25">
      <c r="F329" s="257"/>
      <c r="G329" s="258"/>
      <c r="H329" s="259" t="s">
        <v>686</v>
      </c>
      <c r="I329" s="258"/>
      <c r="J329" s="260">
        <v>102.70000000000002</v>
      </c>
      <c r="K329" s="261"/>
      <c r="L329" s="262"/>
      <c r="M329" s="261"/>
      <c r="N329" s="263"/>
      <c r="O329" s="264" t="s">
        <v>19</v>
      </c>
    </row>
    <row r="330" spans="6:15" s="256" customFormat="1" ht="11.25" outlineLevel="3" x14ac:dyDescent="0.25">
      <c r="F330" s="257"/>
      <c r="G330" s="258"/>
      <c r="H330" s="259" t="s">
        <v>679</v>
      </c>
      <c r="I330" s="258"/>
      <c r="J330" s="260">
        <v>0</v>
      </c>
      <c r="K330" s="261"/>
      <c r="L330" s="262"/>
      <c r="M330" s="261"/>
      <c r="N330" s="263"/>
      <c r="O330" s="264" t="s">
        <v>19</v>
      </c>
    </row>
    <row r="331" spans="6:15" s="256" customFormat="1" ht="11.25" outlineLevel="3" x14ac:dyDescent="0.25">
      <c r="F331" s="257"/>
      <c r="G331" s="258"/>
      <c r="H331" s="259" t="s">
        <v>687</v>
      </c>
      <c r="I331" s="258"/>
      <c r="J331" s="260">
        <v>70.38</v>
      </c>
      <c r="K331" s="261"/>
      <c r="L331" s="262"/>
      <c r="M331" s="261"/>
      <c r="N331" s="263"/>
      <c r="O331" s="264" t="s">
        <v>19</v>
      </c>
    </row>
    <row r="332" spans="6:15" s="248" customFormat="1" ht="24" outlineLevel="2" x14ac:dyDescent="0.2">
      <c r="F332" s="249">
        <v>7</v>
      </c>
      <c r="G332" s="250" t="s">
        <v>60</v>
      </c>
      <c r="H332" s="251" t="s">
        <v>61</v>
      </c>
      <c r="I332" s="252" t="s">
        <v>9</v>
      </c>
      <c r="J332" s="253">
        <v>1.35</v>
      </c>
      <c r="K332" s="254"/>
      <c r="L332" s="253">
        <f>J332*(1+K332/100)</f>
        <v>1.35</v>
      </c>
      <c r="M332" s="318"/>
      <c r="N332" s="255">
        <f>L332*M332</f>
        <v>0</v>
      </c>
      <c r="O332" s="255">
        <v>21</v>
      </c>
    </row>
    <row r="333" spans="6:15" s="272" customFormat="1" ht="12.75" customHeight="1" outlineLevel="2" x14ac:dyDescent="0.25">
      <c r="F333" s="265"/>
      <c r="G333" s="266"/>
      <c r="H333" s="267"/>
      <c r="I333" s="266"/>
      <c r="J333" s="268"/>
      <c r="K333" s="269"/>
      <c r="L333" s="268"/>
      <c r="M333" s="269"/>
      <c r="N333" s="270"/>
      <c r="O333" s="271" t="s">
        <v>19</v>
      </c>
    </row>
    <row r="334" spans="6:15" s="241" customFormat="1" ht="16.5" customHeight="1" outlineLevel="1" x14ac:dyDescent="0.2">
      <c r="F334" s="242"/>
      <c r="G334" s="243"/>
      <c r="H334" s="243" t="s">
        <v>62</v>
      </c>
      <c r="I334" s="232"/>
      <c r="J334" s="244"/>
      <c r="K334" s="245"/>
      <c r="L334" s="244"/>
      <c r="M334" s="245"/>
      <c r="N334" s="246">
        <f>SUBTOTAL(9,N335:N355)</f>
        <v>0</v>
      </c>
      <c r="O334" s="247" t="s">
        <v>19</v>
      </c>
    </row>
    <row r="335" spans="6:15" s="248" customFormat="1" ht="12" outlineLevel="2" x14ac:dyDescent="0.2">
      <c r="F335" s="249">
        <v>1</v>
      </c>
      <c r="G335" s="250" t="s">
        <v>63</v>
      </c>
      <c r="H335" s="251" t="s">
        <v>688</v>
      </c>
      <c r="I335" s="252" t="s">
        <v>28</v>
      </c>
      <c r="J335" s="253">
        <v>51.81</v>
      </c>
      <c r="K335" s="254"/>
      <c r="L335" s="253">
        <f>J335*(1+K335/100)</f>
        <v>51.81</v>
      </c>
      <c r="M335" s="318"/>
      <c r="N335" s="255">
        <f>L335*M335</f>
        <v>0</v>
      </c>
      <c r="O335" s="255">
        <v>21</v>
      </c>
    </row>
    <row r="336" spans="6:15" s="256" customFormat="1" ht="11.25" outlineLevel="3" x14ac:dyDescent="0.25">
      <c r="F336" s="257"/>
      <c r="G336" s="258"/>
      <c r="H336" s="259" t="s">
        <v>689</v>
      </c>
      <c r="I336" s="258"/>
      <c r="J336" s="260">
        <v>51.81</v>
      </c>
      <c r="K336" s="261"/>
      <c r="L336" s="262"/>
      <c r="M336" s="261"/>
      <c r="N336" s="263"/>
      <c r="O336" s="264" t="s">
        <v>19</v>
      </c>
    </row>
    <row r="337" spans="6:15" s="248" customFormat="1" ht="12" outlineLevel="2" x14ac:dyDescent="0.2">
      <c r="F337" s="249">
        <v>2</v>
      </c>
      <c r="G337" s="250" t="s">
        <v>690</v>
      </c>
      <c r="H337" s="251" t="s">
        <v>691</v>
      </c>
      <c r="I337" s="252" t="s">
        <v>28</v>
      </c>
      <c r="J337" s="253">
        <v>43.4</v>
      </c>
      <c r="K337" s="254"/>
      <c r="L337" s="253">
        <f>J337*(1+K337/100)</f>
        <v>43.4</v>
      </c>
      <c r="M337" s="318"/>
      <c r="N337" s="255">
        <f>L337*M337</f>
        <v>0</v>
      </c>
      <c r="O337" s="255">
        <v>21</v>
      </c>
    </row>
    <row r="338" spans="6:15" s="248" customFormat="1" ht="24" outlineLevel="2" x14ac:dyDescent="0.2">
      <c r="F338" s="249">
        <v>3</v>
      </c>
      <c r="G338" s="250" t="s">
        <v>64</v>
      </c>
      <c r="H338" s="251" t="s">
        <v>65</v>
      </c>
      <c r="I338" s="252" t="s">
        <v>8</v>
      </c>
      <c r="J338" s="253">
        <v>37.199999999999996</v>
      </c>
      <c r="K338" s="254"/>
      <c r="L338" s="253">
        <f>J338*(1+K338/100)</f>
        <v>37.199999999999996</v>
      </c>
      <c r="M338" s="318"/>
      <c r="N338" s="255">
        <f>L338*M338</f>
        <v>0</v>
      </c>
      <c r="O338" s="255">
        <v>21</v>
      </c>
    </row>
    <row r="339" spans="6:15" s="256" customFormat="1" ht="11.25" outlineLevel="3" x14ac:dyDescent="0.25">
      <c r="F339" s="257"/>
      <c r="G339" s="258"/>
      <c r="H339" s="259" t="s">
        <v>466</v>
      </c>
      <c r="I339" s="258"/>
      <c r="J339" s="260">
        <v>11.4</v>
      </c>
      <c r="K339" s="261"/>
      <c r="L339" s="262"/>
      <c r="M339" s="261"/>
      <c r="N339" s="263"/>
      <c r="O339" s="264" t="s">
        <v>19</v>
      </c>
    </row>
    <row r="340" spans="6:15" s="256" customFormat="1" ht="11.25" outlineLevel="3" x14ac:dyDescent="0.25">
      <c r="F340" s="257"/>
      <c r="G340" s="258"/>
      <c r="H340" s="259" t="s">
        <v>467</v>
      </c>
      <c r="I340" s="258"/>
      <c r="J340" s="260">
        <v>25.799999999999997</v>
      </c>
      <c r="K340" s="261"/>
      <c r="L340" s="262"/>
      <c r="M340" s="261"/>
      <c r="N340" s="263"/>
      <c r="O340" s="264" t="s">
        <v>19</v>
      </c>
    </row>
    <row r="341" spans="6:15" s="248" customFormat="1" ht="24" outlineLevel="2" x14ac:dyDescent="0.2">
      <c r="F341" s="249">
        <v>4</v>
      </c>
      <c r="G341" s="250" t="s">
        <v>692</v>
      </c>
      <c r="H341" s="251" t="s">
        <v>693</v>
      </c>
      <c r="I341" s="252" t="s">
        <v>28</v>
      </c>
      <c r="J341" s="253">
        <v>43.417499999999997</v>
      </c>
      <c r="K341" s="254"/>
      <c r="L341" s="253">
        <f>J341*(1+K341/100)</f>
        <v>43.417499999999997</v>
      </c>
      <c r="M341" s="318"/>
      <c r="N341" s="255">
        <f>L341*M341</f>
        <v>0</v>
      </c>
      <c r="O341" s="255">
        <v>21</v>
      </c>
    </row>
    <row r="342" spans="6:15" s="256" customFormat="1" ht="11.25" outlineLevel="3" x14ac:dyDescent="0.25">
      <c r="F342" s="257"/>
      <c r="G342" s="258"/>
      <c r="H342" s="259" t="s">
        <v>483</v>
      </c>
      <c r="I342" s="258"/>
      <c r="J342" s="260">
        <v>3.5250000000000004</v>
      </c>
      <c r="K342" s="261"/>
      <c r="L342" s="262"/>
      <c r="M342" s="261"/>
      <c r="N342" s="263"/>
      <c r="O342" s="264" t="s">
        <v>19</v>
      </c>
    </row>
    <row r="343" spans="6:15" s="256" customFormat="1" ht="11.25" outlineLevel="3" x14ac:dyDescent="0.25">
      <c r="F343" s="257"/>
      <c r="G343" s="258"/>
      <c r="H343" s="259" t="s">
        <v>484</v>
      </c>
      <c r="I343" s="258"/>
      <c r="J343" s="260">
        <v>2.4749999999999996</v>
      </c>
      <c r="K343" s="261"/>
      <c r="L343" s="262"/>
      <c r="M343" s="261"/>
      <c r="N343" s="263"/>
      <c r="O343" s="264" t="s">
        <v>19</v>
      </c>
    </row>
    <row r="344" spans="6:15" s="256" customFormat="1" ht="11.25" outlineLevel="3" x14ac:dyDescent="0.25">
      <c r="F344" s="257"/>
      <c r="G344" s="258"/>
      <c r="H344" s="259" t="s">
        <v>485</v>
      </c>
      <c r="I344" s="258"/>
      <c r="J344" s="260">
        <v>6.432500000000001</v>
      </c>
      <c r="K344" s="261"/>
      <c r="L344" s="262"/>
      <c r="M344" s="261"/>
      <c r="N344" s="263"/>
      <c r="O344" s="264" t="s">
        <v>19</v>
      </c>
    </row>
    <row r="345" spans="6:15" s="256" customFormat="1" ht="11.25" outlineLevel="3" x14ac:dyDescent="0.25">
      <c r="F345" s="257"/>
      <c r="G345" s="258"/>
      <c r="H345" s="259" t="s">
        <v>486</v>
      </c>
      <c r="I345" s="258"/>
      <c r="J345" s="260">
        <v>6.54</v>
      </c>
      <c r="K345" s="261"/>
      <c r="L345" s="262"/>
      <c r="M345" s="261"/>
      <c r="N345" s="263"/>
      <c r="O345" s="264" t="s">
        <v>19</v>
      </c>
    </row>
    <row r="346" spans="6:15" s="256" customFormat="1" ht="11.25" outlineLevel="3" x14ac:dyDescent="0.25">
      <c r="F346" s="257"/>
      <c r="G346" s="258"/>
      <c r="H346" s="259" t="s">
        <v>487</v>
      </c>
      <c r="I346" s="258"/>
      <c r="J346" s="260">
        <v>6.54</v>
      </c>
      <c r="K346" s="261"/>
      <c r="L346" s="262"/>
      <c r="M346" s="261"/>
      <c r="N346" s="263"/>
      <c r="O346" s="264" t="s">
        <v>19</v>
      </c>
    </row>
    <row r="347" spans="6:15" s="256" customFormat="1" ht="11.25" outlineLevel="3" x14ac:dyDescent="0.25">
      <c r="F347" s="257"/>
      <c r="G347" s="258"/>
      <c r="H347" s="259" t="s">
        <v>488</v>
      </c>
      <c r="I347" s="258"/>
      <c r="J347" s="260">
        <v>17.905000000000001</v>
      </c>
      <c r="K347" s="261"/>
      <c r="L347" s="262"/>
      <c r="M347" s="261"/>
      <c r="N347" s="263"/>
      <c r="O347" s="264" t="s">
        <v>19</v>
      </c>
    </row>
    <row r="348" spans="6:15" s="248" customFormat="1" ht="24" outlineLevel="2" x14ac:dyDescent="0.2">
      <c r="F348" s="249">
        <v>5</v>
      </c>
      <c r="G348" s="250" t="s">
        <v>694</v>
      </c>
      <c r="H348" s="251" t="s">
        <v>695</v>
      </c>
      <c r="I348" s="252" t="s">
        <v>28</v>
      </c>
      <c r="J348" s="253">
        <v>6</v>
      </c>
      <c r="K348" s="254"/>
      <c r="L348" s="253">
        <f>J348*(1+K348/100)</f>
        <v>6</v>
      </c>
      <c r="M348" s="318"/>
      <c r="N348" s="255">
        <f>L348*M348</f>
        <v>0</v>
      </c>
      <c r="O348" s="255">
        <v>21</v>
      </c>
    </row>
    <row r="349" spans="6:15" s="256" customFormat="1" ht="11.25" outlineLevel="3" x14ac:dyDescent="0.25">
      <c r="F349" s="257"/>
      <c r="G349" s="258"/>
      <c r="H349" s="259" t="s">
        <v>483</v>
      </c>
      <c r="I349" s="258"/>
      <c r="J349" s="260">
        <v>3.5250000000000004</v>
      </c>
      <c r="K349" s="261"/>
      <c r="L349" s="262"/>
      <c r="M349" s="261"/>
      <c r="N349" s="263"/>
      <c r="O349" s="264" t="s">
        <v>19</v>
      </c>
    </row>
    <row r="350" spans="6:15" s="256" customFormat="1" ht="11.25" outlineLevel="3" x14ac:dyDescent="0.25">
      <c r="F350" s="257"/>
      <c r="G350" s="258"/>
      <c r="H350" s="259" t="s">
        <v>484</v>
      </c>
      <c r="I350" s="258"/>
      <c r="J350" s="260">
        <v>2.4749999999999996</v>
      </c>
      <c r="K350" s="261"/>
      <c r="L350" s="262"/>
      <c r="M350" s="261"/>
      <c r="N350" s="263"/>
      <c r="O350" s="264" t="s">
        <v>19</v>
      </c>
    </row>
    <row r="351" spans="6:15" s="248" customFormat="1" ht="12" outlineLevel="2" x14ac:dyDescent="0.2">
      <c r="F351" s="249">
        <v>6</v>
      </c>
      <c r="G351" s="250" t="s">
        <v>696</v>
      </c>
      <c r="H351" s="251" t="s">
        <v>697</v>
      </c>
      <c r="I351" s="252" t="s">
        <v>28</v>
      </c>
      <c r="J351" s="253">
        <v>43.4</v>
      </c>
      <c r="K351" s="254"/>
      <c r="L351" s="253">
        <f>J351*(1+K351/100)</f>
        <v>43.4</v>
      </c>
      <c r="M351" s="318"/>
      <c r="N351" s="255">
        <f>L351*M351</f>
        <v>0</v>
      </c>
      <c r="O351" s="255">
        <v>21</v>
      </c>
    </row>
    <row r="352" spans="6:15" s="248" customFormat="1" ht="24" outlineLevel="2" x14ac:dyDescent="0.2">
      <c r="F352" s="249">
        <v>7</v>
      </c>
      <c r="G352" s="250" t="s">
        <v>698</v>
      </c>
      <c r="H352" s="251" t="s">
        <v>699</v>
      </c>
      <c r="I352" s="252" t="s">
        <v>8</v>
      </c>
      <c r="J352" s="253">
        <v>12.600000000000001</v>
      </c>
      <c r="K352" s="254"/>
      <c r="L352" s="253">
        <f>J352*(1+K352/100)</f>
        <v>12.600000000000001</v>
      </c>
      <c r="M352" s="318"/>
      <c r="N352" s="255">
        <f>L352*M352</f>
        <v>0</v>
      </c>
      <c r="O352" s="255">
        <v>21</v>
      </c>
    </row>
    <row r="353" spans="6:15" s="256" customFormat="1" ht="11.25" outlineLevel="3" x14ac:dyDescent="0.25">
      <c r="F353" s="257"/>
      <c r="G353" s="258"/>
      <c r="H353" s="259" t="s">
        <v>700</v>
      </c>
      <c r="I353" s="258"/>
      <c r="J353" s="260">
        <v>12.600000000000001</v>
      </c>
      <c r="K353" s="261"/>
      <c r="L353" s="262"/>
      <c r="M353" s="261"/>
      <c r="N353" s="263"/>
      <c r="O353" s="264" t="s">
        <v>19</v>
      </c>
    </row>
    <row r="354" spans="6:15" s="248" customFormat="1" ht="24" outlineLevel="2" x14ac:dyDescent="0.2">
      <c r="F354" s="249">
        <v>8</v>
      </c>
      <c r="G354" s="250" t="s">
        <v>701</v>
      </c>
      <c r="H354" s="251" t="s">
        <v>702</v>
      </c>
      <c r="I354" s="252" t="s">
        <v>9</v>
      </c>
      <c r="J354" s="253">
        <v>6.58</v>
      </c>
      <c r="K354" s="254"/>
      <c r="L354" s="253">
        <f>J354*(1+K354/100)</f>
        <v>6.58</v>
      </c>
      <c r="M354" s="318"/>
      <c r="N354" s="255">
        <f>L354*M354</f>
        <v>0</v>
      </c>
      <c r="O354" s="255">
        <v>21</v>
      </c>
    </row>
    <row r="355" spans="6:15" s="272" customFormat="1" ht="12.75" customHeight="1" outlineLevel="2" x14ac:dyDescent="0.25">
      <c r="F355" s="265"/>
      <c r="G355" s="266"/>
      <c r="H355" s="267"/>
      <c r="I355" s="266"/>
      <c r="J355" s="268"/>
      <c r="K355" s="269"/>
      <c r="L355" s="268"/>
      <c r="M355" s="269"/>
      <c r="N355" s="270"/>
      <c r="O355" s="271" t="s">
        <v>19</v>
      </c>
    </row>
    <row r="356" spans="6:15" s="241" customFormat="1" ht="16.5" customHeight="1" outlineLevel="1" x14ac:dyDescent="0.2">
      <c r="F356" s="242"/>
      <c r="G356" s="243"/>
      <c r="H356" s="243" t="s">
        <v>703</v>
      </c>
      <c r="I356" s="232"/>
      <c r="J356" s="244"/>
      <c r="K356" s="245"/>
      <c r="L356" s="244"/>
      <c r="M356" s="245"/>
      <c r="N356" s="246">
        <f>SUBTOTAL(9,N357:N372)</f>
        <v>0</v>
      </c>
      <c r="O356" s="247" t="s">
        <v>19</v>
      </c>
    </row>
    <row r="357" spans="6:15" s="248" customFormat="1" ht="12" outlineLevel="2" x14ac:dyDescent="0.2">
      <c r="F357" s="249">
        <v>1</v>
      </c>
      <c r="G357" s="250" t="s">
        <v>704</v>
      </c>
      <c r="H357" s="251" t="s">
        <v>705</v>
      </c>
      <c r="I357" s="252" t="s">
        <v>28</v>
      </c>
      <c r="J357" s="253">
        <v>2</v>
      </c>
      <c r="K357" s="254"/>
      <c r="L357" s="253">
        <f>J357*(1+K357/100)</f>
        <v>2</v>
      </c>
      <c r="M357" s="318"/>
      <c r="N357" s="255">
        <f>L357*M357</f>
        <v>0</v>
      </c>
      <c r="O357" s="255">
        <v>21</v>
      </c>
    </row>
    <row r="358" spans="6:15" s="248" customFormat="1" ht="12" outlineLevel="2" x14ac:dyDescent="0.2">
      <c r="F358" s="249">
        <v>2</v>
      </c>
      <c r="G358" s="250" t="s">
        <v>706</v>
      </c>
      <c r="H358" s="251" t="s">
        <v>707</v>
      </c>
      <c r="I358" s="252" t="s">
        <v>28</v>
      </c>
      <c r="J358" s="253">
        <v>101.01</v>
      </c>
      <c r="K358" s="254"/>
      <c r="L358" s="253">
        <f>J358*(1+K358/100)</f>
        <v>101.01</v>
      </c>
      <c r="M358" s="318"/>
      <c r="N358" s="255">
        <f>L358*M358</f>
        <v>0</v>
      </c>
      <c r="O358" s="255">
        <v>21</v>
      </c>
    </row>
    <row r="359" spans="6:15" s="256" customFormat="1" ht="11.25" outlineLevel="3" x14ac:dyDescent="0.25">
      <c r="F359" s="257"/>
      <c r="G359" s="258"/>
      <c r="H359" s="259" t="s">
        <v>708</v>
      </c>
      <c r="I359" s="258"/>
      <c r="J359" s="260">
        <v>101.01</v>
      </c>
      <c r="K359" s="261"/>
      <c r="L359" s="262"/>
      <c r="M359" s="261"/>
      <c r="N359" s="263"/>
      <c r="O359" s="264" t="s">
        <v>19</v>
      </c>
    </row>
    <row r="360" spans="6:15" s="248" customFormat="1" ht="12" outlineLevel="2" x14ac:dyDescent="0.2">
      <c r="F360" s="249">
        <v>3</v>
      </c>
      <c r="G360" s="250" t="s">
        <v>709</v>
      </c>
      <c r="H360" s="251" t="s">
        <v>710</v>
      </c>
      <c r="I360" s="252" t="s">
        <v>28</v>
      </c>
      <c r="J360" s="253">
        <v>96.156000000000006</v>
      </c>
      <c r="K360" s="254"/>
      <c r="L360" s="253">
        <f>J360*(1+K360/100)</f>
        <v>96.156000000000006</v>
      </c>
      <c r="M360" s="318"/>
      <c r="N360" s="255">
        <f>L360*M360</f>
        <v>0</v>
      </c>
      <c r="O360" s="255">
        <v>21</v>
      </c>
    </row>
    <row r="361" spans="6:15" s="248" customFormat="1" ht="24" outlineLevel="2" x14ac:dyDescent="0.2">
      <c r="F361" s="249">
        <v>4</v>
      </c>
      <c r="G361" s="250" t="s">
        <v>711</v>
      </c>
      <c r="H361" s="251" t="s">
        <v>712</v>
      </c>
      <c r="I361" s="252" t="s">
        <v>28</v>
      </c>
      <c r="J361" s="253">
        <v>96.156000000000006</v>
      </c>
      <c r="K361" s="254"/>
      <c r="L361" s="253">
        <f>J361*(1+K361/100)</f>
        <v>96.156000000000006</v>
      </c>
      <c r="M361" s="318"/>
      <c r="N361" s="255">
        <f>L361*M361</f>
        <v>0</v>
      </c>
      <c r="O361" s="255">
        <v>21</v>
      </c>
    </row>
    <row r="362" spans="6:15" s="256" customFormat="1" ht="11.25" outlineLevel="3" x14ac:dyDescent="0.25">
      <c r="F362" s="257"/>
      <c r="G362" s="258"/>
      <c r="H362" s="259" t="s">
        <v>713</v>
      </c>
      <c r="I362" s="258"/>
      <c r="J362" s="260">
        <v>29.790000000000003</v>
      </c>
      <c r="K362" s="261"/>
      <c r="L362" s="262"/>
      <c r="M362" s="261"/>
      <c r="N362" s="263"/>
      <c r="O362" s="264" t="s">
        <v>19</v>
      </c>
    </row>
    <row r="363" spans="6:15" s="256" customFormat="1" ht="11.25" outlineLevel="3" x14ac:dyDescent="0.25">
      <c r="F363" s="257"/>
      <c r="G363" s="258"/>
      <c r="H363" s="259" t="s">
        <v>714</v>
      </c>
      <c r="I363" s="258"/>
      <c r="J363" s="260">
        <v>9.4499999999999993</v>
      </c>
      <c r="K363" s="261"/>
      <c r="L363" s="262"/>
      <c r="M363" s="261"/>
      <c r="N363" s="263"/>
      <c r="O363" s="264" t="s">
        <v>19</v>
      </c>
    </row>
    <row r="364" spans="6:15" s="256" customFormat="1" ht="11.25" outlineLevel="3" x14ac:dyDescent="0.25">
      <c r="F364" s="257"/>
      <c r="G364" s="258"/>
      <c r="H364" s="259" t="s">
        <v>715</v>
      </c>
      <c r="I364" s="258"/>
      <c r="J364" s="260">
        <v>28.457999999999998</v>
      </c>
      <c r="K364" s="261"/>
      <c r="L364" s="262"/>
      <c r="M364" s="261"/>
      <c r="N364" s="263"/>
      <c r="O364" s="264" t="s">
        <v>19</v>
      </c>
    </row>
    <row r="365" spans="6:15" s="256" customFormat="1" ht="11.25" outlineLevel="3" x14ac:dyDescent="0.25">
      <c r="F365" s="257"/>
      <c r="G365" s="258"/>
      <c r="H365" s="259" t="s">
        <v>716</v>
      </c>
      <c r="I365" s="258"/>
      <c r="J365" s="260">
        <v>28.457999999999998</v>
      </c>
      <c r="K365" s="261"/>
      <c r="L365" s="262"/>
      <c r="M365" s="261"/>
      <c r="N365" s="263"/>
      <c r="O365" s="264" t="s">
        <v>19</v>
      </c>
    </row>
    <row r="366" spans="6:15" s="248" customFormat="1" ht="24" outlineLevel="2" x14ac:dyDescent="0.2">
      <c r="F366" s="249">
        <v>5</v>
      </c>
      <c r="G366" s="250" t="s">
        <v>717</v>
      </c>
      <c r="H366" s="251" t="s">
        <v>718</v>
      </c>
      <c r="I366" s="252" t="s">
        <v>28</v>
      </c>
      <c r="J366" s="253">
        <v>96.156000000000006</v>
      </c>
      <c r="K366" s="254"/>
      <c r="L366" s="253">
        <f t="shared" ref="L366:L371" si="10">J366*(1+K366/100)</f>
        <v>96.156000000000006</v>
      </c>
      <c r="M366" s="318"/>
      <c r="N366" s="255">
        <f t="shared" ref="N366:N371" si="11">L366*M366</f>
        <v>0</v>
      </c>
      <c r="O366" s="255">
        <v>21</v>
      </c>
    </row>
    <row r="367" spans="6:15" s="248" customFormat="1" ht="24" outlineLevel="2" x14ac:dyDescent="0.2">
      <c r="F367" s="249">
        <v>6</v>
      </c>
      <c r="G367" s="250" t="s">
        <v>719</v>
      </c>
      <c r="H367" s="251" t="s">
        <v>720</v>
      </c>
      <c r="I367" s="252" t="s">
        <v>28</v>
      </c>
      <c r="J367" s="253">
        <v>2</v>
      </c>
      <c r="K367" s="254"/>
      <c r="L367" s="253">
        <f t="shared" si="10"/>
        <v>2</v>
      </c>
      <c r="M367" s="318"/>
      <c r="N367" s="255">
        <f t="shared" si="11"/>
        <v>0</v>
      </c>
      <c r="O367" s="255">
        <v>21</v>
      </c>
    </row>
    <row r="368" spans="6:15" s="248" customFormat="1" ht="12" outlineLevel="2" x14ac:dyDescent="0.2">
      <c r="F368" s="249">
        <v>7</v>
      </c>
      <c r="G368" s="250" t="s">
        <v>721</v>
      </c>
      <c r="H368" s="251" t="s">
        <v>722</v>
      </c>
      <c r="I368" s="252" t="s">
        <v>8</v>
      </c>
      <c r="J368" s="253">
        <v>30</v>
      </c>
      <c r="K368" s="254"/>
      <c r="L368" s="253">
        <f t="shared" si="10"/>
        <v>30</v>
      </c>
      <c r="M368" s="318"/>
      <c r="N368" s="255">
        <f t="shared" si="11"/>
        <v>0</v>
      </c>
      <c r="O368" s="255">
        <v>21</v>
      </c>
    </row>
    <row r="369" spans="6:15" s="248" customFormat="1" ht="12" outlineLevel="2" x14ac:dyDescent="0.2">
      <c r="F369" s="249">
        <v>8</v>
      </c>
      <c r="G369" s="250" t="s">
        <v>723</v>
      </c>
      <c r="H369" s="251" t="s">
        <v>724</v>
      </c>
      <c r="I369" s="252" t="s">
        <v>28</v>
      </c>
      <c r="J369" s="253">
        <v>96.156000000000006</v>
      </c>
      <c r="K369" s="254"/>
      <c r="L369" s="253">
        <f t="shared" si="10"/>
        <v>96.156000000000006</v>
      </c>
      <c r="M369" s="318"/>
      <c r="N369" s="255">
        <f t="shared" si="11"/>
        <v>0</v>
      </c>
      <c r="O369" s="255">
        <v>21</v>
      </c>
    </row>
    <row r="370" spans="6:15" s="248" customFormat="1" ht="12" outlineLevel="2" x14ac:dyDescent="0.2">
      <c r="F370" s="249">
        <v>9</v>
      </c>
      <c r="G370" s="250" t="s">
        <v>725</v>
      </c>
      <c r="H370" s="251" t="s">
        <v>726</v>
      </c>
      <c r="I370" s="252" t="s">
        <v>8</v>
      </c>
      <c r="J370" s="253">
        <v>20</v>
      </c>
      <c r="K370" s="254"/>
      <c r="L370" s="253">
        <f t="shared" si="10"/>
        <v>20</v>
      </c>
      <c r="M370" s="318"/>
      <c r="N370" s="255">
        <f t="shared" si="11"/>
        <v>0</v>
      </c>
      <c r="O370" s="255">
        <v>21</v>
      </c>
    </row>
    <row r="371" spans="6:15" s="248" customFormat="1" ht="12" outlineLevel="2" x14ac:dyDescent="0.2">
      <c r="F371" s="249">
        <v>10</v>
      </c>
      <c r="G371" s="250" t="s">
        <v>727</v>
      </c>
      <c r="H371" s="251" t="s">
        <v>728</v>
      </c>
      <c r="I371" s="252" t="s">
        <v>9</v>
      </c>
      <c r="J371" s="253">
        <v>2.8</v>
      </c>
      <c r="K371" s="254"/>
      <c r="L371" s="253">
        <f t="shared" si="10"/>
        <v>2.8</v>
      </c>
      <c r="M371" s="318"/>
      <c r="N371" s="255">
        <f t="shared" si="11"/>
        <v>0</v>
      </c>
      <c r="O371" s="255">
        <v>21</v>
      </c>
    </row>
    <row r="372" spans="6:15" s="272" customFormat="1" ht="12.75" customHeight="1" outlineLevel="2" x14ac:dyDescent="0.25">
      <c r="F372" s="265"/>
      <c r="G372" s="266"/>
      <c r="H372" s="267"/>
      <c r="I372" s="266"/>
      <c r="J372" s="268"/>
      <c r="K372" s="269"/>
      <c r="L372" s="268"/>
      <c r="M372" s="269"/>
      <c r="N372" s="270"/>
      <c r="O372" s="271" t="s">
        <v>19</v>
      </c>
    </row>
    <row r="373" spans="6:15" s="241" customFormat="1" ht="16.5" customHeight="1" outlineLevel="1" x14ac:dyDescent="0.2">
      <c r="F373" s="242"/>
      <c r="G373" s="243"/>
      <c r="H373" s="243" t="s">
        <v>66</v>
      </c>
      <c r="I373" s="232"/>
      <c r="J373" s="244"/>
      <c r="K373" s="245"/>
      <c r="L373" s="244"/>
      <c r="M373" s="245"/>
      <c r="N373" s="246">
        <f>SUBTOTAL(9,N374:N379)</f>
        <v>0</v>
      </c>
      <c r="O373" s="247" t="s">
        <v>19</v>
      </c>
    </row>
    <row r="374" spans="6:15" s="248" customFormat="1" ht="12" outlineLevel="2" x14ac:dyDescent="0.2">
      <c r="F374" s="249">
        <v>1</v>
      </c>
      <c r="G374" s="250" t="s">
        <v>67</v>
      </c>
      <c r="H374" s="251" t="s">
        <v>68</v>
      </c>
      <c r="I374" s="252" t="s">
        <v>28</v>
      </c>
      <c r="J374" s="253">
        <v>9.6</v>
      </c>
      <c r="K374" s="254"/>
      <c r="L374" s="253">
        <f>J374*(1+K374/100)</f>
        <v>9.6</v>
      </c>
      <c r="M374" s="318"/>
      <c r="N374" s="255">
        <f>L374*M374</f>
        <v>0</v>
      </c>
      <c r="O374" s="255">
        <v>21</v>
      </c>
    </row>
    <row r="375" spans="6:15" s="256" customFormat="1" ht="11.25" outlineLevel="3" x14ac:dyDescent="0.25">
      <c r="F375" s="257"/>
      <c r="G375" s="258"/>
      <c r="H375" s="259" t="s">
        <v>729</v>
      </c>
      <c r="I375" s="258"/>
      <c r="J375" s="260">
        <v>9.6</v>
      </c>
      <c r="K375" s="261"/>
      <c r="L375" s="262"/>
      <c r="M375" s="261"/>
      <c r="N375" s="263"/>
      <c r="O375" s="264" t="s">
        <v>19</v>
      </c>
    </row>
    <row r="376" spans="6:15" s="248" customFormat="1" ht="12" outlineLevel="2" x14ac:dyDescent="0.2">
      <c r="F376" s="249">
        <v>2</v>
      </c>
      <c r="G376" s="250" t="s">
        <v>69</v>
      </c>
      <c r="H376" s="251" t="s">
        <v>70</v>
      </c>
      <c r="I376" s="252" t="s">
        <v>28</v>
      </c>
      <c r="J376" s="253">
        <v>9.6</v>
      </c>
      <c r="K376" s="254"/>
      <c r="L376" s="253">
        <f>J376*(1+K376/100)</f>
        <v>9.6</v>
      </c>
      <c r="M376" s="318"/>
      <c r="N376" s="255">
        <f>L376*M376</f>
        <v>0</v>
      </c>
      <c r="O376" s="255">
        <v>21</v>
      </c>
    </row>
    <row r="377" spans="6:15" s="248" customFormat="1" ht="24" outlineLevel="2" x14ac:dyDescent="0.2">
      <c r="F377" s="249">
        <v>3</v>
      </c>
      <c r="G377" s="250" t="s">
        <v>71</v>
      </c>
      <c r="H377" s="251" t="s">
        <v>72</v>
      </c>
      <c r="I377" s="252" t="s">
        <v>28</v>
      </c>
      <c r="J377" s="253">
        <v>9.6</v>
      </c>
      <c r="K377" s="254"/>
      <c r="L377" s="253">
        <f>J377*(1+K377/100)</f>
        <v>9.6</v>
      </c>
      <c r="M377" s="318"/>
      <c r="N377" s="255">
        <f>L377*M377</f>
        <v>0</v>
      </c>
      <c r="O377" s="255">
        <v>21</v>
      </c>
    </row>
    <row r="378" spans="6:15" s="248" customFormat="1" ht="24" outlineLevel="2" x14ac:dyDescent="0.2">
      <c r="F378" s="249">
        <v>4</v>
      </c>
      <c r="G378" s="250" t="s">
        <v>73</v>
      </c>
      <c r="H378" s="251" t="s">
        <v>74</v>
      </c>
      <c r="I378" s="252" t="s">
        <v>28</v>
      </c>
      <c r="J378" s="253">
        <v>9.6</v>
      </c>
      <c r="K378" s="254"/>
      <c r="L378" s="253">
        <f>J378*(1+K378/100)</f>
        <v>9.6</v>
      </c>
      <c r="M378" s="318"/>
      <c r="N378" s="255">
        <f>L378*M378</f>
        <v>0</v>
      </c>
      <c r="O378" s="255">
        <v>21</v>
      </c>
    </row>
    <row r="379" spans="6:15" s="272" customFormat="1" ht="12.75" customHeight="1" outlineLevel="2" x14ac:dyDescent="0.25">
      <c r="F379" s="265"/>
      <c r="G379" s="266"/>
      <c r="H379" s="267"/>
      <c r="I379" s="266"/>
      <c r="J379" s="268"/>
      <c r="K379" s="269"/>
      <c r="L379" s="268"/>
      <c r="M379" s="269"/>
      <c r="N379" s="270"/>
      <c r="O379" s="271" t="s">
        <v>19</v>
      </c>
    </row>
    <row r="380" spans="6:15" s="241" customFormat="1" ht="16.5" customHeight="1" outlineLevel="1" x14ac:dyDescent="0.2">
      <c r="F380" s="242"/>
      <c r="G380" s="243"/>
      <c r="H380" s="243" t="s">
        <v>75</v>
      </c>
      <c r="I380" s="232"/>
      <c r="J380" s="244"/>
      <c r="K380" s="245"/>
      <c r="L380" s="244"/>
      <c r="M380" s="245"/>
      <c r="N380" s="246">
        <f>SUBTOTAL(9,N381:N397)</f>
        <v>0</v>
      </c>
      <c r="O380" s="247" t="s">
        <v>19</v>
      </c>
    </row>
    <row r="381" spans="6:15" s="248" customFormat="1" ht="24" outlineLevel="2" x14ac:dyDescent="0.2">
      <c r="F381" s="249">
        <v>1</v>
      </c>
      <c r="G381" s="250" t="s">
        <v>76</v>
      </c>
      <c r="H381" s="251" t="s">
        <v>77</v>
      </c>
      <c r="I381" s="252" t="s">
        <v>28</v>
      </c>
      <c r="J381" s="253">
        <v>146.67750000000001</v>
      </c>
      <c r="K381" s="254"/>
      <c r="L381" s="253">
        <f>J381*(1+K381/100)</f>
        <v>146.67750000000001</v>
      </c>
      <c r="M381" s="318"/>
      <c r="N381" s="255">
        <f>L381*M381</f>
        <v>0</v>
      </c>
      <c r="O381" s="255">
        <v>21</v>
      </c>
    </row>
    <row r="382" spans="6:15" s="256" customFormat="1" ht="11.25" outlineLevel="3" x14ac:dyDescent="0.25">
      <c r="F382" s="257"/>
      <c r="G382" s="258"/>
      <c r="H382" s="259" t="s">
        <v>730</v>
      </c>
      <c r="I382" s="258"/>
      <c r="J382" s="260">
        <v>0</v>
      </c>
      <c r="K382" s="261"/>
      <c r="L382" s="262"/>
      <c r="M382" s="261"/>
      <c r="N382" s="263"/>
      <c r="O382" s="264" t="s">
        <v>19</v>
      </c>
    </row>
    <row r="383" spans="6:15" s="256" customFormat="1" ht="11.25" outlineLevel="3" x14ac:dyDescent="0.25">
      <c r="F383" s="257"/>
      <c r="G383" s="258"/>
      <c r="H383" s="259" t="s">
        <v>483</v>
      </c>
      <c r="I383" s="258"/>
      <c r="J383" s="260">
        <v>3.5250000000000004</v>
      </c>
      <c r="K383" s="261"/>
      <c r="L383" s="262"/>
      <c r="M383" s="261"/>
      <c r="N383" s="263"/>
      <c r="O383" s="264" t="s">
        <v>19</v>
      </c>
    </row>
    <row r="384" spans="6:15" s="256" customFormat="1" ht="11.25" outlineLevel="3" x14ac:dyDescent="0.25">
      <c r="F384" s="257"/>
      <c r="G384" s="258"/>
      <c r="H384" s="259" t="s">
        <v>484</v>
      </c>
      <c r="I384" s="258"/>
      <c r="J384" s="260">
        <v>2.4749999999999996</v>
      </c>
      <c r="K384" s="261"/>
      <c r="L384" s="262"/>
      <c r="M384" s="261"/>
      <c r="N384" s="263"/>
      <c r="O384" s="264" t="s">
        <v>19</v>
      </c>
    </row>
    <row r="385" spans="6:15" s="256" customFormat="1" ht="11.25" outlineLevel="3" x14ac:dyDescent="0.25">
      <c r="F385" s="257"/>
      <c r="G385" s="258"/>
      <c r="H385" s="259" t="s">
        <v>485</v>
      </c>
      <c r="I385" s="258"/>
      <c r="J385" s="260">
        <v>6.432500000000001</v>
      </c>
      <c r="K385" s="261"/>
      <c r="L385" s="262"/>
      <c r="M385" s="261"/>
      <c r="N385" s="263"/>
      <c r="O385" s="264" t="s">
        <v>19</v>
      </c>
    </row>
    <row r="386" spans="6:15" s="256" customFormat="1" ht="11.25" outlineLevel="3" x14ac:dyDescent="0.25">
      <c r="F386" s="257"/>
      <c r="G386" s="258"/>
      <c r="H386" s="259" t="s">
        <v>486</v>
      </c>
      <c r="I386" s="258"/>
      <c r="J386" s="260">
        <v>6.54</v>
      </c>
      <c r="K386" s="261"/>
      <c r="L386" s="262"/>
      <c r="M386" s="261"/>
      <c r="N386" s="263"/>
      <c r="O386" s="264" t="s">
        <v>19</v>
      </c>
    </row>
    <row r="387" spans="6:15" s="256" customFormat="1" ht="11.25" outlineLevel="3" x14ac:dyDescent="0.25">
      <c r="F387" s="257"/>
      <c r="G387" s="258"/>
      <c r="H387" s="259" t="s">
        <v>487</v>
      </c>
      <c r="I387" s="258"/>
      <c r="J387" s="260">
        <v>6.54</v>
      </c>
      <c r="K387" s="261"/>
      <c r="L387" s="262"/>
      <c r="M387" s="261"/>
      <c r="N387" s="263"/>
      <c r="O387" s="264" t="s">
        <v>19</v>
      </c>
    </row>
    <row r="388" spans="6:15" s="256" customFormat="1" ht="11.25" outlineLevel="3" x14ac:dyDescent="0.25">
      <c r="F388" s="257"/>
      <c r="G388" s="258"/>
      <c r="H388" s="259" t="s">
        <v>488</v>
      </c>
      <c r="I388" s="258"/>
      <c r="J388" s="260">
        <v>17.905000000000001</v>
      </c>
      <c r="K388" s="261"/>
      <c r="L388" s="262"/>
      <c r="M388" s="261"/>
      <c r="N388" s="263"/>
      <c r="O388" s="264" t="s">
        <v>19</v>
      </c>
    </row>
    <row r="389" spans="6:15" s="256" customFormat="1" ht="11.25" outlineLevel="3" x14ac:dyDescent="0.25">
      <c r="F389" s="257"/>
      <c r="G389" s="258"/>
      <c r="H389" s="259" t="s">
        <v>731</v>
      </c>
      <c r="I389" s="258"/>
      <c r="J389" s="260">
        <v>0</v>
      </c>
      <c r="K389" s="261"/>
      <c r="L389" s="262"/>
      <c r="M389" s="261"/>
      <c r="N389" s="263"/>
      <c r="O389" s="264" t="s">
        <v>19</v>
      </c>
    </row>
    <row r="390" spans="6:15" s="256" customFormat="1" ht="11.25" outlineLevel="3" x14ac:dyDescent="0.25">
      <c r="F390" s="257"/>
      <c r="G390" s="258"/>
      <c r="H390" s="259" t="s">
        <v>443</v>
      </c>
      <c r="I390" s="258"/>
      <c r="J390" s="260">
        <v>44.820000000000007</v>
      </c>
      <c r="K390" s="261"/>
      <c r="L390" s="262"/>
      <c r="M390" s="261"/>
      <c r="N390" s="263"/>
      <c r="O390" s="264" t="s">
        <v>19</v>
      </c>
    </row>
    <row r="391" spans="6:15" s="256" customFormat="1" ht="11.25" outlineLevel="3" x14ac:dyDescent="0.25">
      <c r="F391" s="257"/>
      <c r="G391" s="258"/>
      <c r="H391" s="259" t="s">
        <v>446</v>
      </c>
      <c r="I391" s="258"/>
      <c r="J391" s="260">
        <v>4.1850000000000005</v>
      </c>
      <c r="K391" s="261"/>
      <c r="L391" s="262"/>
      <c r="M391" s="261"/>
      <c r="N391" s="263"/>
      <c r="O391" s="264" t="s">
        <v>19</v>
      </c>
    </row>
    <row r="392" spans="6:15" s="256" customFormat="1" ht="11.25" outlineLevel="3" x14ac:dyDescent="0.25">
      <c r="F392" s="257"/>
      <c r="G392" s="258"/>
      <c r="H392" s="259" t="s">
        <v>456</v>
      </c>
      <c r="I392" s="258"/>
      <c r="J392" s="260">
        <v>3.78</v>
      </c>
      <c r="K392" s="261"/>
      <c r="L392" s="262"/>
      <c r="M392" s="261"/>
      <c r="N392" s="263"/>
      <c r="O392" s="264" t="s">
        <v>19</v>
      </c>
    </row>
    <row r="393" spans="6:15" s="256" customFormat="1" ht="11.25" outlineLevel="3" x14ac:dyDescent="0.25">
      <c r="F393" s="257"/>
      <c r="G393" s="258"/>
      <c r="H393" s="259" t="s">
        <v>455</v>
      </c>
      <c r="I393" s="258"/>
      <c r="J393" s="260">
        <v>20.100000000000001</v>
      </c>
      <c r="K393" s="261"/>
      <c r="L393" s="262"/>
      <c r="M393" s="261"/>
      <c r="N393" s="263"/>
      <c r="O393" s="264" t="s">
        <v>19</v>
      </c>
    </row>
    <row r="394" spans="6:15" s="256" customFormat="1" ht="11.25" outlineLevel="3" x14ac:dyDescent="0.25">
      <c r="F394" s="257"/>
      <c r="G394" s="258"/>
      <c r="H394" s="259" t="s">
        <v>456</v>
      </c>
      <c r="I394" s="258"/>
      <c r="J394" s="260">
        <v>3.78</v>
      </c>
      <c r="K394" s="261"/>
      <c r="L394" s="262"/>
      <c r="M394" s="261"/>
      <c r="N394" s="263"/>
      <c r="O394" s="264" t="s">
        <v>19</v>
      </c>
    </row>
    <row r="395" spans="6:15" s="256" customFormat="1" ht="11.25" outlineLevel="3" x14ac:dyDescent="0.25">
      <c r="F395" s="257"/>
      <c r="G395" s="258"/>
      <c r="H395" s="259" t="s">
        <v>457</v>
      </c>
      <c r="I395" s="258"/>
      <c r="J395" s="260">
        <v>26.595000000000006</v>
      </c>
      <c r="K395" s="261"/>
      <c r="L395" s="262"/>
      <c r="M395" s="261"/>
      <c r="N395" s="263"/>
      <c r="O395" s="264" t="s">
        <v>19</v>
      </c>
    </row>
    <row r="396" spans="6:15" s="248" customFormat="1" ht="24" outlineLevel="2" x14ac:dyDescent="0.2">
      <c r="F396" s="249">
        <v>2</v>
      </c>
      <c r="G396" s="250" t="s">
        <v>732</v>
      </c>
      <c r="H396" s="251" t="s">
        <v>733</v>
      </c>
      <c r="I396" s="252" t="s">
        <v>28</v>
      </c>
      <c r="J396" s="253">
        <v>146.678</v>
      </c>
      <c r="K396" s="254"/>
      <c r="L396" s="253">
        <f>J396*(1+K396/100)</f>
        <v>146.678</v>
      </c>
      <c r="M396" s="318"/>
      <c r="N396" s="255">
        <f>L396*M396</f>
        <v>0</v>
      </c>
      <c r="O396" s="255">
        <v>21</v>
      </c>
    </row>
    <row r="397" spans="6:15" s="272" customFormat="1" ht="12.75" customHeight="1" outlineLevel="2" x14ac:dyDescent="0.25">
      <c r="F397" s="265"/>
      <c r="G397" s="266"/>
      <c r="H397" s="267"/>
      <c r="I397" s="266"/>
      <c r="J397" s="268"/>
      <c r="K397" s="269"/>
      <c r="L397" s="268"/>
      <c r="M397" s="269"/>
      <c r="N397" s="270"/>
      <c r="O397" s="271" t="s">
        <v>19</v>
      </c>
    </row>
    <row r="398" spans="6:15" s="272" customFormat="1" ht="12.75" customHeight="1" outlineLevel="1" x14ac:dyDescent="0.25">
      <c r="F398" s="265"/>
      <c r="G398" s="266"/>
      <c r="H398" s="267"/>
      <c r="I398" s="266"/>
      <c r="J398" s="268"/>
      <c r="K398" s="269"/>
      <c r="L398" s="268"/>
      <c r="M398" s="269"/>
      <c r="N398" s="270"/>
      <c r="O398" s="271" t="s">
        <v>19</v>
      </c>
    </row>
    <row r="399" spans="6:15" s="233" customFormat="1" ht="18.75" customHeight="1" x14ac:dyDescent="0.2">
      <c r="F399" s="234"/>
      <c r="G399" s="235"/>
      <c r="H399" s="235" t="s">
        <v>734</v>
      </c>
      <c r="I399" s="236"/>
      <c r="J399" s="237"/>
      <c r="K399" s="238"/>
      <c r="L399" s="237"/>
      <c r="M399" s="238"/>
      <c r="N399" s="239">
        <f>SUBTOTAL(9,N400:N406)</f>
        <v>0</v>
      </c>
      <c r="O399" s="240" t="s">
        <v>19</v>
      </c>
    </row>
    <row r="400" spans="6:15" s="241" customFormat="1" ht="16.5" customHeight="1" outlineLevel="1" x14ac:dyDescent="0.2">
      <c r="F400" s="242"/>
      <c r="G400" s="243"/>
      <c r="H400" s="243" t="s">
        <v>78</v>
      </c>
      <c r="I400" s="232"/>
      <c r="J400" s="244"/>
      <c r="K400" s="245"/>
      <c r="L400" s="244"/>
      <c r="M400" s="245"/>
      <c r="N400" s="246">
        <f>SUBTOTAL(9,N401:N405)</f>
        <v>0</v>
      </c>
      <c r="O400" s="247" t="s">
        <v>19</v>
      </c>
    </row>
    <row r="401" spans="6:15" s="248" customFormat="1" ht="12" outlineLevel="2" x14ac:dyDescent="0.2">
      <c r="F401" s="249">
        <v>1</v>
      </c>
      <c r="G401" s="250" t="s">
        <v>80</v>
      </c>
      <c r="H401" s="251" t="s">
        <v>81</v>
      </c>
      <c r="I401" s="252" t="s">
        <v>10</v>
      </c>
      <c r="J401" s="253">
        <v>1</v>
      </c>
      <c r="K401" s="254"/>
      <c r="L401" s="253">
        <f>J401*(1+K401/100)</f>
        <v>1</v>
      </c>
      <c r="M401" s="318"/>
      <c r="N401" s="255">
        <f>L401*M401</f>
        <v>0</v>
      </c>
      <c r="O401" s="255">
        <v>21</v>
      </c>
    </row>
    <row r="402" spans="6:15" s="248" customFormat="1" ht="24" outlineLevel="2" x14ac:dyDescent="0.2">
      <c r="F402" s="249">
        <v>2</v>
      </c>
      <c r="G402" s="250" t="s">
        <v>82</v>
      </c>
      <c r="H402" s="251" t="s">
        <v>83</v>
      </c>
      <c r="I402" s="252" t="s">
        <v>10</v>
      </c>
      <c r="J402" s="253">
        <v>1</v>
      </c>
      <c r="K402" s="254"/>
      <c r="L402" s="253">
        <f>J402*(1+K402/100)</f>
        <v>1</v>
      </c>
      <c r="M402" s="318"/>
      <c r="N402" s="255">
        <f>L402*M402</f>
        <v>0</v>
      </c>
      <c r="O402" s="255">
        <v>21</v>
      </c>
    </row>
    <row r="403" spans="6:15" s="248" customFormat="1" ht="12" outlineLevel="2" x14ac:dyDescent="0.2">
      <c r="F403" s="249">
        <v>3</v>
      </c>
      <c r="G403" s="250" t="s">
        <v>735</v>
      </c>
      <c r="H403" s="251" t="s">
        <v>79</v>
      </c>
      <c r="I403" s="252" t="s">
        <v>10</v>
      </c>
      <c r="J403" s="253">
        <v>1</v>
      </c>
      <c r="K403" s="254"/>
      <c r="L403" s="253">
        <f>J403*(1+K403/100)</f>
        <v>1</v>
      </c>
      <c r="M403" s="318"/>
      <c r="N403" s="255">
        <f>L403*M403</f>
        <v>0</v>
      </c>
      <c r="O403" s="255">
        <v>21</v>
      </c>
    </row>
    <row r="404" spans="6:15" s="248" customFormat="1" ht="12" outlineLevel="2" x14ac:dyDescent="0.2">
      <c r="F404" s="249">
        <v>4</v>
      </c>
      <c r="G404" s="250" t="s">
        <v>740</v>
      </c>
      <c r="H404" s="251" t="s">
        <v>741</v>
      </c>
      <c r="I404" s="252" t="s">
        <v>742</v>
      </c>
      <c r="J404" s="253">
        <v>1</v>
      </c>
      <c r="K404" s="254"/>
      <c r="L404" s="253">
        <f>J404*(1+K404/100)</f>
        <v>1</v>
      </c>
      <c r="M404" s="318"/>
      <c r="N404" s="255">
        <f>L404*M404</f>
        <v>0</v>
      </c>
      <c r="O404" s="255">
        <v>21</v>
      </c>
    </row>
    <row r="405" spans="6:15" s="272" customFormat="1" ht="12.75" customHeight="1" outlineLevel="2" x14ac:dyDescent="0.25">
      <c r="F405" s="265"/>
      <c r="G405" s="266"/>
      <c r="H405" s="267"/>
      <c r="I405" s="266"/>
      <c r="J405" s="268"/>
      <c r="K405" s="269"/>
      <c r="L405" s="268"/>
      <c r="M405" s="269"/>
      <c r="N405" s="270"/>
      <c r="O405" s="271" t="s">
        <v>19</v>
      </c>
    </row>
    <row r="406" spans="6:15" s="272" customFormat="1" ht="12.75" customHeight="1" outlineLevel="1" x14ac:dyDescent="0.25">
      <c r="F406" s="265"/>
      <c r="G406" s="266"/>
      <c r="H406" s="267"/>
      <c r="I406" s="266"/>
      <c r="J406" s="268"/>
      <c r="K406" s="269"/>
      <c r="L406" s="268"/>
      <c r="M406" s="269"/>
      <c r="N406" s="270"/>
      <c r="O406" s="271" t="s">
        <v>19</v>
      </c>
    </row>
    <row r="407" spans="6:15" s="272" customFormat="1" ht="12.75" customHeight="1" x14ac:dyDescent="0.25">
      <c r="F407" s="265"/>
      <c r="G407" s="266"/>
      <c r="H407" s="267"/>
      <c r="I407" s="266"/>
      <c r="J407" s="268"/>
      <c r="K407" s="269"/>
      <c r="L407" s="268"/>
      <c r="M407" s="269"/>
      <c r="N407" s="270"/>
      <c r="O407" s="271" t="s">
        <v>19</v>
      </c>
    </row>
  </sheetData>
  <sheetProtection password="C411" sheet="1"/>
  <protectedRanges>
    <protectedRange sqref="M7:M404" name="Oblast1"/>
  </protectedRanges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94"/>
  <sheetViews>
    <sheetView windowProtection="1" workbookViewId="0">
      <selection activeCell="D14" sqref="D14:E14"/>
    </sheetView>
  </sheetViews>
  <sheetFormatPr defaultColWidth="6.42578125" defaultRowHeight="12" x14ac:dyDescent="0.2"/>
  <cols>
    <col min="1" max="1" width="6.7109375" style="183" customWidth="1"/>
    <col min="2" max="2" width="65.42578125" style="183" customWidth="1"/>
    <col min="3" max="3" width="6.28515625" style="183" customWidth="1"/>
    <col min="4" max="4" width="5.5703125" style="183" customWidth="1"/>
    <col min="5" max="5" width="8.5703125" style="183" customWidth="1"/>
    <col min="6" max="6" width="9.85546875" style="183" customWidth="1"/>
    <col min="7" max="7" width="7" style="183" customWidth="1"/>
    <col min="8" max="8" width="10.7109375" style="183" customWidth="1"/>
    <col min="9" max="9" width="10.42578125" style="183" customWidth="1"/>
    <col min="10" max="10" width="11.42578125" style="183" customWidth="1"/>
    <col min="11" max="11" width="6.42578125" style="183"/>
    <col min="12" max="12" width="8.85546875" style="183" bestFit="1" customWidth="1"/>
    <col min="13" max="256" width="6.42578125" style="183"/>
    <col min="257" max="257" width="6.7109375" style="183" customWidth="1"/>
    <col min="258" max="258" width="65.42578125" style="183" customWidth="1"/>
    <col min="259" max="259" width="6.28515625" style="183" customWidth="1"/>
    <col min="260" max="260" width="5.5703125" style="183" customWidth="1"/>
    <col min="261" max="261" width="8.5703125" style="183" customWidth="1"/>
    <col min="262" max="262" width="9.85546875" style="183" customWidth="1"/>
    <col min="263" max="263" width="7" style="183" customWidth="1"/>
    <col min="264" max="264" width="10.7109375" style="183" customWidth="1"/>
    <col min="265" max="265" width="10.42578125" style="183" customWidth="1"/>
    <col min="266" max="266" width="11.42578125" style="183" customWidth="1"/>
    <col min="267" max="267" width="6.42578125" style="183"/>
    <col min="268" max="268" width="8.85546875" style="183" bestFit="1" customWidth="1"/>
    <col min="269" max="512" width="6.42578125" style="183"/>
    <col min="513" max="513" width="6.7109375" style="183" customWidth="1"/>
    <col min="514" max="514" width="65.42578125" style="183" customWidth="1"/>
    <col min="515" max="515" width="6.28515625" style="183" customWidth="1"/>
    <col min="516" max="516" width="5.5703125" style="183" customWidth="1"/>
    <col min="517" max="517" width="8.5703125" style="183" customWidth="1"/>
    <col min="518" max="518" width="9.85546875" style="183" customWidth="1"/>
    <col min="519" max="519" width="7" style="183" customWidth="1"/>
    <col min="520" max="520" width="10.7109375" style="183" customWidth="1"/>
    <col min="521" max="521" width="10.42578125" style="183" customWidth="1"/>
    <col min="522" max="522" width="11.42578125" style="183" customWidth="1"/>
    <col min="523" max="523" width="6.42578125" style="183"/>
    <col min="524" max="524" width="8.85546875" style="183" bestFit="1" customWidth="1"/>
    <col min="525" max="768" width="6.42578125" style="183"/>
    <col min="769" max="769" width="6.7109375" style="183" customWidth="1"/>
    <col min="770" max="770" width="65.42578125" style="183" customWidth="1"/>
    <col min="771" max="771" width="6.28515625" style="183" customWidth="1"/>
    <col min="772" max="772" width="5.5703125" style="183" customWidth="1"/>
    <col min="773" max="773" width="8.5703125" style="183" customWidth="1"/>
    <col min="774" max="774" width="9.85546875" style="183" customWidth="1"/>
    <col min="775" max="775" width="7" style="183" customWidth="1"/>
    <col min="776" max="776" width="10.7109375" style="183" customWidth="1"/>
    <col min="777" max="777" width="10.42578125" style="183" customWidth="1"/>
    <col min="778" max="778" width="11.42578125" style="183" customWidth="1"/>
    <col min="779" max="779" width="6.42578125" style="183"/>
    <col min="780" max="780" width="8.85546875" style="183" bestFit="1" customWidth="1"/>
    <col min="781" max="1024" width="6.42578125" style="183"/>
    <col min="1025" max="1025" width="6.7109375" style="183" customWidth="1"/>
    <col min="1026" max="1026" width="65.42578125" style="183" customWidth="1"/>
    <col min="1027" max="1027" width="6.28515625" style="183" customWidth="1"/>
    <col min="1028" max="1028" width="5.5703125" style="183" customWidth="1"/>
    <col min="1029" max="1029" width="8.5703125" style="183" customWidth="1"/>
    <col min="1030" max="1030" width="9.85546875" style="183" customWidth="1"/>
    <col min="1031" max="1031" width="7" style="183" customWidth="1"/>
    <col min="1032" max="1032" width="10.7109375" style="183" customWidth="1"/>
    <col min="1033" max="1033" width="10.42578125" style="183" customWidth="1"/>
    <col min="1034" max="1034" width="11.42578125" style="183" customWidth="1"/>
    <col min="1035" max="1035" width="6.42578125" style="183"/>
    <col min="1036" max="1036" width="8.85546875" style="183" bestFit="1" customWidth="1"/>
    <col min="1037" max="1280" width="6.42578125" style="183"/>
    <col min="1281" max="1281" width="6.7109375" style="183" customWidth="1"/>
    <col min="1282" max="1282" width="65.42578125" style="183" customWidth="1"/>
    <col min="1283" max="1283" width="6.28515625" style="183" customWidth="1"/>
    <col min="1284" max="1284" width="5.5703125" style="183" customWidth="1"/>
    <col min="1285" max="1285" width="8.5703125" style="183" customWidth="1"/>
    <col min="1286" max="1286" width="9.85546875" style="183" customWidth="1"/>
    <col min="1287" max="1287" width="7" style="183" customWidth="1"/>
    <col min="1288" max="1288" width="10.7109375" style="183" customWidth="1"/>
    <col min="1289" max="1289" width="10.42578125" style="183" customWidth="1"/>
    <col min="1290" max="1290" width="11.42578125" style="183" customWidth="1"/>
    <col min="1291" max="1291" width="6.42578125" style="183"/>
    <col min="1292" max="1292" width="8.85546875" style="183" bestFit="1" customWidth="1"/>
    <col min="1293" max="1536" width="6.42578125" style="183"/>
    <col min="1537" max="1537" width="6.7109375" style="183" customWidth="1"/>
    <col min="1538" max="1538" width="65.42578125" style="183" customWidth="1"/>
    <col min="1539" max="1539" width="6.28515625" style="183" customWidth="1"/>
    <col min="1540" max="1540" width="5.5703125" style="183" customWidth="1"/>
    <col min="1541" max="1541" width="8.5703125" style="183" customWidth="1"/>
    <col min="1542" max="1542" width="9.85546875" style="183" customWidth="1"/>
    <col min="1543" max="1543" width="7" style="183" customWidth="1"/>
    <col min="1544" max="1544" width="10.7109375" style="183" customWidth="1"/>
    <col min="1545" max="1545" width="10.42578125" style="183" customWidth="1"/>
    <col min="1546" max="1546" width="11.42578125" style="183" customWidth="1"/>
    <col min="1547" max="1547" width="6.42578125" style="183"/>
    <col min="1548" max="1548" width="8.85546875" style="183" bestFit="1" customWidth="1"/>
    <col min="1549" max="1792" width="6.42578125" style="183"/>
    <col min="1793" max="1793" width="6.7109375" style="183" customWidth="1"/>
    <col min="1794" max="1794" width="65.42578125" style="183" customWidth="1"/>
    <col min="1795" max="1795" width="6.28515625" style="183" customWidth="1"/>
    <col min="1796" max="1796" width="5.5703125" style="183" customWidth="1"/>
    <col min="1797" max="1797" width="8.5703125" style="183" customWidth="1"/>
    <col min="1798" max="1798" width="9.85546875" style="183" customWidth="1"/>
    <col min="1799" max="1799" width="7" style="183" customWidth="1"/>
    <col min="1800" max="1800" width="10.7109375" style="183" customWidth="1"/>
    <col min="1801" max="1801" width="10.42578125" style="183" customWidth="1"/>
    <col min="1802" max="1802" width="11.42578125" style="183" customWidth="1"/>
    <col min="1803" max="1803" width="6.42578125" style="183"/>
    <col min="1804" max="1804" width="8.85546875" style="183" bestFit="1" customWidth="1"/>
    <col min="1805" max="2048" width="6.42578125" style="183"/>
    <col min="2049" max="2049" width="6.7109375" style="183" customWidth="1"/>
    <col min="2050" max="2050" width="65.42578125" style="183" customWidth="1"/>
    <col min="2051" max="2051" width="6.28515625" style="183" customWidth="1"/>
    <col min="2052" max="2052" width="5.5703125" style="183" customWidth="1"/>
    <col min="2053" max="2053" width="8.5703125" style="183" customWidth="1"/>
    <col min="2054" max="2054" width="9.85546875" style="183" customWidth="1"/>
    <col min="2055" max="2055" width="7" style="183" customWidth="1"/>
    <col min="2056" max="2056" width="10.7109375" style="183" customWidth="1"/>
    <col min="2057" max="2057" width="10.42578125" style="183" customWidth="1"/>
    <col min="2058" max="2058" width="11.42578125" style="183" customWidth="1"/>
    <col min="2059" max="2059" width="6.42578125" style="183"/>
    <col min="2060" max="2060" width="8.85546875" style="183" bestFit="1" customWidth="1"/>
    <col min="2061" max="2304" width="6.42578125" style="183"/>
    <col min="2305" max="2305" width="6.7109375" style="183" customWidth="1"/>
    <col min="2306" max="2306" width="65.42578125" style="183" customWidth="1"/>
    <col min="2307" max="2307" width="6.28515625" style="183" customWidth="1"/>
    <col min="2308" max="2308" width="5.5703125" style="183" customWidth="1"/>
    <col min="2309" max="2309" width="8.5703125" style="183" customWidth="1"/>
    <col min="2310" max="2310" width="9.85546875" style="183" customWidth="1"/>
    <col min="2311" max="2311" width="7" style="183" customWidth="1"/>
    <col min="2312" max="2312" width="10.7109375" style="183" customWidth="1"/>
    <col min="2313" max="2313" width="10.42578125" style="183" customWidth="1"/>
    <col min="2314" max="2314" width="11.42578125" style="183" customWidth="1"/>
    <col min="2315" max="2315" width="6.42578125" style="183"/>
    <col min="2316" max="2316" width="8.85546875" style="183" bestFit="1" customWidth="1"/>
    <col min="2317" max="2560" width="6.42578125" style="183"/>
    <col min="2561" max="2561" width="6.7109375" style="183" customWidth="1"/>
    <col min="2562" max="2562" width="65.42578125" style="183" customWidth="1"/>
    <col min="2563" max="2563" width="6.28515625" style="183" customWidth="1"/>
    <col min="2564" max="2564" width="5.5703125" style="183" customWidth="1"/>
    <col min="2565" max="2565" width="8.5703125" style="183" customWidth="1"/>
    <col min="2566" max="2566" width="9.85546875" style="183" customWidth="1"/>
    <col min="2567" max="2567" width="7" style="183" customWidth="1"/>
    <col min="2568" max="2568" width="10.7109375" style="183" customWidth="1"/>
    <col min="2569" max="2569" width="10.42578125" style="183" customWidth="1"/>
    <col min="2570" max="2570" width="11.42578125" style="183" customWidth="1"/>
    <col min="2571" max="2571" width="6.42578125" style="183"/>
    <col min="2572" max="2572" width="8.85546875" style="183" bestFit="1" customWidth="1"/>
    <col min="2573" max="2816" width="6.42578125" style="183"/>
    <col min="2817" max="2817" width="6.7109375" style="183" customWidth="1"/>
    <col min="2818" max="2818" width="65.42578125" style="183" customWidth="1"/>
    <col min="2819" max="2819" width="6.28515625" style="183" customWidth="1"/>
    <col min="2820" max="2820" width="5.5703125" style="183" customWidth="1"/>
    <col min="2821" max="2821" width="8.5703125" style="183" customWidth="1"/>
    <col min="2822" max="2822" width="9.85546875" style="183" customWidth="1"/>
    <col min="2823" max="2823" width="7" style="183" customWidth="1"/>
    <col min="2824" max="2824" width="10.7109375" style="183" customWidth="1"/>
    <col min="2825" max="2825" width="10.42578125" style="183" customWidth="1"/>
    <col min="2826" max="2826" width="11.42578125" style="183" customWidth="1"/>
    <col min="2827" max="2827" width="6.42578125" style="183"/>
    <col min="2828" max="2828" width="8.85546875" style="183" bestFit="1" customWidth="1"/>
    <col min="2829" max="3072" width="6.42578125" style="183"/>
    <col min="3073" max="3073" width="6.7109375" style="183" customWidth="1"/>
    <col min="3074" max="3074" width="65.42578125" style="183" customWidth="1"/>
    <col min="3075" max="3075" width="6.28515625" style="183" customWidth="1"/>
    <col min="3076" max="3076" width="5.5703125" style="183" customWidth="1"/>
    <col min="3077" max="3077" width="8.5703125" style="183" customWidth="1"/>
    <col min="3078" max="3078" width="9.85546875" style="183" customWidth="1"/>
    <col min="3079" max="3079" width="7" style="183" customWidth="1"/>
    <col min="3080" max="3080" width="10.7109375" style="183" customWidth="1"/>
    <col min="3081" max="3081" width="10.42578125" style="183" customWidth="1"/>
    <col min="3082" max="3082" width="11.42578125" style="183" customWidth="1"/>
    <col min="3083" max="3083" width="6.42578125" style="183"/>
    <col min="3084" max="3084" width="8.85546875" style="183" bestFit="1" customWidth="1"/>
    <col min="3085" max="3328" width="6.42578125" style="183"/>
    <col min="3329" max="3329" width="6.7109375" style="183" customWidth="1"/>
    <col min="3330" max="3330" width="65.42578125" style="183" customWidth="1"/>
    <col min="3331" max="3331" width="6.28515625" style="183" customWidth="1"/>
    <col min="3332" max="3332" width="5.5703125" style="183" customWidth="1"/>
    <col min="3333" max="3333" width="8.5703125" style="183" customWidth="1"/>
    <col min="3334" max="3334" width="9.85546875" style="183" customWidth="1"/>
    <col min="3335" max="3335" width="7" style="183" customWidth="1"/>
    <col min="3336" max="3336" width="10.7109375" style="183" customWidth="1"/>
    <col min="3337" max="3337" width="10.42578125" style="183" customWidth="1"/>
    <col min="3338" max="3338" width="11.42578125" style="183" customWidth="1"/>
    <col min="3339" max="3339" width="6.42578125" style="183"/>
    <col min="3340" max="3340" width="8.85546875" style="183" bestFit="1" customWidth="1"/>
    <col min="3341" max="3584" width="6.42578125" style="183"/>
    <col min="3585" max="3585" width="6.7109375" style="183" customWidth="1"/>
    <col min="3586" max="3586" width="65.42578125" style="183" customWidth="1"/>
    <col min="3587" max="3587" width="6.28515625" style="183" customWidth="1"/>
    <col min="3588" max="3588" width="5.5703125" style="183" customWidth="1"/>
    <col min="3589" max="3589" width="8.5703125" style="183" customWidth="1"/>
    <col min="3590" max="3590" width="9.85546875" style="183" customWidth="1"/>
    <col min="3591" max="3591" width="7" style="183" customWidth="1"/>
    <col min="3592" max="3592" width="10.7109375" style="183" customWidth="1"/>
    <col min="3593" max="3593" width="10.42578125" style="183" customWidth="1"/>
    <col min="3594" max="3594" width="11.42578125" style="183" customWidth="1"/>
    <col min="3595" max="3595" width="6.42578125" style="183"/>
    <col min="3596" max="3596" width="8.85546875" style="183" bestFit="1" customWidth="1"/>
    <col min="3597" max="3840" width="6.42578125" style="183"/>
    <col min="3841" max="3841" width="6.7109375" style="183" customWidth="1"/>
    <col min="3842" max="3842" width="65.42578125" style="183" customWidth="1"/>
    <col min="3843" max="3843" width="6.28515625" style="183" customWidth="1"/>
    <col min="3844" max="3844" width="5.5703125" style="183" customWidth="1"/>
    <col min="3845" max="3845" width="8.5703125" style="183" customWidth="1"/>
    <col min="3846" max="3846" width="9.85546875" style="183" customWidth="1"/>
    <col min="3847" max="3847" width="7" style="183" customWidth="1"/>
    <col min="3848" max="3848" width="10.7109375" style="183" customWidth="1"/>
    <col min="3849" max="3849" width="10.42578125" style="183" customWidth="1"/>
    <col min="3850" max="3850" width="11.42578125" style="183" customWidth="1"/>
    <col min="3851" max="3851" width="6.42578125" style="183"/>
    <col min="3852" max="3852" width="8.85546875" style="183" bestFit="1" customWidth="1"/>
    <col min="3853" max="4096" width="6.42578125" style="183"/>
    <col min="4097" max="4097" width="6.7109375" style="183" customWidth="1"/>
    <col min="4098" max="4098" width="65.42578125" style="183" customWidth="1"/>
    <col min="4099" max="4099" width="6.28515625" style="183" customWidth="1"/>
    <col min="4100" max="4100" width="5.5703125" style="183" customWidth="1"/>
    <col min="4101" max="4101" width="8.5703125" style="183" customWidth="1"/>
    <col min="4102" max="4102" width="9.85546875" style="183" customWidth="1"/>
    <col min="4103" max="4103" width="7" style="183" customWidth="1"/>
    <col min="4104" max="4104" width="10.7109375" style="183" customWidth="1"/>
    <col min="4105" max="4105" width="10.42578125" style="183" customWidth="1"/>
    <col min="4106" max="4106" width="11.42578125" style="183" customWidth="1"/>
    <col min="4107" max="4107" width="6.42578125" style="183"/>
    <col min="4108" max="4108" width="8.85546875" style="183" bestFit="1" customWidth="1"/>
    <col min="4109" max="4352" width="6.42578125" style="183"/>
    <col min="4353" max="4353" width="6.7109375" style="183" customWidth="1"/>
    <col min="4354" max="4354" width="65.42578125" style="183" customWidth="1"/>
    <col min="4355" max="4355" width="6.28515625" style="183" customWidth="1"/>
    <col min="4356" max="4356" width="5.5703125" style="183" customWidth="1"/>
    <col min="4357" max="4357" width="8.5703125" style="183" customWidth="1"/>
    <col min="4358" max="4358" width="9.85546875" style="183" customWidth="1"/>
    <col min="4359" max="4359" width="7" style="183" customWidth="1"/>
    <col min="4360" max="4360" width="10.7109375" style="183" customWidth="1"/>
    <col min="4361" max="4361" width="10.42578125" style="183" customWidth="1"/>
    <col min="4362" max="4362" width="11.42578125" style="183" customWidth="1"/>
    <col min="4363" max="4363" width="6.42578125" style="183"/>
    <col min="4364" max="4364" width="8.85546875" style="183" bestFit="1" customWidth="1"/>
    <col min="4365" max="4608" width="6.42578125" style="183"/>
    <col min="4609" max="4609" width="6.7109375" style="183" customWidth="1"/>
    <col min="4610" max="4610" width="65.42578125" style="183" customWidth="1"/>
    <col min="4611" max="4611" width="6.28515625" style="183" customWidth="1"/>
    <col min="4612" max="4612" width="5.5703125" style="183" customWidth="1"/>
    <col min="4613" max="4613" width="8.5703125" style="183" customWidth="1"/>
    <col min="4614" max="4614" width="9.85546875" style="183" customWidth="1"/>
    <col min="4615" max="4615" width="7" style="183" customWidth="1"/>
    <col min="4616" max="4616" width="10.7109375" style="183" customWidth="1"/>
    <col min="4617" max="4617" width="10.42578125" style="183" customWidth="1"/>
    <col min="4618" max="4618" width="11.42578125" style="183" customWidth="1"/>
    <col min="4619" max="4619" width="6.42578125" style="183"/>
    <col min="4620" max="4620" width="8.85546875" style="183" bestFit="1" customWidth="1"/>
    <col min="4621" max="4864" width="6.42578125" style="183"/>
    <col min="4865" max="4865" width="6.7109375" style="183" customWidth="1"/>
    <col min="4866" max="4866" width="65.42578125" style="183" customWidth="1"/>
    <col min="4867" max="4867" width="6.28515625" style="183" customWidth="1"/>
    <col min="4868" max="4868" width="5.5703125" style="183" customWidth="1"/>
    <col min="4869" max="4869" width="8.5703125" style="183" customWidth="1"/>
    <col min="4870" max="4870" width="9.85546875" style="183" customWidth="1"/>
    <col min="4871" max="4871" width="7" style="183" customWidth="1"/>
    <col min="4872" max="4872" width="10.7109375" style="183" customWidth="1"/>
    <col min="4873" max="4873" width="10.42578125" style="183" customWidth="1"/>
    <col min="4874" max="4874" width="11.42578125" style="183" customWidth="1"/>
    <col min="4875" max="4875" width="6.42578125" style="183"/>
    <col min="4876" max="4876" width="8.85546875" style="183" bestFit="1" customWidth="1"/>
    <col min="4877" max="5120" width="6.42578125" style="183"/>
    <col min="5121" max="5121" width="6.7109375" style="183" customWidth="1"/>
    <col min="5122" max="5122" width="65.42578125" style="183" customWidth="1"/>
    <col min="5123" max="5123" width="6.28515625" style="183" customWidth="1"/>
    <col min="5124" max="5124" width="5.5703125" style="183" customWidth="1"/>
    <col min="5125" max="5125" width="8.5703125" style="183" customWidth="1"/>
    <col min="5126" max="5126" width="9.85546875" style="183" customWidth="1"/>
    <col min="5127" max="5127" width="7" style="183" customWidth="1"/>
    <col min="5128" max="5128" width="10.7109375" style="183" customWidth="1"/>
    <col min="5129" max="5129" width="10.42578125" style="183" customWidth="1"/>
    <col min="5130" max="5130" width="11.42578125" style="183" customWidth="1"/>
    <col min="5131" max="5131" width="6.42578125" style="183"/>
    <col min="5132" max="5132" width="8.85546875" style="183" bestFit="1" customWidth="1"/>
    <col min="5133" max="5376" width="6.42578125" style="183"/>
    <col min="5377" max="5377" width="6.7109375" style="183" customWidth="1"/>
    <col min="5378" max="5378" width="65.42578125" style="183" customWidth="1"/>
    <col min="5379" max="5379" width="6.28515625" style="183" customWidth="1"/>
    <col min="5380" max="5380" width="5.5703125" style="183" customWidth="1"/>
    <col min="5381" max="5381" width="8.5703125" style="183" customWidth="1"/>
    <col min="5382" max="5382" width="9.85546875" style="183" customWidth="1"/>
    <col min="5383" max="5383" width="7" style="183" customWidth="1"/>
    <col min="5384" max="5384" width="10.7109375" style="183" customWidth="1"/>
    <col min="5385" max="5385" width="10.42578125" style="183" customWidth="1"/>
    <col min="5386" max="5386" width="11.42578125" style="183" customWidth="1"/>
    <col min="5387" max="5387" width="6.42578125" style="183"/>
    <col min="5388" max="5388" width="8.85546875" style="183" bestFit="1" customWidth="1"/>
    <col min="5389" max="5632" width="6.42578125" style="183"/>
    <col min="5633" max="5633" width="6.7109375" style="183" customWidth="1"/>
    <col min="5634" max="5634" width="65.42578125" style="183" customWidth="1"/>
    <col min="5635" max="5635" width="6.28515625" style="183" customWidth="1"/>
    <col min="5636" max="5636" width="5.5703125" style="183" customWidth="1"/>
    <col min="5637" max="5637" width="8.5703125" style="183" customWidth="1"/>
    <col min="5638" max="5638" width="9.85546875" style="183" customWidth="1"/>
    <col min="5639" max="5639" width="7" style="183" customWidth="1"/>
    <col min="5640" max="5640" width="10.7109375" style="183" customWidth="1"/>
    <col min="5641" max="5641" width="10.42578125" style="183" customWidth="1"/>
    <col min="5642" max="5642" width="11.42578125" style="183" customWidth="1"/>
    <col min="5643" max="5643" width="6.42578125" style="183"/>
    <col min="5644" max="5644" width="8.85546875" style="183" bestFit="1" customWidth="1"/>
    <col min="5645" max="5888" width="6.42578125" style="183"/>
    <col min="5889" max="5889" width="6.7109375" style="183" customWidth="1"/>
    <col min="5890" max="5890" width="65.42578125" style="183" customWidth="1"/>
    <col min="5891" max="5891" width="6.28515625" style="183" customWidth="1"/>
    <col min="5892" max="5892" width="5.5703125" style="183" customWidth="1"/>
    <col min="5893" max="5893" width="8.5703125" style="183" customWidth="1"/>
    <col min="5894" max="5894" width="9.85546875" style="183" customWidth="1"/>
    <col min="5895" max="5895" width="7" style="183" customWidth="1"/>
    <col min="5896" max="5896" width="10.7109375" style="183" customWidth="1"/>
    <col min="5897" max="5897" width="10.42578125" style="183" customWidth="1"/>
    <col min="5898" max="5898" width="11.42578125" style="183" customWidth="1"/>
    <col min="5899" max="5899" width="6.42578125" style="183"/>
    <col min="5900" max="5900" width="8.85546875" style="183" bestFit="1" customWidth="1"/>
    <col min="5901" max="6144" width="6.42578125" style="183"/>
    <col min="6145" max="6145" width="6.7109375" style="183" customWidth="1"/>
    <col min="6146" max="6146" width="65.42578125" style="183" customWidth="1"/>
    <col min="6147" max="6147" width="6.28515625" style="183" customWidth="1"/>
    <col min="6148" max="6148" width="5.5703125" style="183" customWidth="1"/>
    <col min="6149" max="6149" width="8.5703125" style="183" customWidth="1"/>
    <col min="6150" max="6150" width="9.85546875" style="183" customWidth="1"/>
    <col min="6151" max="6151" width="7" style="183" customWidth="1"/>
    <col min="6152" max="6152" width="10.7109375" style="183" customWidth="1"/>
    <col min="6153" max="6153" width="10.42578125" style="183" customWidth="1"/>
    <col min="6154" max="6154" width="11.42578125" style="183" customWidth="1"/>
    <col min="6155" max="6155" width="6.42578125" style="183"/>
    <col min="6156" max="6156" width="8.85546875" style="183" bestFit="1" customWidth="1"/>
    <col min="6157" max="6400" width="6.42578125" style="183"/>
    <col min="6401" max="6401" width="6.7109375" style="183" customWidth="1"/>
    <col min="6402" max="6402" width="65.42578125" style="183" customWidth="1"/>
    <col min="6403" max="6403" width="6.28515625" style="183" customWidth="1"/>
    <col min="6404" max="6404" width="5.5703125" style="183" customWidth="1"/>
    <col min="6405" max="6405" width="8.5703125" style="183" customWidth="1"/>
    <col min="6406" max="6406" width="9.85546875" style="183" customWidth="1"/>
    <col min="6407" max="6407" width="7" style="183" customWidth="1"/>
    <col min="6408" max="6408" width="10.7109375" style="183" customWidth="1"/>
    <col min="6409" max="6409" width="10.42578125" style="183" customWidth="1"/>
    <col min="6410" max="6410" width="11.42578125" style="183" customWidth="1"/>
    <col min="6411" max="6411" width="6.42578125" style="183"/>
    <col min="6412" max="6412" width="8.85546875" style="183" bestFit="1" customWidth="1"/>
    <col min="6413" max="6656" width="6.42578125" style="183"/>
    <col min="6657" max="6657" width="6.7109375" style="183" customWidth="1"/>
    <col min="6658" max="6658" width="65.42578125" style="183" customWidth="1"/>
    <col min="6659" max="6659" width="6.28515625" style="183" customWidth="1"/>
    <col min="6660" max="6660" width="5.5703125" style="183" customWidth="1"/>
    <col min="6661" max="6661" width="8.5703125" style="183" customWidth="1"/>
    <col min="6662" max="6662" width="9.85546875" style="183" customWidth="1"/>
    <col min="6663" max="6663" width="7" style="183" customWidth="1"/>
    <col min="6664" max="6664" width="10.7109375" style="183" customWidth="1"/>
    <col min="6665" max="6665" width="10.42578125" style="183" customWidth="1"/>
    <col min="6666" max="6666" width="11.42578125" style="183" customWidth="1"/>
    <col min="6667" max="6667" width="6.42578125" style="183"/>
    <col min="6668" max="6668" width="8.85546875" style="183" bestFit="1" customWidth="1"/>
    <col min="6669" max="6912" width="6.42578125" style="183"/>
    <col min="6913" max="6913" width="6.7109375" style="183" customWidth="1"/>
    <col min="6914" max="6914" width="65.42578125" style="183" customWidth="1"/>
    <col min="6915" max="6915" width="6.28515625" style="183" customWidth="1"/>
    <col min="6916" max="6916" width="5.5703125" style="183" customWidth="1"/>
    <col min="6917" max="6917" width="8.5703125" style="183" customWidth="1"/>
    <col min="6918" max="6918" width="9.85546875" style="183" customWidth="1"/>
    <col min="6919" max="6919" width="7" style="183" customWidth="1"/>
    <col min="6920" max="6920" width="10.7109375" style="183" customWidth="1"/>
    <col min="6921" max="6921" width="10.42578125" style="183" customWidth="1"/>
    <col min="6922" max="6922" width="11.42578125" style="183" customWidth="1"/>
    <col min="6923" max="6923" width="6.42578125" style="183"/>
    <col min="6924" max="6924" width="8.85546875" style="183" bestFit="1" customWidth="1"/>
    <col min="6925" max="7168" width="6.42578125" style="183"/>
    <col min="7169" max="7169" width="6.7109375" style="183" customWidth="1"/>
    <col min="7170" max="7170" width="65.42578125" style="183" customWidth="1"/>
    <col min="7171" max="7171" width="6.28515625" style="183" customWidth="1"/>
    <col min="7172" max="7172" width="5.5703125" style="183" customWidth="1"/>
    <col min="7173" max="7173" width="8.5703125" style="183" customWidth="1"/>
    <col min="7174" max="7174" width="9.85546875" style="183" customWidth="1"/>
    <col min="7175" max="7175" width="7" style="183" customWidth="1"/>
    <col min="7176" max="7176" width="10.7109375" style="183" customWidth="1"/>
    <col min="7177" max="7177" width="10.42578125" style="183" customWidth="1"/>
    <col min="7178" max="7178" width="11.42578125" style="183" customWidth="1"/>
    <col min="7179" max="7179" width="6.42578125" style="183"/>
    <col min="7180" max="7180" width="8.85546875" style="183" bestFit="1" customWidth="1"/>
    <col min="7181" max="7424" width="6.42578125" style="183"/>
    <col min="7425" max="7425" width="6.7109375" style="183" customWidth="1"/>
    <col min="7426" max="7426" width="65.42578125" style="183" customWidth="1"/>
    <col min="7427" max="7427" width="6.28515625" style="183" customWidth="1"/>
    <col min="7428" max="7428" width="5.5703125" style="183" customWidth="1"/>
    <col min="7429" max="7429" width="8.5703125" style="183" customWidth="1"/>
    <col min="7430" max="7430" width="9.85546875" style="183" customWidth="1"/>
    <col min="7431" max="7431" width="7" style="183" customWidth="1"/>
    <col min="7432" max="7432" width="10.7109375" style="183" customWidth="1"/>
    <col min="7433" max="7433" width="10.42578125" style="183" customWidth="1"/>
    <col min="7434" max="7434" width="11.42578125" style="183" customWidth="1"/>
    <col min="7435" max="7435" width="6.42578125" style="183"/>
    <col min="7436" max="7436" width="8.85546875" style="183" bestFit="1" customWidth="1"/>
    <col min="7437" max="7680" width="6.42578125" style="183"/>
    <col min="7681" max="7681" width="6.7109375" style="183" customWidth="1"/>
    <col min="7682" max="7682" width="65.42578125" style="183" customWidth="1"/>
    <col min="7683" max="7683" width="6.28515625" style="183" customWidth="1"/>
    <col min="7684" max="7684" width="5.5703125" style="183" customWidth="1"/>
    <col min="7685" max="7685" width="8.5703125" style="183" customWidth="1"/>
    <col min="7686" max="7686" width="9.85546875" style="183" customWidth="1"/>
    <col min="7687" max="7687" width="7" style="183" customWidth="1"/>
    <col min="7688" max="7688" width="10.7109375" style="183" customWidth="1"/>
    <col min="7689" max="7689" width="10.42578125" style="183" customWidth="1"/>
    <col min="7690" max="7690" width="11.42578125" style="183" customWidth="1"/>
    <col min="7691" max="7691" width="6.42578125" style="183"/>
    <col min="7692" max="7692" width="8.85546875" style="183" bestFit="1" customWidth="1"/>
    <col min="7693" max="7936" width="6.42578125" style="183"/>
    <col min="7937" max="7937" width="6.7109375" style="183" customWidth="1"/>
    <col min="7938" max="7938" width="65.42578125" style="183" customWidth="1"/>
    <col min="7939" max="7939" width="6.28515625" style="183" customWidth="1"/>
    <col min="7940" max="7940" width="5.5703125" style="183" customWidth="1"/>
    <col min="7941" max="7941" width="8.5703125" style="183" customWidth="1"/>
    <col min="7942" max="7942" width="9.85546875" style="183" customWidth="1"/>
    <col min="7943" max="7943" width="7" style="183" customWidth="1"/>
    <col min="7944" max="7944" width="10.7109375" style="183" customWidth="1"/>
    <col min="7945" max="7945" width="10.42578125" style="183" customWidth="1"/>
    <col min="7946" max="7946" width="11.42578125" style="183" customWidth="1"/>
    <col min="7947" max="7947" width="6.42578125" style="183"/>
    <col min="7948" max="7948" width="8.85546875" style="183" bestFit="1" customWidth="1"/>
    <col min="7949" max="8192" width="6.42578125" style="183"/>
    <col min="8193" max="8193" width="6.7109375" style="183" customWidth="1"/>
    <col min="8194" max="8194" width="65.42578125" style="183" customWidth="1"/>
    <col min="8195" max="8195" width="6.28515625" style="183" customWidth="1"/>
    <col min="8196" max="8196" width="5.5703125" style="183" customWidth="1"/>
    <col min="8197" max="8197" width="8.5703125" style="183" customWidth="1"/>
    <col min="8198" max="8198" width="9.85546875" style="183" customWidth="1"/>
    <col min="8199" max="8199" width="7" style="183" customWidth="1"/>
    <col min="8200" max="8200" width="10.7109375" style="183" customWidth="1"/>
    <col min="8201" max="8201" width="10.42578125" style="183" customWidth="1"/>
    <col min="8202" max="8202" width="11.42578125" style="183" customWidth="1"/>
    <col min="8203" max="8203" width="6.42578125" style="183"/>
    <col min="8204" max="8204" width="8.85546875" style="183" bestFit="1" customWidth="1"/>
    <col min="8205" max="8448" width="6.42578125" style="183"/>
    <col min="8449" max="8449" width="6.7109375" style="183" customWidth="1"/>
    <col min="8450" max="8450" width="65.42578125" style="183" customWidth="1"/>
    <col min="8451" max="8451" width="6.28515625" style="183" customWidth="1"/>
    <col min="8452" max="8452" width="5.5703125" style="183" customWidth="1"/>
    <col min="8453" max="8453" width="8.5703125" style="183" customWidth="1"/>
    <col min="8454" max="8454" width="9.85546875" style="183" customWidth="1"/>
    <col min="8455" max="8455" width="7" style="183" customWidth="1"/>
    <col min="8456" max="8456" width="10.7109375" style="183" customWidth="1"/>
    <col min="8457" max="8457" width="10.42578125" style="183" customWidth="1"/>
    <col min="8458" max="8458" width="11.42578125" style="183" customWidth="1"/>
    <col min="8459" max="8459" width="6.42578125" style="183"/>
    <col min="8460" max="8460" width="8.85546875" style="183" bestFit="1" customWidth="1"/>
    <col min="8461" max="8704" width="6.42578125" style="183"/>
    <col min="8705" max="8705" width="6.7109375" style="183" customWidth="1"/>
    <col min="8706" max="8706" width="65.42578125" style="183" customWidth="1"/>
    <col min="8707" max="8707" width="6.28515625" style="183" customWidth="1"/>
    <col min="8708" max="8708" width="5.5703125" style="183" customWidth="1"/>
    <col min="8709" max="8709" width="8.5703125" style="183" customWidth="1"/>
    <col min="8710" max="8710" width="9.85546875" style="183" customWidth="1"/>
    <col min="8711" max="8711" width="7" style="183" customWidth="1"/>
    <col min="8712" max="8712" width="10.7109375" style="183" customWidth="1"/>
    <col min="8713" max="8713" width="10.42578125" style="183" customWidth="1"/>
    <col min="8714" max="8714" width="11.42578125" style="183" customWidth="1"/>
    <col min="8715" max="8715" width="6.42578125" style="183"/>
    <col min="8716" max="8716" width="8.85546875" style="183" bestFit="1" customWidth="1"/>
    <col min="8717" max="8960" width="6.42578125" style="183"/>
    <col min="8961" max="8961" width="6.7109375" style="183" customWidth="1"/>
    <col min="8962" max="8962" width="65.42578125" style="183" customWidth="1"/>
    <col min="8963" max="8963" width="6.28515625" style="183" customWidth="1"/>
    <col min="8964" max="8964" width="5.5703125" style="183" customWidth="1"/>
    <col min="8965" max="8965" width="8.5703125" style="183" customWidth="1"/>
    <col min="8966" max="8966" width="9.85546875" style="183" customWidth="1"/>
    <col min="8967" max="8967" width="7" style="183" customWidth="1"/>
    <col min="8968" max="8968" width="10.7109375" style="183" customWidth="1"/>
    <col min="8969" max="8969" width="10.42578125" style="183" customWidth="1"/>
    <col min="8970" max="8970" width="11.42578125" style="183" customWidth="1"/>
    <col min="8971" max="8971" width="6.42578125" style="183"/>
    <col min="8972" max="8972" width="8.85546875" style="183" bestFit="1" customWidth="1"/>
    <col min="8973" max="9216" width="6.42578125" style="183"/>
    <col min="9217" max="9217" width="6.7109375" style="183" customWidth="1"/>
    <col min="9218" max="9218" width="65.42578125" style="183" customWidth="1"/>
    <col min="9219" max="9219" width="6.28515625" style="183" customWidth="1"/>
    <col min="9220" max="9220" width="5.5703125" style="183" customWidth="1"/>
    <col min="9221" max="9221" width="8.5703125" style="183" customWidth="1"/>
    <col min="9222" max="9222" width="9.85546875" style="183" customWidth="1"/>
    <col min="9223" max="9223" width="7" style="183" customWidth="1"/>
    <col min="9224" max="9224" width="10.7109375" style="183" customWidth="1"/>
    <col min="9225" max="9225" width="10.42578125" style="183" customWidth="1"/>
    <col min="9226" max="9226" width="11.42578125" style="183" customWidth="1"/>
    <col min="9227" max="9227" width="6.42578125" style="183"/>
    <col min="9228" max="9228" width="8.85546875" style="183" bestFit="1" customWidth="1"/>
    <col min="9229" max="9472" width="6.42578125" style="183"/>
    <col min="9473" max="9473" width="6.7109375" style="183" customWidth="1"/>
    <col min="9474" max="9474" width="65.42578125" style="183" customWidth="1"/>
    <col min="9475" max="9475" width="6.28515625" style="183" customWidth="1"/>
    <col min="9476" max="9476" width="5.5703125" style="183" customWidth="1"/>
    <col min="9477" max="9477" width="8.5703125" style="183" customWidth="1"/>
    <col min="9478" max="9478" width="9.85546875" style="183" customWidth="1"/>
    <col min="9479" max="9479" width="7" style="183" customWidth="1"/>
    <col min="9480" max="9480" width="10.7109375" style="183" customWidth="1"/>
    <col min="9481" max="9481" width="10.42578125" style="183" customWidth="1"/>
    <col min="9482" max="9482" width="11.42578125" style="183" customWidth="1"/>
    <col min="9483" max="9483" width="6.42578125" style="183"/>
    <col min="9484" max="9484" width="8.85546875" style="183" bestFit="1" customWidth="1"/>
    <col min="9485" max="9728" width="6.42578125" style="183"/>
    <col min="9729" max="9729" width="6.7109375" style="183" customWidth="1"/>
    <col min="9730" max="9730" width="65.42578125" style="183" customWidth="1"/>
    <col min="9731" max="9731" width="6.28515625" style="183" customWidth="1"/>
    <col min="9732" max="9732" width="5.5703125" style="183" customWidth="1"/>
    <col min="9733" max="9733" width="8.5703125" style="183" customWidth="1"/>
    <col min="9734" max="9734" width="9.85546875" style="183" customWidth="1"/>
    <col min="9735" max="9735" width="7" style="183" customWidth="1"/>
    <col min="9736" max="9736" width="10.7109375" style="183" customWidth="1"/>
    <col min="9737" max="9737" width="10.42578125" style="183" customWidth="1"/>
    <col min="9738" max="9738" width="11.42578125" style="183" customWidth="1"/>
    <col min="9739" max="9739" width="6.42578125" style="183"/>
    <col min="9740" max="9740" width="8.85546875" style="183" bestFit="1" customWidth="1"/>
    <col min="9741" max="9984" width="6.42578125" style="183"/>
    <col min="9985" max="9985" width="6.7109375" style="183" customWidth="1"/>
    <col min="9986" max="9986" width="65.42578125" style="183" customWidth="1"/>
    <col min="9987" max="9987" width="6.28515625" style="183" customWidth="1"/>
    <col min="9988" max="9988" width="5.5703125" style="183" customWidth="1"/>
    <col min="9989" max="9989" width="8.5703125" style="183" customWidth="1"/>
    <col min="9990" max="9990" width="9.85546875" style="183" customWidth="1"/>
    <col min="9991" max="9991" width="7" style="183" customWidth="1"/>
    <col min="9992" max="9992" width="10.7109375" style="183" customWidth="1"/>
    <col min="9993" max="9993" width="10.42578125" style="183" customWidth="1"/>
    <col min="9994" max="9994" width="11.42578125" style="183" customWidth="1"/>
    <col min="9995" max="9995" width="6.42578125" style="183"/>
    <col min="9996" max="9996" width="8.85546875" style="183" bestFit="1" customWidth="1"/>
    <col min="9997" max="10240" width="6.42578125" style="183"/>
    <col min="10241" max="10241" width="6.7109375" style="183" customWidth="1"/>
    <col min="10242" max="10242" width="65.42578125" style="183" customWidth="1"/>
    <col min="10243" max="10243" width="6.28515625" style="183" customWidth="1"/>
    <col min="10244" max="10244" width="5.5703125" style="183" customWidth="1"/>
    <col min="10245" max="10245" width="8.5703125" style="183" customWidth="1"/>
    <col min="10246" max="10246" width="9.85546875" style="183" customWidth="1"/>
    <col min="10247" max="10247" width="7" style="183" customWidth="1"/>
    <col min="10248" max="10248" width="10.7109375" style="183" customWidth="1"/>
    <col min="10249" max="10249" width="10.42578125" style="183" customWidth="1"/>
    <col min="10250" max="10250" width="11.42578125" style="183" customWidth="1"/>
    <col min="10251" max="10251" width="6.42578125" style="183"/>
    <col min="10252" max="10252" width="8.85546875" style="183" bestFit="1" customWidth="1"/>
    <col min="10253" max="10496" width="6.42578125" style="183"/>
    <col min="10497" max="10497" width="6.7109375" style="183" customWidth="1"/>
    <col min="10498" max="10498" width="65.42578125" style="183" customWidth="1"/>
    <col min="10499" max="10499" width="6.28515625" style="183" customWidth="1"/>
    <col min="10500" max="10500" width="5.5703125" style="183" customWidth="1"/>
    <col min="10501" max="10501" width="8.5703125" style="183" customWidth="1"/>
    <col min="10502" max="10502" width="9.85546875" style="183" customWidth="1"/>
    <col min="10503" max="10503" width="7" style="183" customWidth="1"/>
    <col min="10504" max="10504" width="10.7109375" style="183" customWidth="1"/>
    <col min="10505" max="10505" width="10.42578125" style="183" customWidth="1"/>
    <col min="10506" max="10506" width="11.42578125" style="183" customWidth="1"/>
    <col min="10507" max="10507" width="6.42578125" style="183"/>
    <col min="10508" max="10508" width="8.85546875" style="183" bestFit="1" customWidth="1"/>
    <col min="10509" max="10752" width="6.42578125" style="183"/>
    <col min="10753" max="10753" width="6.7109375" style="183" customWidth="1"/>
    <col min="10754" max="10754" width="65.42578125" style="183" customWidth="1"/>
    <col min="10755" max="10755" width="6.28515625" style="183" customWidth="1"/>
    <col min="10756" max="10756" width="5.5703125" style="183" customWidth="1"/>
    <col min="10757" max="10757" width="8.5703125" style="183" customWidth="1"/>
    <col min="10758" max="10758" width="9.85546875" style="183" customWidth="1"/>
    <col min="10759" max="10759" width="7" style="183" customWidth="1"/>
    <col min="10760" max="10760" width="10.7109375" style="183" customWidth="1"/>
    <col min="10761" max="10761" width="10.42578125" style="183" customWidth="1"/>
    <col min="10762" max="10762" width="11.42578125" style="183" customWidth="1"/>
    <col min="10763" max="10763" width="6.42578125" style="183"/>
    <col min="10764" max="10764" width="8.85546875" style="183" bestFit="1" customWidth="1"/>
    <col min="10765" max="11008" width="6.42578125" style="183"/>
    <col min="11009" max="11009" width="6.7109375" style="183" customWidth="1"/>
    <col min="11010" max="11010" width="65.42578125" style="183" customWidth="1"/>
    <col min="11011" max="11011" width="6.28515625" style="183" customWidth="1"/>
    <col min="11012" max="11012" width="5.5703125" style="183" customWidth="1"/>
    <col min="11013" max="11013" width="8.5703125" style="183" customWidth="1"/>
    <col min="11014" max="11014" width="9.85546875" style="183" customWidth="1"/>
    <col min="11015" max="11015" width="7" style="183" customWidth="1"/>
    <col min="11016" max="11016" width="10.7109375" style="183" customWidth="1"/>
    <col min="11017" max="11017" width="10.42578125" style="183" customWidth="1"/>
    <col min="11018" max="11018" width="11.42578125" style="183" customWidth="1"/>
    <col min="11019" max="11019" width="6.42578125" style="183"/>
    <col min="11020" max="11020" width="8.85546875" style="183" bestFit="1" customWidth="1"/>
    <col min="11021" max="11264" width="6.42578125" style="183"/>
    <col min="11265" max="11265" width="6.7109375" style="183" customWidth="1"/>
    <col min="11266" max="11266" width="65.42578125" style="183" customWidth="1"/>
    <col min="11267" max="11267" width="6.28515625" style="183" customWidth="1"/>
    <col min="11268" max="11268" width="5.5703125" style="183" customWidth="1"/>
    <col min="11269" max="11269" width="8.5703125" style="183" customWidth="1"/>
    <col min="11270" max="11270" width="9.85546875" style="183" customWidth="1"/>
    <col min="11271" max="11271" width="7" style="183" customWidth="1"/>
    <col min="11272" max="11272" width="10.7109375" style="183" customWidth="1"/>
    <col min="11273" max="11273" width="10.42578125" style="183" customWidth="1"/>
    <col min="11274" max="11274" width="11.42578125" style="183" customWidth="1"/>
    <col min="11275" max="11275" width="6.42578125" style="183"/>
    <col min="11276" max="11276" width="8.85546875" style="183" bestFit="1" customWidth="1"/>
    <col min="11277" max="11520" width="6.42578125" style="183"/>
    <col min="11521" max="11521" width="6.7109375" style="183" customWidth="1"/>
    <col min="11522" max="11522" width="65.42578125" style="183" customWidth="1"/>
    <col min="11523" max="11523" width="6.28515625" style="183" customWidth="1"/>
    <col min="11524" max="11524" width="5.5703125" style="183" customWidth="1"/>
    <col min="11525" max="11525" width="8.5703125" style="183" customWidth="1"/>
    <col min="11526" max="11526" width="9.85546875" style="183" customWidth="1"/>
    <col min="11527" max="11527" width="7" style="183" customWidth="1"/>
    <col min="11528" max="11528" width="10.7109375" style="183" customWidth="1"/>
    <col min="11529" max="11529" width="10.42578125" style="183" customWidth="1"/>
    <col min="11530" max="11530" width="11.42578125" style="183" customWidth="1"/>
    <col min="11531" max="11531" width="6.42578125" style="183"/>
    <col min="11532" max="11532" width="8.85546875" style="183" bestFit="1" customWidth="1"/>
    <col min="11533" max="11776" width="6.42578125" style="183"/>
    <col min="11777" max="11777" width="6.7109375" style="183" customWidth="1"/>
    <col min="11778" max="11778" width="65.42578125" style="183" customWidth="1"/>
    <col min="11779" max="11779" width="6.28515625" style="183" customWidth="1"/>
    <col min="11780" max="11780" width="5.5703125" style="183" customWidth="1"/>
    <col min="11781" max="11781" width="8.5703125" style="183" customWidth="1"/>
    <col min="11782" max="11782" width="9.85546875" style="183" customWidth="1"/>
    <col min="11783" max="11783" width="7" style="183" customWidth="1"/>
    <col min="11784" max="11784" width="10.7109375" style="183" customWidth="1"/>
    <col min="11785" max="11785" width="10.42578125" style="183" customWidth="1"/>
    <col min="11786" max="11786" width="11.42578125" style="183" customWidth="1"/>
    <col min="11787" max="11787" width="6.42578125" style="183"/>
    <col min="11788" max="11788" width="8.85546875" style="183" bestFit="1" customWidth="1"/>
    <col min="11789" max="12032" width="6.42578125" style="183"/>
    <col min="12033" max="12033" width="6.7109375" style="183" customWidth="1"/>
    <col min="12034" max="12034" width="65.42578125" style="183" customWidth="1"/>
    <col min="12035" max="12035" width="6.28515625" style="183" customWidth="1"/>
    <col min="12036" max="12036" width="5.5703125" style="183" customWidth="1"/>
    <col min="12037" max="12037" width="8.5703125" style="183" customWidth="1"/>
    <col min="12038" max="12038" width="9.85546875" style="183" customWidth="1"/>
    <col min="12039" max="12039" width="7" style="183" customWidth="1"/>
    <col min="12040" max="12040" width="10.7109375" style="183" customWidth="1"/>
    <col min="12041" max="12041" width="10.42578125" style="183" customWidth="1"/>
    <col min="12042" max="12042" width="11.42578125" style="183" customWidth="1"/>
    <col min="12043" max="12043" width="6.42578125" style="183"/>
    <col min="12044" max="12044" width="8.85546875" style="183" bestFit="1" customWidth="1"/>
    <col min="12045" max="12288" width="6.42578125" style="183"/>
    <col min="12289" max="12289" width="6.7109375" style="183" customWidth="1"/>
    <col min="12290" max="12290" width="65.42578125" style="183" customWidth="1"/>
    <col min="12291" max="12291" width="6.28515625" style="183" customWidth="1"/>
    <col min="12292" max="12292" width="5.5703125" style="183" customWidth="1"/>
    <col min="12293" max="12293" width="8.5703125" style="183" customWidth="1"/>
    <col min="12294" max="12294" width="9.85546875" style="183" customWidth="1"/>
    <col min="12295" max="12295" width="7" style="183" customWidth="1"/>
    <col min="12296" max="12296" width="10.7109375" style="183" customWidth="1"/>
    <col min="12297" max="12297" width="10.42578125" style="183" customWidth="1"/>
    <col min="12298" max="12298" width="11.42578125" style="183" customWidth="1"/>
    <col min="12299" max="12299" width="6.42578125" style="183"/>
    <col min="12300" max="12300" width="8.85546875" style="183" bestFit="1" customWidth="1"/>
    <col min="12301" max="12544" width="6.42578125" style="183"/>
    <col min="12545" max="12545" width="6.7109375" style="183" customWidth="1"/>
    <col min="12546" max="12546" width="65.42578125" style="183" customWidth="1"/>
    <col min="12547" max="12547" width="6.28515625" style="183" customWidth="1"/>
    <col min="12548" max="12548" width="5.5703125" style="183" customWidth="1"/>
    <col min="12549" max="12549" width="8.5703125" style="183" customWidth="1"/>
    <col min="12550" max="12550" width="9.85546875" style="183" customWidth="1"/>
    <col min="12551" max="12551" width="7" style="183" customWidth="1"/>
    <col min="12552" max="12552" width="10.7109375" style="183" customWidth="1"/>
    <col min="12553" max="12553" width="10.42578125" style="183" customWidth="1"/>
    <col min="12554" max="12554" width="11.42578125" style="183" customWidth="1"/>
    <col min="12555" max="12555" width="6.42578125" style="183"/>
    <col min="12556" max="12556" width="8.85546875" style="183" bestFit="1" customWidth="1"/>
    <col min="12557" max="12800" width="6.42578125" style="183"/>
    <col min="12801" max="12801" width="6.7109375" style="183" customWidth="1"/>
    <col min="12802" max="12802" width="65.42578125" style="183" customWidth="1"/>
    <col min="12803" max="12803" width="6.28515625" style="183" customWidth="1"/>
    <col min="12804" max="12804" width="5.5703125" style="183" customWidth="1"/>
    <col min="12805" max="12805" width="8.5703125" style="183" customWidth="1"/>
    <col min="12806" max="12806" width="9.85546875" style="183" customWidth="1"/>
    <col min="12807" max="12807" width="7" style="183" customWidth="1"/>
    <col min="12808" max="12808" width="10.7109375" style="183" customWidth="1"/>
    <col min="12809" max="12809" width="10.42578125" style="183" customWidth="1"/>
    <col min="12810" max="12810" width="11.42578125" style="183" customWidth="1"/>
    <col min="12811" max="12811" width="6.42578125" style="183"/>
    <col min="12812" max="12812" width="8.85546875" style="183" bestFit="1" customWidth="1"/>
    <col min="12813" max="13056" width="6.42578125" style="183"/>
    <col min="13057" max="13057" width="6.7109375" style="183" customWidth="1"/>
    <col min="13058" max="13058" width="65.42578125" style="183" customWidth="1"/>
    <col min="13059" max="13059" width="6.28515625" style="183" customWidth="1"/>
    <col min="13060" max="13060" width="5.5703125" style="183" customWidth="1"/>
    <col min="13061" max="13061" width="8.5703125" style="183" customWidth="1"/>
    <col min="13062" max="13062" width="9.85546875" style="183" customWidth="1"/>
    <col min="13063" max="13063" width="7" style="183" customWidth="1"/>
    <col min="13064" max="13064" width="10.7109375" style="183" customWidth="1"/>
    <col min="13065" max="13065" width="10.42578125" style="183" customWidth="1"/>
    <col min="13066" max="13066" width="11.42578125" style="183" customWidth="1"/>
    <col min="13067" max="13067" width="6.42578125" style="183"/>
    <col min="13068" max="13068" width="8.85546875" style="183" bestFit="1" customWidth="1"/>
    <col min="13069" max="13312" width="6.42578125" style="183"/>
    <col min="13313" max="13313" width="6.7109375" style="183" customWidth="1"/>
    <col min="13314" max="13314" width="65.42578125" style="183" customWidth="1"/>
    <col min="13315" max="13315" width="6.28515625" style="183" customWidth="1"/>
    <col min="13316" max="13316" width="5.5703125" style="183" customWidth="1"/>
    <col min="13317" max="13317" width="8.5703125" style="183" customWidth="1"/>
    <col min="13318" max="13318" width="9.85546875" style="183" customWidth="1"/>
    <col min="13319" max="13319" width="7" style="183" customWidth="1"/>
    <col min="13320" max="13320" width="10.7109375" style="183" customWidth="1"/>
    <col min="13321" max="13321" width="10.42578125" style="183" customWidth="1"/>
    <col min="13322" max="13322" width="11.42578125" style="183" customWidth="1"/>
    <col min="13323" max="13323" width="6.42578125" style="183"/>
    <col min="13324" max="13324" width="8.85546875" style="183" bestFit="1" customWidth="1"/>
    <col min="13325" max="13568" width="6.42578125" style="183"/>
    <col min="13569" max="13569" width="6.7109375" style="183" customWidth="1"/>
    <col min="13570" max="13570" width="65.42578125" style="183" customWidth="1"/>
    <col min="13571" max="13571" width="6.28515625" style="183" customWidth="1"/>
    <col min="13572" max="13572" width="5.5703125" style="183" customWidth="1"/>
    <col min="13573" max="13573" width="8.5703125" style="183" customWidth="1"/>
    <col min="13574" max="13574" width="9.85546875" style="183" customWidth="1"/>
    <col min="13575" max="13575" width="7" style="183" customWidth="1"/>
    <col min="13576" max="13576" width="10.7109375" style="183" customWidth="1"/>
    <col min="13577" max="13577" width="10.42578125" style="183" customWidth="1"/>
    <col min="13578" max="13578" width="11.42578125" style="183" customWidth="1"/>
    <col min="13579" max="13579" width="6.42578125" style="183"/>
    <col min="13580" max="13580" width="8.85546875" style="183" bestFit="1" customWidth="1"/>
    <col min="13581" max="13824" width="6.42578125" style="183"/>
    <col min="13825" max="13825" width="6.7109375" style="183" customWidth="1"/>
    <col min="13826" max="13826" width="65.42578125" style="183" customWidth="1"/>
    <col min="13827" max="13827" width="6.28515625" style="183" customWidth="1"/>
    <col min="13828" max="13828" width="5.5703125" style="183" customWidth="1"/>
    <col min="13829" max="13829" width="8.5703125" style="183" customWidth="1"/>
    <col min="13830" max="13830" width="9.85546875" style="183" customWidth="1"/>
    <col min="13831" max="13831" width="7" style="183" customWidth="1"/>
    <col min="13832" max="13832" width="10.7109375" style="183" customWidth="1"/>
    <col min="13833" max="13833" width="10.42578125" style="183" customWidth="1"/>
    <col min="13834" max="13834" width="11.42578125" style="183" customWidth="1"/>
    <col min="13835" max="13835" width="6.42578125" style="183"/>
    <col min="13836" max="13836" width="8.85546875" style="183" bestFit="1" customWidth="1"/>
    <col min="13837" max="14080" width="6.42578125" style="183"/>
    <col min="14081" max="14081" width="6.7109375" style="183" customWidth="1"/>
    <col min="14082" max="14082" width="65.42578125" style="183" customWidth="1"/>
    <col min="14083" max="14083" width="6.28515625" style="183" customWidth="1"/>
    <col min="14084" max="14084" width="5.5703125" style="183" customWidth="1"/>
    <col min="14085" max="14085" width="8.5703125" style="183" customWidth="1"/>
    <col min="14086" max="14086" width="9.85546875" style="183" customWidth="1"/>
    <col min="14087" max="14087" width="7" style="183" customWidth="1"/>
    <col min="14088" max="14088" width="10.7109375" style="183" customWidth="1"/>
    <col min="14089" max="14089" width="10.42578125" style="183" customWidth="1"/>
    <col min="14090" max="14090" width="11.42578125" style="183" customWidth="1"/>
    <col min="14091" max="14091" width="6.42578125" style="183"/>
    <col min="14092" max="14092" width="8.85546875" style="183" bestFit="1" customWidth="1"/>
    <col min="14093" max="14336" width="6.42578125" style="183"/>
    <col min="14337" max="14337" width="6.7109375" style="183" customWidth="1"/>
    <col min="14338" max="14338" width="65.42578125" style="183" customWidth="1"/>
    <col min="14339" max="14339" width="6.28515625" style="183" customWidth="1"/>
    <col min="14340" max="14340" width="5.5703125" style="183" customWidth="1"/>
    <col min="14341" max="14341" width="8.5703125" style="183" customWidth="1"/>
    <col min="14342" max="14342" width="9.85546875" style="183" customWidth="1"/>
    <col min="14343" max="14343" width="7" style="183" customWidth="1"/>
    <col min="14344" max="14344" width="10.7109375" style="183" customWidth="1"/>
    <col min="14345" max="14345" width="10.42578125" style="183" customWidth="1"/>
    <col min="14346" max="14346" width="11.42578125" style="183" customWidth="1"/>
    <col min="14347" max="14347" width="6.42578125" style="183"/>
    <col min="14348" max="14348" width="8.85546875" style="183" bestFit="1" customWidth="1"/>
    <col min="14349" max="14592" width="6.42578125" style="183"/>
    <col min="14593" max="14593" width="6.7109375" style="183" customWidth="1"/>
    <col min="14594" max="14594" width="65.42578125" style="183" customWidth="1"/>
    <col min="14595" max="14595" width="6.28515625" style="183" customWidth="1"/>
    <col min="14596" max="14596" width="5.5703125" style="183" customWidth="1"/>
    <col min="14597" max="14597" width="8.5703125" style="183" customWidth="1"/>
    <col min="14598" max="14598" width="9.85546875" style="183" customWidth="1"/>
    <col min="14599" max="14599" width="7" style="183" customWidth="1"/>
    <col min="14600" max="14600" width="10.7109375" style="183" customWidth="1"/>
    <col min="14601" max="14601" width="10.42578125" style="183" customWidth="1"/>
    <col min="14602" max="14602" width="11.42578125" style="183" customWidth="1"/>
    <col min="14603" max="14603" width="6.42578125" style="183"/>
    <col min="14604" max="14604" width="8.85546875" style="183" bestFit="1" customWidth="1"/>
    <col min="14605" max="14848" width="6.42578125" style="183"/>
    <col min="14849" max="14849" width="6.7109375" style="183" customWidth="1"/>
    <col min="14850" max="14850" width="65.42578125" style="183" customWidth="1"/>
    <col min="14851" max="14851" width="6.28515625" style="183" customWidth="1"/>
    <col min="14852" max="14852" width="5.5703125" style="183" customWidth="1"/>
    <col min="14853" max="14853" width="8.5703125" style="183" customWidth="1"/>
    <col min="14854" max="14854" width="9.85546875" style="183" customWidth="1"/>
    <col min="14855" max="14855" width="7" style="183" customWidth="1"/>
    <col min="14856" max="14856" width="10.7109375" style="183" customWidth="1"/>
    <col min="14857" max="14857" width="10.42578125" style="183" customWidth="1"/>
    <col min="14858" max="14858" width="11.42578125" style="183" customWidth="1"/>
    <col min="14859" max="14859" width="6.42578125" style="183"/>
    <col min="14860" max="14860" width="8.85546875" style="183" bestFit="1" customWidth="1"/>
    <col min="14861" max="15104" width="6.42578125" style="183"/>
    <col min="15105" max="15105" width="6.7109375" style="183" customWidth="1"/>
    <col min="15106" max="15106" width="65.42578125" style="183" customWidth="1"/>
    <col min="15107" max="15107" width="6.28515625" style="183" customWidth="1"/>
    <col min="15108" max="15108" width="5.5703125" style="183" customWidth="1"/>
    <col min="15109" max="15109" width="8.5703125" style="183" customWidth="1"/>
    <col min="15110" max="15110" width="9.85546875" style="183" customWidth="1"/>
    <col min="15111" max="15111" width="7" style="183" customWidth="1"/>
    <col min="15112" max="15112" width="10.7109375" style="183" customWidth="1"/>
    <col min="15113" max="15113" width="10.42578125" style="183" customWidth="1"/>
    <col min="15114" max="15114" width="11.42578125" style="183" customWidth="1"/>
    <col min="15115" max="15115" width="6.42578125" style="183"/>
    <col min="15116" max="15116" width="8.85546875" style="183" bestFit="1" customWidth="1"/>
    <col min="15117" max="15360" width="6.42578125" style="183"/>
    <col min="15361" max="15361" width="6.7109375" style="183" customWidth="1"/>
    <col min="15362" max="15362" width="65.42578125" style="183" customWidth="1"/>
    <col min="15363" max="15363" width="6.28515625" style="183" customWidth="1"/>
    <col min="15364" max="15364" width="5.5703125" style="183" customWidth="1"/>
    <col min="15365" max="15365" width="8.5703125" style="183" customWidth="1"/>
    <col min="15366" max="15366" width="9.85546875" style="183" customWidth="1"/>
    <col min="15367" max="15367" width="7" style="183" customWidth="1"/>
    <col min="15368" max="15368" width="10.7109375" style="183" customWidth="1"/>
    <col min="15369" max="15369" width="10.42578125" style="183" customWidth="1"/>
    <col min="15370" max="15370" width="11.42578125" style="183" customWidth="1"/>
    <col min="15371" max="15371" width="6.42578125" style="183"/>
    <col min="15372" max="15372" width="8.85546875" style="183" bestFit="1" customWidth="1"/>
    <col min="15373" max="15616" width="6.42578125" style="183"/>
    <col min="15617" max="15617" width="6.7109375" style="183" customWidth="1"/>
    <col min="15618" max="15618" width="65.42578125" style="183" customWidth="1"/>
    <col min="15619" max="15619" width="6.28515625" style="183" customWidth="1"/>
    <col min="15620" max="15620" width="5.5703125" style="183" customWidth="1"/>
    <col min="15621" max="15621" width="8.5703125" style="183" customWidth="1"/>
    <col min="15622" max="15622" width="9.85546875" style="183" customWidth="1"/>
    <col min="15623" max="15623" width="7" style="183" customWidth="1"/>
    <col min="15624" max="15624" width="10.7109375" style="183" customWidth="1"/>
    <col min="15625" max="15625" width="10.42578125" style="183" customWidth="1"/>
    <col min="15626" max="15626" width="11.42578125" style="183" customWidth="1"/>
    <col min="15627" max="15627" width="6.42578125" style="183"/>
    <col min="15628" max="15628" width="8.85546875" style="183" bestFit="1" customWidth="1"/>
    <col min="15629" max="15872" width="6.42578125" style="183"/>
    <col min="15873" max="15873" width="6.7109375" style="183" customWidth="1"/>
    <col min="15874" max="15874" width="65.42578125" style="183" customWidth="1"/>
    <col min="15875" max="15875" width="6.28515625" style="183" customWidth="1"/>
    <col min="15876" max="15876" width="5.5703125" style="183" customWidth="1"/>
    <col min="15877" max="15877" width="8.5703125" style="183" customWidth="1"/>
    <col min="15878" max="15878" width="9.85546875" style="183" customWidth="1"/>
    <col min="15879" max="15879" width="7" style="183" customWidth="1"/>
    <col min="15880" max="15880" width="10.7109375" style="183" customWidth="1"/>
    <col min="15881" max="15881" width="10.42578125" style="183" customWidth="1"/>
    <col min="15882" max="15882" width="11.42578125" style="183" customWidth="1"/>
    <col min="15883" max="15883" width="6.42578125" style="183"/>
    <col min="15884" max="15884" width="8.85546875" style="183" bestFit="1" customWidth="1"/>
    <col min="15885" max="16128" width="6.42578125" style="183"/>
    <col min="16129" max="16129" width="6.7109375" style="183" customWidth="1"/>
    <col min="16130" max="16130" width="65.42578125" style="183" customWidth="1"/>
    <col min="16131" max="16131" width="6.28515625" style="183" customWidth="1"/>
    <col min="16132" max="16132" width="5.5703125" style="183" customWidth="1"/>
    <col min="16133" max="16133" width="8.5703125" style="183" customWidth="1"/>
    <col min="16134" max="16134" width="9.85546875" style="183" customWidth="1"/>
    <col min="16135" max="16135" width="7" style="183" customWidth="1"/>
    <col min="16136" max="16136" width="10.7109375" style="183" customWidth="1"/>
    <col min="16137" max="16137" width="10.42578125" style="183" customWidth="1"/>
    <col min="16138" max="16138" width="11.42578125" style="183" customWidth="1"/>
    <col min="16139" max="16139" width="6.42578125" style="183"/>
    <col min="16140" max="16140" width="8.85546875" style="183" bestFit="1" customWidth="1"/>
    <col min="16141" max="16384" width="6.42578125" style="183"/>
  </cols>
  <sheetData>
    <row r="1" spans="1:10" x14ac:dyDescent="0.2">
      <c r="A1" s="280"/>
      <c r="C1" s="281"/>
      <c r="E1" s="185"/>
      <c r="F1" s="185"/>
      <c r="G1" s="184"/>
      <c r="H1" s="282"/>
      <c r="J1" s="183" t="s">
        <v>918</v>
      </c>
    </row>
    <row r="2" spans="1:10" x14ac:dyDescent="0.2">
      <c r="A2" s="280"/>
      <c r="C2" s="281"/>
      <c r="E2" s="185"/>
      <c r="F2" s="185"/>
      <c r="G2" s="184"/>
      <c r="H2" s="282"/>
    </row>
    <row r="3" spans="1:10" ht="15" x14ac:dyDescent="0.25">
      <c r="A3" s="280"/>
      <c r="B3" s="283" t="s">
        <v>985</v>
      </c>
      <c r="C3" s="281"/>
      <c r="E3" s="185"/>
      <c r="F3" s="185"/>
      <c r="G3" s="184"/>
      <c r="H3" s="282"/>
      <c r="J3" s="183" t="s">
        <v>918</v>
      </c>
    </row>
    <row r="4" spans="1:10" x14ac:dyDescent="0.2">
      <c r="B4" s="183" t="s">
        <v>986</v>
      </c>
      <c r="J4" s="188">
        <f>J60</f>
        <v>0</v>
      </c>
    </row>
    <row r="5" spans="1:10" x14ac:dyDescent="0.2">
      <c r="B5" s="284" t="s">
        <v>987</v>
      </c>
      <c r="J5" s="285">
        <f>J68</f>
        <v>0</v>
      </c>
    </row>
    <row r="6" spans="1:10" x14ac:dyDescent="0.2">
      <c r="B6" s="183" t="s">
        <v>988</v>
      </c>
      <c r="J6" s="285">
        <f>J80</f>
        <v>0</v>
      </c>
    </row>
    <row r="7" spans="1:10" x14ac:dyDescent="0.2">
      <c r="B7" s="183" t="s">
        <v>989</v>
      </c>
      <c r="J7" s="188">
        <f>J93</f>
        <v>0</v>
      </c>
    </row>
    <row r="8" spans="1:10" ht="15" x14ac:dyDescent="0.25">
      <c r="A8" s="280"/>
      <c r="B8" s="283" t="s">
        <v>990</v>
      </c>
      <c r="C8" s="281"/>
      <c r="E8" s="185"/>
      <c r="F8" s="185"/>
      <c r="G8" s="184"/>
      <c r="H8" s="282"/>
      <c r="J8" s="286">
        <f>J4+J5+J6+J7</f>
        <v>0</v>
      </c>
    </row>
    <row r="9" spans="1:10" x14ac:dyDescent="0.2">
      <c r="J9" s="185"/>
    </row>
    <row r="10" spans="1:10" x14ac:dyDescent="0.2">
      <c r="A10" s="280"/>
      <c r="B10" s="287" t="s">
        <v>991</v>
      </c>
      <c r="C10" s="281"/>
      <c r="E10" s="185"/>
      <c r="F10" s="185"/>
      <c r="G10" s="184"/>
      <c r="H10" s="282"/>
      <c r="J10" s="183" t="s">
        <v>918</v>
      </c>
    </row>
    <row r="11" spans="1:10" x14ac:dyDescent="0.2">
      <c r="A11" s="288"/>
      <c r="B11" s="289"/>
      <c r="C11" s="290"/>
      <c r="D11" s="289"/>
      <c r="E11" s="361" t="s">
        <v>919</v>
      </c>
      <c r="F11" s="361"/>
      <c r="G11" s="361" t="s">
        <v>920</v>
      </c>
      <c r="H11" s="361"/>
      <c r="I11" s="361"/>
      <c r="J11" s="290" t="s">
        <v>0</v>
      </c>
    </row>
    <row r="12" spans="1:10" x14ac:dyDescent="0.2">
      <c r="A12" s="288" t="s">
        <v>921</v>
      </c>
      <c r="B12" s="289" t="s">
        <v>922</v>
      </c>
      <c r="C12" s="290" t="s">
        <v>923</v>
      </c>
      <c r="D12" s="290" t="s">
        <v>924</v>
      </c>
      <c r="E12" s="291" t="s">
        <v>925</v>
      </c>
      <c r="F12" s="291" t="s">
        <v>926</v>
      </c>
      <c r="G12" s="290" t="s">
        <v>927</v>
      </c>
      <c r="H12" s="291" t="s">
        <v>925</v>
      </c>
      <c r="I12" s="291" t="s">
        <v>928</v>
      </c>
      <c r="J12" s="292" t="s">
        <v>929</v>
      </c>
    </row>
    <row r="13" spans="1:10" x14ac:dyDescent="0.2">
      <c r="A13" s="293"/>
      <c r="B13" s="294"/>
      <c r="C13" s="295"/>
      <c r="D13" s="295"/>
      <c r="E13" s="296"/>
      <c r="F13" s="296"/>
      <c r="G13" s="295"/>
      <c r="H13" s="296"/>
      <c r="I13" s="296"/>
      <c r="J13" s="297"/>
    </row>
    <row r="14" spans="1:10" x14ac:dyDescent="0.2">
      <c r="A14" s="293"/>
      <c r="B14" s="183" t="s">
        <v>930</v>
      </c>
      <c r="C14" s="281" t="s">
        <v>10</v>
      </c>
      <c r="D14" s="183">
        <v>17</v>
      </c>
      <c r="E14" s="325"/>
      <c r="F14" s="185">
        <f t="shared" ref="F14:F33" si="0">E14*D14</f>
        <v>0</v>
      </c>
      <c r="G14" s="185">
        <f t="shared" ref="G14:G38" si="1">D14</f>
        <v>17</v>
      </c>
      <c r="H14" s="327"/>
      <c r="I14" s="183">
        <f t="shared" ref="I14:I55" si="2">H14*G14</f>
        <v>0</v>
      </c>
      <c r="J14" s="185">
        <f t="shared" ref="J14:J55" si="3">I14+F14</f>
        <v>0</v>
      </c>
    </row>
    <row r="15" spans="1:10" x14ac:dyDescent="0.2">
      <c r="A15" s="293"/>
      <c r="B15" s="183" t="s">
        <v>931</v>
      </c>
      <c r="C15" s="281" t="s">
        <v>10</v>
      </c>
      <c r="D15" s="183">
        <v>30</v>
      </c>
      <c r="E15" s="325"/>
      <c r="F15" s="185">
        <f>E15*D15</f>
        <v>0</v>
      </c>
      <c r="G15" s="185">
        <f t="shared" si="1"/>
        <v>30</v>
      </c>
      <c r="H15" s="327"/>
      <c r="I15" s="183">
        <f t="shared" si="2"/>
        <v>0</v>
      </c>
      <c r="J15" s="185">
        <f t="shared" si="3"/>
        <v>0</v>
      </c>
    </row>
    <row r="16" spans="1:10" x14ac:dyDescent="0.2">
      <c r="A16" s="293"/>
      <c r="B16" s="183" t="s">
        <v>992</v>
      </c>
      <c r="C16" s="281" t="s">
        <v>10</v>
      </c>
      <c r="D16" s="183">
        <v>6</v>
      </c>
      <c r="E16" s="325"/>
      <c r="F16" s="185">
        <f t="shared" si="0"/>
        <v>0</v>
      </c>
      <c r="G16" s="185">
        <f t="shared" si="1"/>
        <v>6</v>
      </c>
      <c r="H16" s="327"/>
      <c r="I16" s="183">
        <f t="shared" si="2"/>
        <v>0</v>
      </c>
      <c r="J16" s="185">
        <f t="shared" si="3"/>
        <v>0</v>
      </c>
    </row>
    <row r="17" spans="1:10" x14ac:dyDescent="0.2">
      <c r="A17" s="293"/>
      <c r="B17" s="183" t="s">
        <v>932</v>
      </c>
      <c r="C17" s="281" t="s">
        <v>8</v>
      </c>
      <c r="D17" s="183">
        <v>15</v>
      </c>
      <c r="E17" s="325"/>
      <c r="F17" s="185">
        <f t="shared" si="0"/>
        <v>0</v>
      </c>
      <c r="G17" s="185">
        <f t="shared" si="1"/>
        <v>15</v>
      </c>
      <c r="H17" s="327"/>
      <c r="I17" s="183">
        <f t="shared" si="2"/>
        <v>0</v>
      </c>
      <c r="J17" s="185">
        <f t="shared" si="3"/>
        <v>0</v>
      </c>
    </row>
    <row r="18" spans="1:10" x14ac:dyDescent="0.2">
      <c r="A18" s="293"/>
      <c r="B18" s="183" t="s">
        <v>933</v>
      </c>
      <c r="C18" s="281" t="s">
        <v>8</v>
      </c>
      <c r="D18" s="183">
        <v>20</v>
      </c>
      <c r="E18" s="325"/>
      <c r="F18" s="185">
        <f t="shared" si="0"/>
        <v>0</v>
      </c>
      <c r="G18" s="185">
        <f t="shared" si="1"/>
        <v>20</v>
      </c>
      <c r="H18" s="327"/>
      <c r="I18" s="183">
        <f t="shared" si="2"/>
        <v>0</v>
      </c>
      <c r="J18" s="185">
        <f t="shared" si="3"/>
        <v>0</v>
      </c>
    </row>
    <row r="19" spans="1:10" x14ac:dyDescent="0.2">
      <c r="A19" s="293"/>
      <c r="B19" s="183" t="s">
        <v>934</v>
      </c>
      <c r="C19" s="281" t="s">
        <v>8</v>
      </c>
      <c r="D19" s="183">
        <v>175</v>
      </c>
      <c r="E19" s="325"/>
      <c r="F19" s="185">
        <f t="shared" si="0"/>
        <v>0</v>
      </c>
      <c r="G19" s="185">
        <f t="shared" si="1"/>
        <v>175</v>
      </c>
      <c r="H19" s="327"/>
      <c r="I19" s="183">
        <f t="shared" si="2"/>
        <v>0</v>
      </c>
      <c r="J19" s="185">
        <f t="shared" si="3"/>
        <v>0</v>
      </c>
    </row>
    <row r="20" spans="1:10" x14ac:dyDescent="0.2">
      <c r="A20" s="293"/>
      <c r="B20" s="183" t="s">
        <v>935</v>
      </c>
      <c r="C20" s="281" t="s">
        <v>8</v>
      </c>
      <c r="D20" s="183">
        <v>20</v>
      </c>
      <c r="E20" s="325"/>
      <c r="F20" s="185">
        <f t="shared" si="0"/>
        <v>0</v>
      </c>
      <c r="G20" s="185">
        <f t="shared" si="1"/>
        <v>20</v>
      </c>
      <c r="H20" s="327"/>
      <c r="I20" s="183">
        <f t="shared" si="2"/>
        <v>0</v>
      </c>
      <c r="J20" s="185">
        <f t="shared" si="3"/>
        <v>0</v>
      </c>
    </row>
    <row r="21" spans="1:10" x14ac:dyDescent="0.2">
      <c r="A21" s="293"/>
      <c r="B21" s="183" t="s">
        <v>936</v>
      </c>
      <c r="C21" s="281" t="s">
        <v>8</v>
      </c>
      <c r="D21" s="183">
        <v>55</v>
      </c>
      <c r="E21" s="325"/>
      <c r="F21" s="185">
        <f t="shared" si="0"/>
        <v>0</v>
      </c>
      <c r="G21" s="185">
        <f t="shared" si="1"/>
        <v>55</v>
      </c>
      <c r="H21" s="327"/>
      <c r="I21" s="183">
        <f t="shared" si="2"/>
        <v>0</v>
      </c>
      <c r="J21" s="185">
        <f t="shared" si="3"/>
        <v>0</v>
      </c>
    </row>
    <row r="22" spans="1:10" x14ac:dyDescent="0.2">
      <c r="A22" s="293"/>
      <c r="B22" s="183" t="s">
        <v>937</v>
      </c>
      <c r="C22" s="281" t="s">
        <v>8</v>
      </c>
      <c r="D22" s="183">
        <v>35</v>
      </c>
      <c r="E22" s="325"/>
      <c r="F22" s="185">
        <f>E22*D22</f>
        <v>0</v>
      </c>
      <c r="G22" s="185">
        <f t="shared" si="1"/>
        <v>35</v>
      </c>
      <c r="H22" s="327"/>
      <c r="I22" s="183">
        <f t="shared" si="2"/>
        <v>0</v>
      </c>
      <c r="J22" s="185">
        <f t="shared" si="3"/>
        <v>0</v>
      </c>
    </row>
    <row r="23" spans="1:10" x14ac:dyDescent="0.2">
      <c r="A23" s="293"/>
      <c r="B23" s="183" t="s">
        <v>938</v>
      </c>
      <c r="C23" s="281" t="s">
        <v>8</v>
      </c>
      <c r="D23" s="183">
        <v>15</v>
      </c>
      <c r="E23" s="325"/>
      <c r="F23" s="185">
        <f>E23*D23</f>
        <v>0</v>
      </c>
      <c r="G23" s="185">
        <f t="shared" si="1"/>
        <v>15</v>
      </c>
      <c r="H23" s="327"/>
      <c r="I23" s="183">
        <f t="shared" si="2"/>
        <v>0</v>
      </c>
      <c r="J23" s="185">
        <f t="shared" si="3"/>
        <v>0</v>
      </c>
    </row>
    <row r="24" spans="1:10" x14ac:dyDescent="0.2">
      <c r="A24" s="293"/>
      <c r="B24" s="183" t="s">
        <v>993</v>
      </c>
      <c r="C24" s="281" t="s">
        <v>8</v>
      </c>
      <c r="D24" s="183">
        <v>30</v>
      </c>
      <c r="E24" s="325"/>
      <c r="F24" s="185">
        <f>E24*D24</f>
        <v>0</v>
      </c>
      <c r="G24" s="185">
        <f t="shared" si="1"/>
        <v>30</v>
      </c>
      <c r="H24" s="327"/>
      <c r="I24" s="183">
        <f t="shared" si="2"/>
        <v>0</v>
      </c>
      <c r="J24" s="185">
        <f t="shared" si="3"/>
        <v>0</v>
      </c>
    </row>
    <row r="25" spans="1:10" x14ac:dyDescent="0.2">
      <c r="A25" s="293"/>
      <c r="B25" s="183" t="s">
        <v>939</v>
      </c>
      <c r="C25" s="281" t="s">
        <v>10</v>
      </c>
      <c r="D25" s="183">
        <v>55</v>
      </c>
      <c r="E25" s="326"/>
      <c r="F25" s="185">
        <f t="shared" si="0"/>
        <v>0</v>
      </c>
      <c r="G25" s="185">
        <f t="shared" si="1"/>
        <v>55</v>
      </c>
      <c r="H25" s="327"/>
      <c r="I25" s="183">
        <f t="shared" si="2"/>
        <v>0</v>
      </c>
      <c r="J25" s="185">
        <f t="shared" si="3"/>
        <v>0</v>
      </c>
    </row>
    <row r="26" spans="1:10" x14ac:dyDescent="0.2">
      <c r="A26" s="293"/>
      <c r="B26" s="183" t="s">
        <v>940</v>
      </c>
      <c r="C26" s="281" t="s">
        <v>10</v>
      </c>
      <c r="D26" s="183">
        <v>6</v>
      </c>
      <c r="E26" s="326"/>
      <c r="F26" s="185">
        <f t="shared" si="0"/>
        <v>0</v>
      </c>
      <c r="G26" s="185">
        <f t="shared" si="1"/>
        <v>6</v>
      </c>
      <c r="H26" s="327"/>
      <c r="I26" s="183">
        <f t="shared" si="2"/>
        <v>0</v>
      </c>
      <c r="J26" s="185">
        <f t="shared" si="3"/>
        <v>0</v>
      </c>
    </row>
    <row r="27" spans="1:10" x14ac:dyDescent="0.2">
      <c r="A27" s="293"/>
      <c r="B27" s="183" t="s">
        <v>941</v>
      </c>
      <c r="C27" s="281" t="s">
        <v>10</v>
      </c>
      <c r="D27" s="183">
        <v>2</v>
      </c>
      <c r="E27" s="326"/>
      <c r="F27" s="185">
        <f t="shared" si="0"/>
        <v>0</v>
      </c>
      <c r="G27" s="185">
        <f t="shared" si="1"/>
        <v>2</v>
      </c>
      <c r="H27" s="327"/>
      <c r="I27" s="183">
        <f t="shared" si="2"/>
        <v>0</v>
      </c>
      <c r="J27" s="185">
        <f t="shared" si="3"/>
        <v>0</v>
      </c>
    </row>
    <row r="28" spans="1:10" x14ac:dyDescent="0.2">
      <c r="A28" s="293"/>
      <c r="B28" s="183" t="s">
        <v>942</v>
      </c>
      <c r="C28" s="281" t="s">
        <v>10</v>
      </c>
      <c r="D28" s="183">
        <v>1</v>
      </c>
      <c r="E28" s="326"/>
      <c r="F28" s="185">
        <f>E28*D28</f>
        <v>0</v>
      </c>
      <c r="G28" s="185">
        <f t="shared" si="1"/>
        <v>1</v>
      </c>
      <c r="H28" s="327"/>
      <c r="I28" s="183">
        <f t="shared" si="2"/>
        <v>0</v>
      </c>
      <c r="J28" s="185">
        <f t="shared" si="3"/>
        <v>0</v>
      </c>
    </row>
    <row r="29" spans="1:10" x14ac:dyDescent="0.2">
      <c r="A29" s="293"/>
      <c r="B29" s="183" t="s">
        <v>943</v>
      </c>
      <c r="C29" s="281" t="s">
        <v>10</v>
      </c>
      <c r="D29" s="183">
        <v>2</v>
      </c>
      <c r="E29" s="326"/>
      <c r="F29" s="185">
        <f t="shared" si="0"/>
        <v>0</v>
      </c>
      <c r="G29" s="185">
        <f t="shared" si="1"/>
        <v>2</v>
      </c>
      <c r="H29" s="327"/>
      <c r="I29" s="183">
        <f t="shared" si="2"/>
        <v>0</v>
      </c>
      <c r="J29" s="185">
        <f t="shared" si="3"/>
        <v>0</v>
      </c>
    </row>
    <row r="30" spans="1:10" x14ac:dyDescent="0.2">
      <c r="A30" s="293"/>
      <c r="B30" s="183" t="s">
        <v>944</v>
      </c>
      <c r="C30" s="281" t="s">
        <v>10</v>
      </c>
      <c r="D30" s="183">
        <v>2</v>
      </c>
      <c r="E30" s="326"/>
      <c r="F30" s="185">
        <f t="shared" si="0"/>
        <v>0</v>
      </c>
      <c r="G30" s="185">
        <f t="shared" si="1"/>
        <v>2</v>
      </c>
      <c r="H30" s="327"/>
      <c r="I30" s="183">
        <f t="shared" si="2"/>
        <v>0</v>
      </c>
      <c r="J30" s="185">
        <f t="shared" si="3"/>
        <v>0</v>
      </c>
    </row>
    <row r="31" spans="1:10" x14ac:dyDescent="0.2">
      <c r="A31" s="293"/>
      <c r="B31" s="183" t="s">
        <v>945</v>
      </c>
      <c r="C31" s="281" t="s">
        <v>10</v>
      </c>
      <c r="D31" s="183">
        <v>3</v>
      </c>
      <c r="E31" s="326"/>
      <c r="F31" s="185">
        <f>E31*D31</f>
        <v>0</v>
      </c>
      <c r="G31" s="185">
        <f t="shared" si="1"/>
        <v>3</v>
      </c>
      <c r="H31" s="327"/>
      <c r="I31" s="183">
        <f t="shared" si="2"/>
        <v>0</v>
      </c>
      <c r="J31" s="185">
        <f t="shared" si="3"/>
        <v>0</v>
      </c>
    </row>
    <row r="32" spans="1:10" x14ac:dyDescent="0.2">
      <c r="A32" s="293"/>
      <c r="B32" s="183" t="s">
        <v>946</v>
      </c>
      <c r="C32" s="281" t="s">
        <v>10</v>
      </c>
      <c r="D32" s="183">
        <v>3</v>
      </c>
      <c r="E32" s="326"/>
      <c r="F32" s="185">
        <f>E32*D32</f>
        <v>0</v>
      </c>
      <c r="G32" s="185">
        <f t="shared" si="1"/>
        <v>3</v>
      </c>
      <c r="H32" s="327"/>
      <c r="I32" s="183">
        <f t="shared" si="2"/>
        <v>0</v>
      </c>
      <c r="J32" s="185">
        <f t="shared" si="3"/>
        <v>0</v>
      </c>
    </row>
    <row r="33" spans="1:10" x14ac:dyDescent="0.2">
      <c r="A33" s="293"/>
      <c r="B33" s="183" t="s">
        <v>947</v>
      </c>
      <c r="C33" s="281" t="s">
        <v>10</v>
      </c>
      <c r="D33" s="183">
        <v>4</v>
      </c>
      <c r="E33" s="326"/>
      <c r="F33" s="185">
        <f t="shared" si="0"/>
        <v>0</v>
      </c>
      <c r="G33" s="185">
        <f t="shared" si="1"/>
        <v>4</v>
      </c>
      <c r="H33" s="327"/>
      <c r="I33" s="183">
        <f t="shared" si="2"/>
        <v>0</v>
      </c>
      <c r="J33" s="185">
        <f t="shared" si="3"/>
        <v>0</v>
      </c>
    </row>
    <row r="34" spans="1:10" x14ac:dyDescent="0.2">
      <c r="A34" s="293"/>
      <c r="B34" s="183" t="s">
        <v>994</v>
      </c>
      <c r="C34" s="281" t="s">
        <v>10</v>
      </c>
      <c r="D34" s="183">
        <v>1</v>
      </c>
      <c r="E34" s="326"/>
      <c r="F34" s="185">
        <f>E34*D34</f>
        <v>0</v>
      </c>
      <c r="G34" s="185">
        <f t="shared" si="1"/>
        <v>1</v>
      </c>
      <c r="H34" s="327"/>
      <c r="I34" s="183">
        <f t="shared" si="2"/>
        <v>0</v>
      </c>
      <c r="J34" s="185">
        <f t="shared" si="3"/>
        <v>0</v>
      </c>
    </row>
    <row r="35" spans="1:10" x14ac:dyDescent="0.2">
      <c r="A35" s="293"/>
      <c r="B35" s="183" t="s">
        <v>995</v>
      </c>
      <c r="C35" s="281" t="s">
        <v>10</v>
      </c>
      <c r="D35" s="183">
        <v>1</v>
      </c>
      <c r="E35" s="326"/>
      <c r="F35" s="185">
        <f>E35*D35</f>
        <v>0</v>
      </c>
      <c r="G35" s="185">
        <f t="shared" si="1"/>
        <v>1</v>
      </c>
      <c r="H35" s="327"/>
      <c r="I35" s="183">
        <f t="shared" si="2"/>
        <v>0</v>
      </c>
      <c r="J35" s="185">
        <f t="shared" si="3"/>
        <v>0</v>
      </c>
    </row>
    <row r="36" spans="1:10" x14ac:dyDescent="0.2">
      <c r="A36" s="293"/>
      <c r="B36" s="183" t="s">
        <v>948</v>
      </c>
      <c r="C36" s="281" t="s">
        <v>8</v>
      </c>
      <c r="D36" s="183">
        <v>50</v>
      </c>
      <c r="E36" s="326"/>
      <c r="F36" s="185">
        <f>E36*D36</f>
        <v>0</v>
      </c>
      <c r="G36" s="185">
        <f t="shared" si="1"/>
        <v>50</v>
      </c>
      <c r="H36" s="327"/>
      <c r="I36" s="183">
        <f t="shared" si="2"/>
        <v>0</v>
      </c>
      <c r="J36" s="185">
        <f t="shared" si="3"/>
        <v>0</v>
      </c>
    </row>
    <row r="37" spans="1:10" x14ac:dyDescent="0.2">
      <c r="A37" s="293"/>
      <c r="B37" s="183" t="s">
        <v>949</v>
      </c>
      <c r="C37" s="281" t="s">
        <v>10</v>
      </c>
      <c r="D37" s="183">
        <v>1</v>
      </c>
      <c r="E37" s="326"/>
      <c r="F37" s="185">
        <f>E37*D37</f>
        <v>0</v>
      </c>
      <c r="G37" s="185">
        <f t="shared" si="1"/>
        <v>1</v>
      </c>
      <c r="H37" s="327"/>
      <c r="I37" s="183">
        <f t="shared" si="2"/>
        <v>0</v>
      </c>
      <c r="J37" s="185">
        <f t="shared" si="3"/>
        <v>0</v>
      </c>
    </row>
    <row r="38" spans="1:10" x14ac:dyDescent="0.2">
      <c r="A38" s="293"/>
      <c r="B38" s="183" t="s">
        <v>950</v>
      </c>
      <c r="C38" s="281" t="s">
        <v>8</v>
      </c>
      <c r="D38" s="183">
        <v>15</v>
      </c>
      <c r="E38" s="326"/>
      <c r="F38" s="185">
        <f>E38*D38</f>
        <v>0</v>
      </c>
      <c r="G38" s="185">
        <f t="shared" si="1"/>
        <v>15</v>
      </c>
      <c r="H38" s="327"/>
      <c r="I38" s="183">
        <f t="shared" si="2"/>
        <v>0</v>
      </c>
      <c r="J38" s="185">
        <f t="shared" si="3"/>
        <v>0</v>
      </c>
    </row>
    <row r="39" spans="1:10" x14ac:dyDescent="0.2">
      <c r="A39" s="293"/>
      <c r="C39" s="281"/>
      <c r="E39" s="184"/>
      <c r="F39" s="185"/>
      <c r="G39" s="185"/>
      <c r="H39" s="185"/>
      <c r="I39" s="183">
        <f t="shared" si="2"/>
        <v>0</v>
      </c>
      <c r="J39" s="185">
        <f t="shared" si="3"/>
        <v>0</v>
      </c>
    </row>
    <row r="40" spans="1:10" x14ac:dyDescent="0.2">
      <c r="A40" s="293"/>
      <c r="B40" s="183" t="s">
        <v>951</v>
      </c>
      <c r="C40" s="281" t="s">
        <v>10</v>
      </c>
      <c r="D40" s="183">
        <v>12</v>
      </c>
      <c r="E40" s="326"/>
      <c r="F40" s="185">
        <f>E40*D40</f>
        <v>0</v>
      </c>
      <c r="G40" s="185">
        <f>D40</f>
        <v>12</v>
      </c>
      <c r="H40" s="327"/>
      <c r="I40" s="183">
        <f t="shared" si="2"/>
        <v>0</v>
      </c>
      <c r="J40" s="185">
        <f t="shared" si="3"/>
        <v>0</v>
      </c>
    </row>
    <row r="41" spans="1:10" x14ac:dyDescent="0.2">
      <c r="A41" s="293"/>
      <c r="B41" s="183" t="s">
        <v>952</v>
      </c>
      <c r="C41" s="281" t="s">
        <v>10</v>
      </c>
      <c r="D41" s="183">
        <v>1</v>
      </c>
      <c r="E41" s="326"/>
      <c r="F41" s="185">
        <f>E41*D41</f>
        <v>0</v>
      </c>
      <c r="G41" s="185">
        <f>D41</f>
        <v>1</v>
      </c>
      <c r="H41" s="327"/>
      <c r="I41" s="183">
        <f t="shared" si="2"/>
        <v>0</v>
      </c>
      <c r="J41" s="185">
        <f t="shared" si="3"/>
        <v>0</v>
      </c>
    </row>
    <row r="42" spans="1:10" x14ac:dyDescent="0.2">
      <c r="A42" s="293"/>
      <c r="B42" s="183" t="s">
        <v>953</v>
      </c>
      <c r="C42" s="281" t="s">
        <v>10</v>
      </c>
      <c r="D42" s="183">
        <v>30</v>
      </c>
      <c r="E42" s="326"/>
      <c r="F42" s="185">
        <f>E42*D42</f>
        <v>0</v>
      </c>
      <c r="G42" s="185">
        <v>0</v>
      </c>
      <c r="H42" s="327"/>
      <c r="I42" s="183">
        <f t="shared" si="2"/>
        <v>0</v>
      </c>
      <c r="J42" s="185">
        <f t="shared" si="3"/>
        <v>0</v>
      </c>
    </row>
    <row r="43" spans="1:10" x14ac:dyDescent="0.2">
      <c r="A43" s="293"/>
      <c r="C43" s="281"/>
      <c r="E43" s="184"/>
      <c r="F43" s="185"/>
      <c r="G43" s="185"/>
      <c r="H43" s="185"/>
      <c r="I43" s="183">
        <f t="shared" si="2"/>
        <v>0</v>
      </c>
      <c r="J43" s="185">
        <f t="shared" si="3"/>
        <v>0</v>
      </c>
    </row>
    <row r="44" spans="1:10" x14ac:dyDescent="0.2">
      <c r="A44" s="280"/>
      <c r="B44" s="183" t="s">
        <v>996</v>
      </c>
      <c r="C44" s="281" t="s">
        <v>10</v>
      </c>
      <c r="D44" s="183">
        <v>3</v>
      </c>
      <c r="E44" s="326"/>
      <c r="F44" s="185">
        <f>E44*D44</f>
        <v>0</v>
      </c>
      <c r="G44" s="185">
        <v>0</v>
      </c>
      <c r="H44" s="327"/>
      <c r="I44" s="183">
        <f t="shared" si="2"/>
        <v>0</v>
      </c>
      <c r="J44" s="185">
        <f t="shared" si="3"/>
        <v>0</v>
      </c>
    </row>
    <row r="45" spans="1:10" x14ac:dyDescent="0.2">
      <c r="A45" s="280"/>
      <c r="B45" s="183" t="s">
        <v>954</v>
      </c>
      <c r="C45" s="281" t="s">
        <v>10</v>
      </c>
      <c r="E45" s="184"/>
      <c r="F45" s="185"/>
      <c r="G45" s="185">
        <v>1</v>
      </c>
      <c r="H45" s="327"/>
      <c r="I45" s="183">
        <f t="shared" si="2"/>
        <v>0</v>
      </c>
      <c r="J45" s="185">
        <f t="shared" si="3"/>
        <v>0</v>
      </c>
    </row>
    <row r="46" spans="1:10" x14ac:dyDescent="0.2">
      <c r="A46" s="280"/>
      <c r="B46" s="183" t="s">
        <v>955</v>
      </c>
      <c r="C46" s="281" t="s">
        <v>10</v>
      </c>
      <c r="E46" s="184"/>
      <c r="F46" s="185"/>
      <c r="G46" s="185">
        <v>2</v>
      </c>
      <c r="H46" s="327"/>
      <c r="I46" s="183">
        <f t="shared" si="2"/>
        <v>0</v>
      </c>
      <c r="J46" s="185">
        <f t="shared" si="3"/>
        <v>0</v>
      </c>
    </row>
    <row r="47" spans="1:10" x14ac:dyDescent="0.2">
      <c r="A47" s="280"/>
      <c r="C47" s="281"/>
      <c r="E47" s="184"/>
      <c r="F47" s="185"/>
      <c r="G47" s="185"/>
      <c r="H47" s="185"/>
      <c r="I47" s="183">
        <f t="shared" si="2"/>
        <v>0</v>
      </c>
      <c r="J47" s="185">
        <f t="shared" si="3"/>
        <v>0</v>
      </c>
    </row>
    <row r="48" spans="1:10" x14ac:dyDescent="0.2">
      <c r="A48" s="280"/>
      <c r="B48" s="183" t="s">
        <v>997</v>
      </c>
      <c r="C48" s="281" t="s">
        <v>10</v>
      </c>
      <c r="D48" s="183">
        <v>5</v>
      </c>
      <c r="E48" s="326"/>
      <c r="F48" s="185">
        <f>E48*D48</f>
        <v>0</v>
      </c>
      <c r="G48" s="185">
        <v>0</v>
      </c>
      <c r="H48" s="185">
        <v>0</v>
      </c>
      <c r="I48" s="183">
        <f t="shared" si="2"/>
        <v>0</v>
      </c>
      <c r="J48" s="185">
        <f t="shared" si="3"/>
        <v>0</v>
      </c>
    </row>
    <row r="49" spans="1:10" x14ac:dyDescent="0.2">
      <c r="A49" s="280"/>
      <c r="B49" s="183" t="s">
        <v>998</v>
      </c>
      <c r="C49" s="281" t="s">
        <v>10</v>
      </c>
      <c r="D49" s="183">
        <v>0</v>
      </c>
      <c r="E49" s="184">
        <v>0</v>
      </c>
      <c r="F49" s="185">
        <f t="shared" ref="F49:F55" si="4">E49*D49</f>
        <v>0</v>
      </c>
      <c r="G49" s="185">
        <v>5</v>
      </c>
      <c r="H49" s="327"/>
      <c r="I49" s="183">
        <f t="shared" si="2"/>
        <v>0</v>
      </c>
      <c r="J49" s="185">
        <f t="shared" si="3"/>
        <v>0</v>
      </c>
    </row>
    <row r="50" spans="1:10" x14ac:dyDescent="0.2">
      <c r="A50" s="280"/>
      <c r="B50" s="183" t="s">
        <v>999</v>
      </c>
      <c r="C50" s="281" t="s">
        <v>10</v>
      </c>
      <c r="D50" s="183">
        <v>0</v>
      </c>
      <c r="E50" s="184">
        <v>0</v>
      </c>
      <c r="F50" s="185">
        <f t="shared" si="4"/>
        <v>0</v>
      </c>
      <c r="G50" s="185">
        <v>4</v>
      </c>
      <c r="H50" s="327"/>
      <c r="I50" s="183">
        <f t="shared" si="2"/>
        <v>0</v>
      </c>
      <c r="J50" s="185">
        <f t="shared" si="3"/>
        <v>0</v>
      </c>
    </row>
    <row r="51" spans="1:10" x14ac:dyDescent="0.2">
      <c r="A51" s="280"/>
      <c r="B51" s="183" t="s">
        <v>1000</v>
      </c>
      <c r="C51" s="281" t="s">
        <v>8</v>
      </c>
      <c r="D51" s="183">
        <v>0</v>
      </c>
      <c r="E51" s="184">
        <v>0</v>
      </c>
      <c r="F51" s="185">
        <f t="shared" si="4"/>
        <v>0</v>
      </c>
      <c r="G51" s="185">
        <v>2</v>
      </c>
      <c r="H51" s="327"/>
      <c r="I51" s="183">
        <f t="shared" si="2"/>
        <v>0</v>
      </c>
      <c r="J51" s="185">
        <f t="shared" si="3"/>
        <v>0</v>
      </c>
    </row>
    <row r="52" spans="1:10" x14ac:dyDescent="0.2">
      <c r="A52" s="280"/>
      <c r="B52" s="183" t="s">
        <v>1001</v>
      </c>
      <c r="C52" s="281" t="s">
        <v>10</v>
      </c>
      <c r="D52" s="183">
        <v>0</v>
      </c>
      <c r="E52" s="184">
        <v>0</v>
      </c>
      <c r="F52" s="185">
        <f t="shared" si="4"/>
        <v>0</v>
      </c>
      <c r="G52" s="185">
        <v>1</v>
      </c>
      <c r="H52" s="327"/>
      <c r="I52" s="183">
        <f t="shared" si="2"/>
        <v>0</v>
      </c>
      <c r="J52" s="185">
        <f t="shared" si="3"/>
        <v>0</v>
      </c>
    </row>
    <row r="53" spans="1:10" x14ac:dyDescent="0.2">
      <c r="A53" s="280"/>
      <c r="C53" s="281"/>
      <c r="E53" s="184"/>
      <c r="F53" s="185"/>
      <c r="G53" s="185"/>
      <c r="H53" s="185"/>
      <c r="I53" s="183">
        <f t="shared" si="2"/>
        <v>0</v>
      </c>
      <c r="J53" s="185">
        <f t="shared" si="3"/>
        <v>0</v>
      </c>
    </row>
    <row r="54" spans="1:10" x14ac:dyDescent="0.2">
      <c r="A54" s="280"/>
      <c r="B54" s="183" t="s">
        <v>1002</v>
      </c>
      <c r="C54" s="281" t="s">
        <v>972</v>
      </c>
      <c r="D54" s="183">
        <v>6</v>
      </c>
      <c r="E54" s="326"/>
      <c r="F54" s="185">
        <f t="shared" si="4"/>
        <v>0</v>
      </c>
      <c r="G54" s="185">
        <v>0</v>
      </c>
      <c r="H54" s="185">
        <v>0</v>
      </c>
      <c r="I54" s="183">
        <f t="shared" si="2"/>
        <v>0</v>
      </c>
      <c r="J54" s="185">
        <f t="shared" si="3"/>
        <v>0</v>
      </c>
    </row>
    <row r="55" spans="1:10" x14ac:dyDescent="0.2">
      <c r="A55" s="280"/>
      <c r="B55" s="183" t="s">
        <v>1003</v>
      </c>
      <c r="C55" s="281" t="s">
        <v>10</v>
      </c>
      <c r="D55" s="183">
        <v>0</v>
      </c>
      <c r="E55" s="184">
        <v>0</v>
      </c>
      <c r="F55" s="185">
        <f t="shared" si="4"/>
        <v>0</v>
      </c>
      <c r="G55" s="185">
        <v>3</v>
      </c>
      <c r="H55" s="327"/>
      <c r="I55" s="183">
        <f t="shared" si="2"/>
        <v>0</v>
      </c>
      <c r="J55" s="185">
        <f t="shared" si="3"/>
        <v>0</v>
      </c>
    </row>
    <row r="56" spans="1:10" x14ac:dyDescent="0.2">
      <c r="A56" s="280"/>
      <c r="C56" s="281"/>
      <c r="E56" s="184"/>
      <c r="F56" s="185"/>
      <c r="G56" s="185"/>
      <c r="H56" s="185"/>
      <c r="J56" s="185"/>
    </row>
    <row r="57" spans="1:10" ht="13.5" customHeight="1" x14ac:dyDescent="0.2">
      <c r="A57" s="280"/>
      <c r="B57" s="183" t="s">
        <v>956</v>
      </c>
      <c r="C57" s="281"/>
      <c r="E57" s="184"/>
      <c r="F57" s="185">
        <f>SUM(F14:F55)</f>
        <v>0</v>
      </c>
      <c r="G57" s="185"/>
      <c r="H57" s="185"/>
      <c r="I57" s="185">
        <f>SUM(I14:I55)</f>
        <v>0</v>
      </c>
      <c r="J57" s="185">
        <f>SUM(J14:J55)</f>
        <v>0</v>
      </c>
    </row>
    <row r="58" spans="1:10" x14ac:dyDescent="0.2">
      <c r="A58" s="298"/>
      <c r="B58" s="183" t="s">
        <v>957</v>
      </c>
      <c r="C58" s="183" t="s">
        <v>9</v>
      </c>
      <c r="D58" s="183">
        <v>8</v>
      </c>
      <c r="E58" s="185"/>
      <c r="F58" s="185"/>
      <c r="G58" s="184"/>
      <c r="H58" s="282"/>
      <c r="I58" s="185">
        <f>D58/100*I57</f>
        <v>0</v>
      </c>
      <c r="J58" s="183" t="s">
        <v>918</v>
      </c>
    </row>
    <row r="59" spans="1:10" x14ac:dyDescent="0.2">
      <c r="A59" s="280"/>
      <c r="B59" s="183" t="s">
        <v>958</v>
      </c>
      <c r="C59" s="281"/>
      <c r="E59" s="185"/>
      <c r="F59" s="185"/>
      <c r="G59" s="184"/>
      <c r="H59" s="282"/>
      <c r="I59" s="184">
        <f>I57+I58</f>
        <v>0</v>
      </c>
      <c r="J59" s="183" t="s">
        <v>918</v>
      </c>
    </row>
    <row r="60" spans="1:10" x14ac:dyDescent="0.2">
      <c r="A60" s="280"/>
      <c r="B60" s="287" t="s">
        <v>1004</v>
      </c>
      <c r="C60" s="281"/>
      <c r="E60" s="185"/>
      <c r="F60" s="185"/>
      <c r="G60" s="184"/>
      <c r="H60" s="282"/>
      <c r="J60" s="299">
        <f>I59+F57</f>
        <v>0</v>
      </c>
    </row>
    <row r="61" spans="1:10" x14ac:dyDescent="0.2">
      <c r="A61" s="280"/>
      <c r="C61" s="281"/>
      <c r="E61" s="185"/>
      <c r="F61" s="185"/>
      <c r="G61" s="184"/>
      <c r="H61" s="282"/>
      <c r="J61" s="184"/>
    </row>
    <row r="62" spans="1:10" x14ac:dyDescent="0.2">
      <c r="A62" s="280"/>
      <c r="B62" s="287" t="s">
        <v>987</v>
      </c>
      <c r="C62" s="281"/>
      <c r="E62" s="184"/>
      <c r="F62" s="185"/>
      <c r="G62" s="185"/>
      <c r="H62" s="185"/>
      <c r="J62" s="185"/>
    </row>
    <row r="63" spans="1:10" ht="15" x14ac:dyDescent="0.25">
      <c r="A63" s="280"/>
      <c r="B63" s="183" t="s">
        <v>959</v>
      </c>
      <c r="C63" s="182" t="s">
        <v>960</v>
      </c>
      <c r="D63" s="183">
        <v>1</v>
      </c>
      <c r="E63" s="326"/>
      <c r="F63" s="185">
        <f>D63*E63</f>
        <v>0</v>
      </c>
      <c r="G63" s="186">
        <v>0</v>
      </c>
      <c r="H63" s="187">
        <v>0</v>
      </c>
      <c r="I63" s="183">
        <f>H63*G63</f>
        <v>0</v>
      </c>
      <c r="J63" s="185">
        <f>F63</f>
        <v>0</v>
      </c>
    </row>
    <row r="64" spans="1:10" x14ac:dyDescent="0.2">
      <c r="A64" s="280"/>
      <c r="B64" s="183" t="s">
        <v>1005</v>
      </c>
      <c r="C64" s="281" t="s">
        <v>10</v>
      </c>
      <c r="D64" s="183">
        <v>0</v>
      </c>
      <c r="E64" s="184">
        <v>0</v>
      </c>
      <c r="F64" s="185">
        <f>E64*D64</f>
        <v>0</v>
      </c>
      <c r="G64" s="186">
        <v>1</v>
      </c>
      <c r="H64" s="328"/>
      <c r="I64" s="183">
        <f>H64*G64</f>
        <v>0</v>
      </c>
      <c r="J64" s="185">
        <f>I64+F64</f>
        <v>0</v>
      </c>
    </row>
    <row r="65" spans="1:12" x14ac:dyDescent="0.2">
      <c r="A65" s="280"/>
      <c r="B65" s="183" t="s">
        <v>1006</v>
      </c>
      <c r="C65" s="281" t="s">
        <v>10</v>
      </c>
      <c r="D65" s="183">
        <v>0</v>
      </c>
      <c r="E65" s="184">
        <v>0</v>
      </c>
      <c r="F65" s="185">
        <f>E65*D65</f>
        <v>0</v>
      </c>
      <c r="G65" s="186">
        <v>1</v>
      </c>
      <c r="H65" s="328"/>
      <c r="I65" s="183">
        <f>H65*G65</f>
        <v>0</v>
      </c>
      <c r="J65" s="185">
        <f>I65+F65</f>
        <v>0</v>
      </c>
    </row>
    <row r="66" spans="1:12" x14ac:dyDescent="0.2">
      <c r="A66" s="280"/>
      <c r="B66" s="183" t="s">
        <v>1007</v>
      </c>
      <c r="C66" s="281" t="s">
        <v>10</v>
      </c>
      <c r="D66" s="183">
        <v>0</v>
      </c>
      <c r="E66" s="184">
        <v>0</v>
      </c>
      <c r="F66" s="185">
        <f>E66*D66</f>
        <v>0</v>
      </c>
      <c r="G66" s="186">
        <v>2</v>
      </c>
      <c r="H66" s="328"/>
      <c r="I66" s="183">
        <f>H66*G66</f>
        <v>0</v>
      </c>
      <c r="J66" s="185">
        <f>I66+F66</f>
        <v>0</v>
      </c>
    </row>
    <row r="67" spans="1:12" x14ac:dyDescent="0.2">
      <c r="A67" s="280"/>
      <c r="B67" s="183" t="s">
        <v>961</v>
      </c>
      <c r="C67" s="281" t="s">
        <v>10</v>
      </c>
      <c r="D67" s="183">
        <v>0</v>
      </c>
      <c r="E67" s="184">
        <v>0</v>
      </c>
      <c r="F67" s="185">
        <f>E67*D67</f>
        <v>0</v>
      </c>
      <c r="G67" s="186">
        <v>1</v>
      </c>
      <c r="H67" s="328"/>
      <c r="I67" s="183">
        <f>H67*G67</f>
        <v>0</v>
      </c>
      <c r="J67" s="185">
        <f>I67+F67</f>
        <v>0</v>
      </c>
    </row>
    <row r="68" spans="1:12" x14ac:dyDescent="0.2">
      <c r="A68" s="280"/>
      <c r="B68" s="287" t="s">
        <v>1008</v>
      </c>
      <c r="C68" s="281"/>
      <c r="E68" s="184"/>
      <c r="F68" s="185"/>
      <c r="G68" s="185"/>
      <c r="H68" s="185"/>
      <c r="J68" s="300">
        <f>J63+J64+J65+J66+J67</f>
        <v>0</v>
      </c>
      <c r="L68" s="185"/>
    </row>
    <row r="69" spans="1:12" x14ac:dyDescent="0.2">
      <c r="A69" s="280"/>
      <c r="B69" s="301"/>
      <c r="C69" s="281"/>
      <c r="E69" s="184"/>
      <c r="F69" s="185"/>
      <c r="G69" s="185"/>
      <c r="H69" s="185"/>
      <c r="J69" s="302"/>
      <c r="L69" s="185"/>
    </row>
    <row r="70" spans="1:12" x14ac:dyDescent="0.2">
      <c r="A70" s="303"/>
      <c r="B70" s="287" t="s">
        <v>1009</v>
      </c>
      <c r="F70" s="184"/>
      <c r="G70" s="304"/>
      <c r="L70" s="185"/>
    </row>
    <row r="71" spans="1:12" x14ac:dyDescent="0.2">
      <c r="A71" s="305" t="s">
        <v>1010</v>
      </c>
      <c r="B71" s="306" t="s">
        <v>922</v>
      </c>
      <c r="C71" s="306" t="s">
        <v>923</v>
      </c>
      <c r="D71" s="307" t="s">
        <v>1011</v>
      </c>
      <c r="E71" s="308" t="s">
        <v>925</v>
      </c>
      <c r="F71" s="281" t="s">
        <v>0</v>
      </c>
      <c r="G71" s="309"/>
      <c r="J71" s="309" t="s">
        <v>0</v>
      </c>
      <c r="L71" s="185"/>
    </row>
    <row r="72" spans="1:12" x14ac:dyDescent="0.2">
      <c r="A72" s="280"/>
      <c r="B72" s="301" t="s">
        <v>962</v>
      </c>
      <c r="C72" s="281"/>
      <c r="E72" s="184"/>
      <c r="F72" s="185"/>
      <c r="G72" s="185"/>
      <c r="H72" s="185"/>
      <c r="J72" s="185"/>
    </row>
    <row r="73" spans="1:12" ht="15" x14ac:dyDescent="0.25">
      <c r="A73" s="280"/>
      <c r="B73" s="183" t="s">
        <v>963</v>
      </c>
      <c r="C73" s="182" t="s">
        <v>28</v>
      </c>
      <c r="D73" s="183">
        <v>10</v>
      </c>
      <c r="E73" s="326"/>
      <c r="F73" s="185">
        <f t="shared" ref="F73:F79" si="5">E73*D73</f>
        <v>0</v>
      </c>
      <c r="G73" s="185"/>
      <c r="H73" s="185"/>
      <c r="J73" s="185">
        <f t="shared" ref="J73:J78" si="6">F73</f>
        <v>0</v>
      </c>
    </row>
    <row r="74" spans="1:12" x14ac:dyDescent="0.2">
      <c r="A74" s="280"/>
      <c r="B74" s="183" t="s">
        <v>964</v>
      </c>
      <c r="C74" s="281" t="s">
        <v>8</v>
      </c>
      <c r="D74" s="183">
        <v>10</v>
      </c>
      <c r="E74" s="326"/>
      <c r="F74" s="185">
        <f t="shared" si="5"/>
        <v>0</v>
      </c>
      <c r="G74" s="185"/>
      <c r="H74" s="185"/>
      <c r="J74" s="185">
        <f t="shared" si="6"/>
        <v>0</v>
      </c>
    </row>
    <row r="75" spans="1:12" x14ac:dyDescent="0.2">
      <c r="A75" s="280"/>
      <c r="B75" s="183" t="s">
        <v>965</v>
      </c>
      <c r="C75" s="281" t="s">
        <v>8</v>
      </c>
      <c r="D75" s="183">
        <v>10</v>
      </c>
      <c r="E75" s="326"/>
      <c r="F75" s="185">
        <f t="shared" si="5"/>
        <v>0</v>
      </c>
      <c r="G75" s="185"/>
      <c r="H75" s="185"/>
      <c r="J75" s="185">
        <f t="shared" si="6"/>
        <v>0</v>
      </c>
    </row>
    <row r="76" spans="1:12" x14ac:dyDescent="0.2">
      <c r="A76" s="280"/>
      <c r="B76" s="183" t="s">
        <v>966</v>
      </c>
      <c r="C76" s="281" t="s">
        <v>8</v>
      </c>
      <c r="D76" s="183">
        <v>10</v>
      </c>
      <c r="E76" s="326"/>
      <c r="F76" s="185">
        <f t="shared" si="5"/>
        <v>0</v>
      </c>
      <c r="G76" s="185"/>
      <c r="H76" s="185"/>
      <c r="J76" s="185">
        <f t="shared" si="6"/>
        <v>0</v>
      </c>
    </row>
    <row r="77" spans="1:12" x14ac:dyDescent="0.2">
      <c r="A77" s="280"/>
      <c r="B77" s="183" t="s">
        <v>967</v>
      </c>
      <c r="C77" s="281" t="s">
        <v>8</v>
      </c>
      <c r="D77" s="183">
        <v>10</v>
      </c>
      <c r="E77" s="326"/>
      <c r="F77" s="185">
        <f t="shared" si="5"/>
        <v>0</v>
      </c>
      <c r="G77" s="185"/>
      <c r="H77" s="185"/>
      <c r="J77" s="185">
        <f t="shared" si="6"/>
        <v>0</v>
      </c>
    </row>
    <row r="78" spans="1:12" x14ac:dyDescent="0.2">
      <c r="A78" s="280"/>
      <c r="B78" s="183" t="s">
        <v>968</v>
      </c>
      <c r="C78" s="281" t="s">
        <v>28</v>
      </c>
      <c r="D78" s="183">
        <v>10</v>
      </c>
      <c r="E78" s="326"/>
      <c r="F78" s="185">
        <f t="shared" si="5"/>
        <v>0</v>
      </c>
      <c r="G78" s="185"/>
      <c r="H78" s="185"/>
      <c r="J78" s="185">
        <f t="shared" si="6"/>
        <v>0</v>
      </c>
    </row>
    <row r="79" spans="1:12" x14ac:dyDescent="0.2">
      <c r="A79" s="280"/>
      <c r="B79" s="183" t="s">
        <v>969</v>
      </c>
      <c r="C79" s="281" t="s">
        <v>28</v>
      </c>
      <c r="D79" s="183">
        <v>10</v>
      </c>
      <c r="E79" s="326"/>
      <c r="F79" s="185">
        <f t="shared" si="5"/>
        <v>0</v>
      </c>
      <c r="G79" s="185"/>
      <c r="H79" s="185"/>
      <c r="J79" s="185">
        <f>I79+F79</f>
        <v>0</v>
      </c>
    </row>
    <row r="80" spans="1:12" x14ac:dyDescent="0.2">
      <c r="A80" s="280"/>
      <c r="B80" s="287" t="s">
        <v>1012</v>
      </c>
      <c r="C80" s="281"/>
      <c r="E80" s="184"/>
      <c r="F80" s="185"/>
      <c r="G80" s="185"/>
      <c r="H80" s="185"/>
      <c r="J80" s="300">
        <f>J73+J74+J75+J76+J77+J78+J79</f>
        <v>0</v>
      </c>
      <c r="L80" s="185"/>
    </row>
    <row r="81" spans="1:12" x14ac:dyDescent="0.2">
      <c r="A81" s="280"/>
      <c r="B81" s="301"/>
      <c r="C81" s="281"/>
      <c r="E81" s="184"/>
      <c r="F81" s="185"/>
      <c r="G81" s="185"/>
      <c r="H81" s="185"/>
      <c r="J81" s="302"/>
      <c r="L81" s="185"/>
    </row>
    <row r="82" spans="1:12" x14ac:dyDescent="0.2">
      <c r="A82" s="303"/>
      <c r="B82" s="287" t="s">
        <v>1013</v>
      </c>
      <c r="F82" s="184"/>
      <c r="G82" s="304"/>
      <c r="J82" s="304"/>
      <c r="L82" s="185"/>
    </row>
    <row r="83" spans="1:12" x14ac:dyDescent="0.2">
      <c r="A83" s="280"/>
      <c r="B83" s="183" t="s">
        <v>1014</v>
      </c>
      <c r="C83" s="281" t="s">
        <v>960</v>
      </c>
      <c r="D83" s="183">
        <v>1</v>
      </c>
      <c r="E83" s="326"/>
      <c r="F83" s="185">
        <f>D83*E83</f>
        <v>0</v>
      </c>
      <c r="G83" s="304"/>
      <c r="H83" s="282"/>
      <c r="J83" s="185">
        <f>F83</f>
        <v>0</v>
      </c>
    </row>
    <row r="84" spans="1:12" x14ac:dyDescent="0.2">
      <c r="A84" s="280"/>
      <c r="B84" s="183" t="s">
        <v>1015</v>
      </c>
      <c r="C84" s="281"/>
      <c r="E84" s="184"/>
      <c r="F84" s="185"/>
      <c r="G84" s="304"/>
      <c r="H84" s="282"/>
      <c r="J84" s="185">
        <f>F84</f>
        <v>0</v>
      </c>
    </row>
    <row r="85" spans="1:12" x14ac:dyDescent="0.2">
      <c r="A85" s="303"/>
      <c r="B85" s="287"/>
      <c r="F85" s="184"/>
      <c r="G85" s="304"/>
      <c r="J85" s="304"/>
      <c r="L85" s="185"/>
    </row>
    <row r="86" spans="1:12" x14ac:dyDescent="0.2">
      <c r="A86" s="280"/>
      <c r="B86" s="310" t="s">
        <v>1016</v>
      </c>
      <c r="C86" s="281" t="s">
        <v>960</v>
      </c>
      <c r="D86" s="183">
        <v>1</v>
      </c>
      <c r="E86" s="326"/>
      <c r="F86" s="185">
        <f>D86*E86</f>
        <v>0</v>
      </c>
      <c r="G86" s="304"/>
      <c r="H86" s="282"/>
      <c r="J86" s="185">
        <f>F86</f>
        <v>0</v>
      </c>
    </row>
    <row r="87" spans="1:12" x14ac:dyDescent="0.2">
      <c r="A87" s="280"/>
      <c r="B87" s="310" t="s">
        <v>1017</v>
      </c>
      <c r="C87" s="281" t="s">
        <v>960</v>
      </c>
      <c r="D87" s="183">
        <v>1</v>
      </c>
      <c r="E87" s="326"/>
      <c r="F87" s="185">
        <f>D87*E87</f>
        <v>0</v>
      </c>
      <c r="G87" s="304"/>
      <c r="H87" s="282"/>
      <c r="J87" s="185">
        <f t="shared" ref="J87:J92" si="7">F87</f>
        <v>0</v>
      </c>
    </row>
    <row r="88" spans="1:12" x14ac:dyDescent="0.2">
      <c r="A88" s="280"/>
      <c r="B88" s="310"/>
      <c r="C88" s="281"/>
      <c r="E88" s="184"/>
      <c r="F88" s="185"/>
      <c r="G88" s="304"/>
      <c r="H88" s="282"/>
      <c r="J88" s="185"/>
    </row>
    <row r="89" spans="1:12" x14ac:dyDescent="0.2">
      <c r="A89" s="303" t="s">
        <v>1018</v>
      </c>
      <c r="B89" s="183" t="s">
        <v>1019</v>
      </c>
      <c r="C89" s="281" t="s">
        <v>972</v>
      </c>
      <c r="D89" s="183">
        <v>8</v>
      </c>
      <c r="E89" s="326"/>
      <c r="F89" s="185">
        <f>D89*E89</f>
        <v>0</v>
      </c>
      <c r="G89" s="304"/>
      <c r="H89" s="282"/>
      <c r="J89" s="185">
        <f>F89</f>
        <v>0</v>
      </c>
      <c r="L89" s="185"/>
    </row>
    <row r="90" spans="1:12" x14ac:dyDescent="0.2">
      <c r="A90" s="280" t="s">
        <v>970</v>
      </c>
      <c r="B90" s="183" t="s">
        <v>971</v>
      </c>
      <c r="C90" s="281" t="s">
        <v>972</v>
      </c>
      <c r="D90" s="183">
        <v>10</v>
      </c>
      <c r="E90" s="326"/>
      <c r="F90" s="185">
        <f>D90*E90</f>
        <v>0</v>
      </c>
      <c r="G90" s="304"/>
      <c r="H90" s="282"/>
      <c r="J90" s="185">
        <f>F90</f>
        <v>0</v>
      </c>
    </row>
    <row r="91" spans="1:12" x14ac:dyDescent="0.2">
      <c r="A91" s="280" t="s">
        <v>970</v>
      </c>
      <c r="B91" s="183" t="s">
        <v>973</v>
      </c>
      <c r="C91" s="281" t="s">
        <v>972</v>
      </c>
      <c r="D91" s="183">
        <v>10</v>
      </c>
      <c r="E91" s="326"/>
      <c r="F91" s="185">
        <f>D91*E91</f>
        <v>0</v>
      </c>
      <c r="G91" s="304"/>
      <c r="H91" s="282"/>
      <c r="J91" s="185">
        <f t="shared" si="7"/>
        <v>0</v>
      </c>
    </row>
    <row r="92" spans="1:12" x14ac:dyDescent="0.2">
      <c r="A92" s="280" t="s">
        <v>970</v>
      </c>
      <c r="B92" s="183" t="s">
        <v>974</v>
      </c>
      <c r="C92" s="281" t="s">
        <v>972</v>
      </c>
      <c r="D92" s="183">
        <v>15</v>
      </c>
      <c r="E92" s="327"/>
      <c r="F92" s="185">
        <f>E92*D92</f>
        <v>0</v>
      </c>
      <c r="G92" s="304"/>
      <c r="H92" s="282"/>
      <c r="J92" s="185">
        <f t="shared" si="7"/>
        <v>0</v>
      </c>
    </row>
    <row r="93" spans="1:12" x14ac:dyDescent="0.2">
      <c r="A93" s="311"/>
      <c r="B93" s="312" t="s">
        <v>1020</v>
      </c>
      <c r="C93" s="312"/>
      <c r="D93" s="313"/>
      <c r="E93" s="313"/>
      <c r="F93" s="314"/>
      <c r="G93" s="315"/>
      <c r="J93" s="315">
        <f>SUM(J83:J92)</f>
        <v>0</v>
      </c>
      <c r="L93" s="185"/>
    </row>
    <row r="94" spans="1:12" x14ac:dyDescent="0.2">
      <c r="A94" s="280"/>
      <c r="C94" s="281"/>
      <c r="E94" s="185"/>
      <c r="F94" s="185"/>
      <c r="G94" s="184"/>
      <c r="H94" s="282"/>
    </row>
  </sheetData>
  <sheetProtection password="C411" sheet="1"/>
  <protectedRanges>
    <protectedRange sqref="E14:E44 E48 E54 E63 H64:H67 H55 H49:H52 E43 H44:H46 E39 H40:H42 H15:H38 H14 H14:H15 H15 H14 E73:E79 E83 E86:E87 E89:E92" name="Oblast1"/>
  </protectedRanges>
  <mergeCells count="2">
    <mergeCell ref="E11:F11"/>
    <mergeCell ref="G11:I11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&amp;LELEKTROMONTÁŽE&amp;RAktivity park Třeboň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17</vt:i4>
      </vt:variant>
    </vt:vector>
  </HeadingPairs>
  <TitlesOfParts>
    <vt:vector size="23" baseType="lpstr">
      <vt:lpstr>Rekapitulace</vt:lpstr>
      <vt:lpstr>ARC-AP</vt:lpstr>
      <vt:lpstr>SAD-VÚ</vt:lpstr>
      <vt:lpstr>SAD-R</vt:lpstr>
      <vt:lpstr>ARC-WC</vt:lpstr>
      <vt:lpstr>EI</vt:lpstr>
      <vt:lpstr>'ARC-AP'!__CENA__</vt:lpstr>
      <vt:lpstr>'ARC-WC'!__CENA__</vt:lpstr>
      <vt:lpstr>'ARC-AP'!__MAIN__</vt:lpstr>
      <vt:lpstr>'ARC-WC'!__MAIN__</vt:lpstr>
      <vt:lpstr>'ARC-AP'!__SAZBA__</vt:lpstr>
      <vt:lpstr>'ARC-WC'!__SAZBA__</vt:lpstr>
      <vt:lpstr>'ARC-AP'!__T0__</vt:lpstr>
      <vt:lpstr>'ARC-WC'!__T0__</vt:lpstr>
      <vt:lpstr>'ARC-AP'!__T1__</vt:lpstr>
      <vt:lpstr>'ARC-WC'!__T1__</vt:lpstr>
      <vt:lpstr>'ARC-AP'!__T2__</vt:lpstr>
      <vt:lpstr>'ARC-WC'!__T2__</vt:lpstr>
      <vt:lpstr>'ARC-AP'!__T3__</vt:lpstr>
      <vt:lpstr>'ARC-WC'!__T3__</vt:lpstr>
      <vt:lpstr>'ARC-AP'!Názvy_tisku</vt:lpstr>
      <vt:lpstr>'ARC-WC'!Názvy_tisku</vt:lpstr>
      <vt:lpstr>Rekapitulace!Oblast_tisku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2022-02-27T14:51:30Z</dcterms:modified>
</cp:coreProperties>
</file>