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9815" windowHeight="17055"/>
  </bookViews>
  <sheets>
    <sheet name="Rekapitulace stavby" sheetId="1" r:id="rId1"/>
    <sheet name="02 - Ostatní a vedlejší n..." sheetId="2" r:id="rId2"/>
    <sheet name="101 - Oprava vozovky" sheetId="3" r:id="rId3"/>
  </sheets>
  <definedNames>
    <definedName name="_xlnm._FilterDatabase" localSheetId="1" hidden="1">'02 - Ostatní a vedlejší n...'!$C$120:$K$145</definedName>
    <definedName name="_xlnm._FilterDatabase" localSheetId="2" hidden="1">'101 - Oprava vozovky'!$C$121:$K$171</definedName>
    <definedName name="_xlnm.Print_Titles" localSheetId="1">'02 - Ostatní a vedlejší n...'!$120:$120</definedName>
    <definedName name="_xlnm.Print_Titles" localSheetId="2">'101 - Oprava vozovky'!$121:$121</definedName>
    <definedName name="_xlnm.Print_Titles" localSheetId="0">'Rekapitulace stavby'!$92:$92</definedName>
    <definedName name="_xlnm.Print_Area" localSheetId="1">'02 - Ostatní a vedlejší n...'!$C$4:$J$39,'02 - Ostatní a vedlejší n...'!$C$50:$J$76,'02 - Ostatní a vedlejší n...'!$C$82:$J$102,'02 - Ostatní a vedlejší n...'!$C$108:$K$145</definedName>
    <definedName name="_xlnm.Print_Area" localSheetId="2">'101 - Oprava vozovky'!$C$4:$J$39,'101 - Oprava vozovky'!$C$50:$J$76,'101 - Oprava vozovky'!$C$82:$J$103,'101 - Oprava vozovky'!$C$109:$K$171</definedName>
    <definedName name="_xlnm.Print_Area" localSheetId="0">'Rekapitulace stavby'!$D$4:$AO$76,'Rekapitulace stavby'!$C$82:$AQ$97</definedName>
  </definedNames>
  <calcPr calcId="124519"/>
</workbook>
</file>

<file path=xl/calcChain.xml><?xml version="1.0" encoding="utf-8"?>
<calcChain xmlns="http://schemas.openxmlformats.org/spreadsheetml/2006/main">
  <c r="J37" i="3"/>
  <c r="J36"/>
  <c r="AY96" i="1" s="1"/>
  <c r="J35" i="3"/>
  <c r="AX96" i="1" s="1"/>
  <c r="BI171" i="3"/>
  <c r="BH171"/>
  <c r="BG171"/>
  <c r="BF171"/>
  <c r="T171"/>
  <c r="T170" s="1"/>
  <c r="R171"/>
  <c r="R170" s="1"/>
  <c r="P171"/>
  <c r="P170" s="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T124" s="1"/>
  <c r="R125"/>
  <c r="R124"/>
  <c r="P125"/>
  <c r="P124" s="1"/>
  <c r="J118"/>
  <c r="F118"/>
  <c r="F116"/>
  <c r="E114"/>
  <c r="J91"/>
  <c r="F91"/>
  <c r="F89"/>
  <c r="E87"/>
  <c r="J24"/>
  <c r="E24"/>
  <c r="J92"/>
  <c r="J23"/>
  <c r="J18"/>
  <c r="E18"/>
  <c r="F119" s="1"/>
  <c r="J17"/>
  <c r="J12"/>
  <c r="J89" s="1"/>
  <c r="E7"/>
  <c r="E112" s="1"/>
  <c r="J37" i="2"/>
  <c r="J36"/>
  <c r="AY95" i="1" s="1"/>
  <c r="J35" i="2"/>
  <c r="AX95" i="1" s="1"/>
  <c r="BI144" i="2"/>
  <c r="BH144"/>
  <c r="BG144"/>
  <c r="BF144"/>
  <c r="T144"/>
  <c r="T143" s="1"/>
  <c r="R144"/>
  <c r="R143" s="1"/>
  <c r="P144"/>
  <c r="P143"/>
  <c r="BI139"/>
  <c r="BH139"/>
  <c r="BG139"/>
  <c r="BF139"/>
  <c r="T139"/>
  <c r="T138" s="1"/>
  <c r="R139"/>
  <c r="R138"/>
  <c r="P139"/>
  <c r="P138" s="1"/>
  <c r="BI134"/>
  <c r="BH134"/>
  <c r="BG134"/>
  <c r="BF134"/>
  <c r="T134"/>
  <c r="T133"/>
  <c r="R134"/>
  <c r="R133" s="1"/>
  <c r="P134"/>
  <c r="P133" s="1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 s="1"/>
  <c r="J23"/>
  <c r="J18"/>
  <c r="E18"/>
  <c r="F118"/>
  <c r="J17"/>
  <c r="J12"/>
  <c r="J115"/>
  <c r="E7"/>
  <c r="E111" s="1"/>
  <c r="L90" i="1"/>
  <c r="AM90"/>
  <c r="AM89"/>
  <c r="L89"/>
  <c r="AM87"/>
  <c r="L87"/>
  <c r="L85"/>
  <c r="L84"/>
  <c r="BK139" i="2"/>
  <c r="BK130"/>
  <c r="J124"/>
  <c r="J139"/>
  <c r="J130"/>
  <c r="BK124"/>
  <c r="BK171" i="3"/>
  <c r="BK168"/>
  <c r="J165"/>
  <c r="BK159"/>
  <c r="J151"/>
  <c r="J146"/>
  <c r="J141"/>
  <c r="BK133"/>
  <c r="J128"/>
  <c r="BK165"/>
  <c r="J159"/>
  <c r="BK148"/>
  <c r="BK144"/>
  <c r="BK138"/>
  <c r="BK131"/>
  <c r="J125"/>
  <c r="J144" i="2"/>
  <c r="J134"/>
  <c r="BK127"/>
  <c r="BK144"/>
  <c r="BK134"/>
  <c r="J127"/>
  <c r="AS94" i="1"/>
  <c r="J162" i="3"/>
  <c r="J156"/>
  <c r="J148"/>
  <c r="J144"/>
  <c r="J138"/>
  <c r="J131"/>
  <c r="BK125"/>
  <c r="J171"/>
  <c r="J168"/>
  <c r="BK162"/>
  <c r="BK156"/>
  <c r="BK151"/>
  <c r="BK146"/>
  <c r="BK141"/>
  <c r="J133"/>
  <c r="BK128"/>
  <c r="P123" i="2" l="1"/>
  <c r="P122" s="1"/>
  <c r="P121" s="1"/>
  <c r="AU95" i="1" s="1"/>
  <c r="R123" i="2"/>
  <c r="R122"/>
  <c r="R121" s="1"/>
  <c r="BK127" i="3"/>
  <c r="J127"/>
  <c r="J99" s="1"/>
  <c r="R127"/>
  <c r="BK143"/>
  <c r="J143" s="1"/>
  <c r="J100" s="1"/>
  <c r="R143"/>
  <c r="R123" s="1"/>
  <c r="R122" s="1"/>
  <c r="BK150"/>
  <c r="J150" s="1"/>
  <c r="J101" s="1"/>
  <c r="T150"/>
  <c r="BK123" i="2"/>
  <c r="J123" s="1"/>
  <c r="J98" s="1"/>
  <c r="T123"/>
  <c r="T122" s="1"/>
  <c r="T121" s="1"/>
  <c r="P127" i="3"/>
  <c r="P123" s="1"/>
  <c r="P122" s="1"/>
  <c r="AU96" i="1" s="1"/>
  <c r="T127" i="3"/>
  <c r="T123"/>
  <c r="T122" s="1"/>
  <c r="P143"/>
  <c r="T143"/>
  <c r="P150"/>
  <c r="R150"/>
  <c r="BK133" i="2"/>
  <c r="J133" s="1"/>
  <c r="J99" s="1"/>
  <c r="BK138"/>
  <c r="J138" s="1"/>
  <c r="J100" s="1"/>
  <c r="BK143"/>
  <c r="J143"/>
  <c r="J101" s="1"/>
  <c r="BK124" i="3"/>
  <c r="J124"/>
  <c r="J98" s="1"/>
  <c r="BK170"/>
  <c r="J170"/>
  <c r="J102" s="1"/>
  <c r="E85"/>
  <c r="F92"/>
  <c r="J116"/>
  <c r="J119"/>
  <c r="BE125"/>
  <c r="BE133"/>
  <c r="BE138"/>
  <c r="BE146"/>
  <c r="BE148"/>
  <c r="BE151"/>
  <c r="BE159"/>
  <c r="BE162"/>
  <c r="BE128"/>
  <c r="BE131"/>
  <c r="BE141"/>
  <c r="BE144"/>
  <c r="BE156"/>
  <c r="BE165"/>
  <c r="BE168"/>
  <c r="BE171"/>
  <c r="E85" i="2"/>
  <c r="J89"/>
  <c r="J92"/>
  <c r="BE124"/>
  <c r="BE134"/>
  <c r="F92"/>
  <c r="BE127"/>
  <c r="BE130"/>
  <c r="BE139"/>
  <c r="BE144"/>
  <c r="F34"/>
  <c r="BA95" i="1" s="1"/>
  <c r="F37" i="2"/>
  <c r="BD95" i="1" s="1"/>
  <c r="J34" i="2"/>
  <c r="AW95" i="1"/>
  <c r="F35" i="3"/>
  <c r="BB96" i="1" s="1"/>
  <c r="F36" i="3"/>
  <c r="BC96" i="1" s="1"/>
  <c r="J34" i="3"/>
  <c r="AW96" i="1" s="1"/>
  <c r="F36" i="2"/>
  <c r="BC95" i="1"/>
  <c r="F35" i="2"/>
  <c r="BB95" i="1" s="1"/>
  <c r="F34" i="3"/>
  <c r="BA96" i="1" s="1"/>
  <c r="F37" i="3"/>
  <c r="BD96" i="1" s="1"/>
  <c r="BK123" i="3" l="1"/>
  <c r="J123" s="1"/>
  <c r="J97" s="1"/>
  <c r="BK122" i="2"/>
  <c r="J122" s="1"/>
  <c r="J97" s="1"/>
  <c r="F33"/>
  <c r="AZ95" i="1" s="1"/>
  <c r="F33" i="3"/>
  <c r="AZ96" i="1" s="1"/>
  <c r="AU94"/>
  <c r="J33" i="2"/>
  <c r="AV95" i="1" s="1"/>
  <c r="AT95" s="1"/>
  <c r="BB94"/>
  <c r="W31" s="1"/>
  <c r="BC94"/>
  <c r="W32" s="1"/>
  <c r="BA94"/>
  <c r="W30" s="1"/>
  <c r="BD94"/>
  <c r="W33" s="1"/>
  <c r="J33" i="3"/>
  <c r="AV96" i="1" s="1"/>
  <c r="AT96" s="1"/>
  <c r="BK121" i="2" l="1"/>
  <c r="J121" s="1"/>
  <c r="J96" s="1"/>
  <c r="BK122" i="3"/>
  <c r="J122" s="1"/>
  <c r="J30" s="1"/>
  <c r="AG96" i="1" s="1"/>
  <c r="AW94"/>
  <c r="AK30" s="1"/>
  <c r="AY94"/>
  <c r="AX94"/>
  <c r="AZ94"/>
  <c r="W29" s="1"/>
  <c r="J39" i="3" l="1"/>
  <c r="J96"/>
  <c r="AN96" i="1"/>
  <c r="J30" i="2"/>
  <c r="AG95" i="1" s="1"/>
  <c r="AG94" s="1"/>
  <c r="AK26" s="1"/>
  <c r="AK35" s="1"/>
  <c r="AV94"/>
  <c r="AK29" s="1"/>
  <c r="J39" i="2" l="1"/>
  <c r="AN95" i="1"/>
  <c r="AT94"/>
  <c r="AN94" s="1"/>
</calcChain>
</file>

<file path=xl/sharedStrings.xml><?xml version="1.0" encoding="utf-8"?>
<sst xmlns="http://schemas.openxmlformats.org/spreadsheetml/2006/main" count="1150" uniqueCount="268">
  <si>
    <t>Export Komplet</t>
  </si>
  <si>
    <t/>
  </si>
  <si>
    <t>2.0</t>
  </si>
  <si>
    <t>ZAMOK</t>
  </si>
  <si>
    <t>False</t>
  </si>
  <si>
    <t>{06a5c4b0-4ec0-4f7f-bbc2-87d23ab6dde6}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</si>
  <si>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</si>
  <si>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</si>
  <si>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</si>
  <si>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</si>
  <si>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</si>
  <si>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</si>
  <si>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</si>
  <si>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</si>
  <si>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TPI05/22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</si>
  <si>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</si>
  <si>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</si>
  <si>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povrchu komunikace na Hrádečkové hrázi v Třeboni</t>
  </si>
  <si>
    <t>KSO:</t>
  </si>
  <si>
    <t>CC-CZ:</t>
  </si>
  <si>
    <t>Místo:</t>
  </si>
  <si>
    <t>Třeboň</t>
  </si>
  <si>
    <t>Datum:</t>
  </si>
  <si>
    <t>5. 4. 2022</t>
  </si>
  <si>
    <t>Zadavatel:</t>
  </si>
  <si>
    <t>IČ:</t>
  </si>
  <si>
    <t>00247618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</si>
  <si>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</si>
  <si>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</si>
  <si>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</si>
  <si>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</si>
  <si>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</si>
  <si>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</si>
  <si>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</si>
  <si>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</si>
  <si>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</si>
  <si>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</si>
  <si>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</si>
  <si>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</si>
  <si>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</si>
  <si>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</si>
  <si>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</si>
  <si>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</si>
  <si>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</si>
  <si>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</si>
  <si>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</si>
  <si>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</si>
  <si>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</si>
  <si>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</si>
  <si>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</si>
  <si>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</si>
  <si>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</si>
  <si>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</si>
  <si>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</si>
  <si>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</si>
  <si>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</si>
  <si>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</si>
  <si>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</si>
  <si>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</si>
  <si>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</si>
  <si>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</si>
  <si>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</si>
  <si>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</si>
  <si>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</si>
  <si>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</si>
  <si>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</si>
  <si>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</si>
  <si>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</si>
  <si>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</si>
  <si>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</si>
  <si>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</si>
  <si>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</si>
  <si>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</si>
  <si>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</si>
  <si>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</si>
  <si>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</si>
  <si>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</si>
  <si>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</si>
  <si>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</si>
  <si>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</si>
  <si>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</si>
  <si>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</si>
  <si>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</si>
  <si>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</si>
  <si>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</si>
  <si>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</si>
  <si>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</si>
  <si>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{54a8236c-0c12-49e1-8abc-f852216cf3c6}</t>
  </si>
  <si>
    <t>2</t>
  </si>
  <si>
    <t>101</t>
  </si>
  <si>
    <t>Oprava vozovky</t>
  </si>
  <si>
    <t>{e7b5fa35-50bb-4200-a075-b00a735a5107}</t>
  </si>
  <si>
    <t>822 27 73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</si>
  <si>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</si>
  <si>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</si>
  <si>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</si>
  <si>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</si>
  <si>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</si>
  <si>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</si>
  <si>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</si>
  <si>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</si>
  <si>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</si>
  <si>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</si>
  <si>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</si>
  <si>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</si>
  <si>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</si>
  <si>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</si>
  <si>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</si>
  <si>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</si>
  <si>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</si>
  <si>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</si>
  <si>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</si>
  <si>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</si>
  <si>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</si>
  <si>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</si>
  <si>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</si>
  <si>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</si>
  <si>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</si>
  <si>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</si>
  <si>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</si>
  <si>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</si>
  <si>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</si>
  <si>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</si>
  <si>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</si>
  <si>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</si>
  <si>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</si>
  <si>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</si>
  <si>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</t>
  </si>
  <si>
    <t>kpl</t>
  </si>
  <si>
    <t>CS ÚRS 2020 01</t>
  </si>
  <si>
    <t>1024</t>
  </si>
  <si>
    <t>-770182500</t>
  </si>
  <si>
    <t>VV</t>
  </si>
  <si>
    <t>podrobné vytýčení výšek povrchu podle podélného profilu</t>
  </si>
  <si>
    <t>"pro stavbu jako celek" 1</t>
  </si>
  <si>
    <t>012303000</t>
  </si>
  <si>
    <t>Geodetické práce po výstavbě</t>
  </si>
  <si>
    <t>-1391748350</t>
  </si>
  <si>
    <t>Zaměření skutečného provedení stavby</t>
  </si>
  <si>
    <t>3</t>
  </si>
  <si>
    <t>013254000</t>
  </si>
  <si>
    <t>Dokumentace skutečného provedení stavby</t>
  </si>
  <si>
    <t>-361443154</t>
  </si>
  <si>
    <t>vypracování  dokumentace skutečného provedení</t>
  </si>
  <si>
    <t>"pro stavbu jako celek, PD ve 4 vyhotoveních" 1</t>
  </si>
  <si>
    <t>VRN3</t>
  </si>
  <si>
    <t>Zařízení staveniště</t>
  </si>
  <si>
    <t>4</t>
  </si>
  <si>
    <t>034303000</t>
  </si>
  <si>
    <t>Dopravní značení na staveništi</t>
  </si>
  <si>
    <t>1643528295</t>
  </si>
  <si>
    <t>dopravně inženýrské opatření</t>
  </si>
  <si>
    <t>označení omezení provozu, vč. přeznačování v průběhu stavby</t>
  </si>
  <si>
    <t>"bere se pro stavbu jako celek" 1</t>
  </si>
  <si>
    <t>VRN4</t>
  </si>
  <si>
    <t>Inženýrská činnost</t>
  </si>
  <si>
    <t>043103000w</t>
  </si>
  <si>
    <t>Zkoušky bez rozlišení -Zkoušky materiálů zkušebnou zhotovitele</t>
  </si>
  <si>
    <t>684816266</t>
  </si>
  <si>
    <t>zajištění všech zkoušek materiálů  dle požadavků TKP a ZTKP</t>
  </si>
  <si>
    <t>"Zkoušky materiálů zhotovitelem, pro stavbu jako celek" 1</t>
  </si>
  <si>
    <t>včetně zkoušek vzorkování dle vyhl. č. 130/2019 Sb.</t>
  </si>
  <si>
    <t>VRN9</t>
  </si>
  <si>
    <t>Ostatní náklady</t>
  </si>
  <si>
    <t>6</t>
  </si>
  <si>
    <t>091003000w</t>
  </si>
  <si>
    <t>Ostatní náklady - další opatření na BOZP při práci na staveništi</t>
  </si>
  <si>
    <t>550176370</t>
  </si>
  <si>
    <t>101 - Oprava vozovky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</si>
  <si>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</si>
  <si>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</si>
  <si>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</si>
  <si>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</si>
  <si>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</si>
  <si>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</si>
  <si>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</si>
  <si>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</si>
  <si>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</si>
  <si>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</si>
  <si>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</si>
  <si>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m2</t>
  </si>
  <si>
    <t>CS ÚRS 2022 01</t>
  </si>
  <si>
    <t>-1481336303</t>
  </si>
  <si>
    <t>"na plochách napojení ZÚ, ZÚ a rozjezd"( 5,0*4,0*2)+(9,5*2,0)</t>
  </si>
  <si>
    <t>Komunikace pozemní</t>
  </si>
  <si>
    <t>572241111</t>
  </si>
  <si>
    <t>Vyspravení výtluků materiálem na bázi asfaltu s řezáním, vysekáním, očištěním, zaplněním směsí a zhutněním asfaltovým betonem ACO (AB) při vyspravované ploše na 1 km komunikace do 10 % tl. od 20 do 40 mm</t>
  </si>
  <si>
    <t>1545712940</t>
  </si>
  <si>
    <t>"uvažováno na 5% plochy" 1856,0*0,05</t>
  </si>
  <si>
    <t>včetně vysekání, očištění a zaplnění výtluku</t>
  </si>
  <si>
    <t>569811113</t>
  </si>
  <si>
    <t>Zpevnění krajnic nebo komunikací pro pěší  s rozprostřením a zhutněním, po zhutnění štěrkodrtí tl. 70 mm</t>
  </si>
  <si>
    <t>892342975</t>
  </si>
  <si>
    <t>" podle seřiznutí krajnic vozovky povrchové úpravy š. 0,5 m, dl."(467,7+327,0+122,0)*0,5</t>
  </si>
  <si>
    <t>572141112</t>
  </si>
  <si>
    <t>Vyrovnání povrchu dosavadních krytů  s rozprostřením hmot a zhutněním asfaltovým betonem ACO (AB) tl. přes 40 do 60 mm</t>
  </si>
  <si>
    <t>-711241221</t>
  </si>
  <si>
    <t>vyrovnávka vozovky na ploše povrchové úpravy z ACO 8 v min. tl. 25 mm</t>
  </si>
  <si>
    <t>dle výkazu výměr uvažovat celk. množství 80,24 m3 v prům. tl. 43 mm</t>
  </si>
  <si>
    <t>včetně spoj. postřiku z asf. emulcze PS, C v množství 0.5 kg/m2</t>
  </si>
  <si>
    <t>"na ploše povrch. úpravy vozovky dle výk. výměr" 1856,0+55,0</t>
  </si>
  <si>
    <t>573231106</t>
  </si>
  <si>
    <t>Postřik spojovací PS bez posypu kamenivem ze silniční emulze, v množství 0,30 kg/m2</t>
  </si>
  <si>
    <t>155990778</t>
  </si>
  <si>
    <t>PS-CP, pod EMK v množství 0,3 kg/m2 pod krytem</t>
  </si>
  <si>
    <t>"pro kci povrch. úpravy vozovky dle výk. výměr" 1856,0+55,0</t>
  </si>
  <si>
    <t>577133121</t>
  </si>
  <si>
    <t>Asfaltový beton vrstva obrusná ACO 8 (ABJ)  s rozprostřením a se zhutněním z nemodifikovaného asfaltu v pruhu šířky přes 3 m, po zhutnění tl. 40 mm</t>
  </si>
  <si>
    <t>597648655</t>
  </si>
  <si>
    <t>9</t>
  </si>
  <si>
    <t>Ostatní konstrukce a práce, bourání</t>
  </si>
  <si>
    <t>7</t>
  </si>
  <si>
    <t>919731121</t>
  </si>
  <si>
    <t>Zarovnání styčné plochy podkladu nebo krytu podél vybourané části komunikace nebo zpevněné plochy  živičné tl. do 50 mm</t>
  </si>
  <si>
    <t>m</t>
  </si>
  <si>
    <t>1665324660</t>
  </si>
  <si>
    <t>"na plochách napojení ZÚ, ZÚ a rozjezd"4,0+4,0+9,5</t>
  </si>
  <si>
    <t>8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</si>
  <si>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</si>
  <si>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</si>
  <si>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-689323291</t>
  </si>
  <si>
    <t>"očištění povrchu vozovky před pokládkou vyrovnávací vrstvy"1856,0+55,0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</si>
  <si>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</si>
  <si>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</si>
  <si>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242705630</t>
  </si>
  <si>
    <t>" seřiznutí krajnic vozovky povrchové úpravy š. 0,5 m, dl."(467,7+327,0+122,0)*0,5</t>
  </si>
  <si>
    <t>997</t>
  </si>
  <si>
    <t>Přesun sutě</t>
  </si>
  <si>
    <t>10</t>
  </si>
  <si>
    <t>997221551</t>
  </si>
  <si>
    <t>Vodorovná doprava suti  bez naložení, ale se složením a s hrubým urovnáním ze sypkých materiálů, na vzdálenost do 1 km</t>
  </si>
  <si>
    <t>t</t>
  </si>
  <si>
    <t>-1702919819</t>
  </si>
  <si>
    <t>Na skládku do 15  km</t>
  </si>
  <si>
    <t>"zemina z krajnic" 57,752</t>
  </si>
  <si>
    <t>"nános z čištění povrchu vozovky"38,22</t>
  </si>
  <si>
    <t>Součet</t>
  </si>
  <si>
    <t>11</t>
  </si>
  <si>
    <t>997221559</t>
  </si>
  <si>
    <t>Vodorovná doprava suti  bez naložení, ale se složením a s hrubým urovnáním Příplatek k ceně za každý další i započatý 1 km přes 1 km</t>
  </si>
  <si>
    <t>-516811066</t>
  </si>
  <si>
    <t>"zemina z krajnic a čištění povrchu" 95,972*(15-1)</t>
  </si>
  <si>
    <t>12</t>
  </si>
  <si>
    <t>997221561</t>
  </si>
  <si>
    <t>Vodorovná doprava suti  bez naložení, ale se složením a s hrubým urovnáním z kusových materiálů, na vzdálenost do 1 km</t>
  </si>
  <si>
    <t>-655474892</t>
  </si>
  <si>
    <t>Na skládku do 32  km</t>
  </si>
  <si>
    <t>"odstraněný PM" 5,782</t>
  </si>
  <si>
    <t>13</t>
  </si>
  <si>
    <t>997221569</t>
  </si>
  <si>
    <t>-624541160</t>
  </si>
  <si>
    <t>Na skládku do 32 km</t>
  </si>
  <si>
    <t>"odstraněný PM" 5,782*(32-1)</t>
  </si>
  <si>
    <t>14</t>
  </si>
  <si>
    <t>997221645</t>
  </si>
  <si>
    <t>Poplatek za uložení stavebního odpadu na skládce (skládkovné) asfaltového bez obsahu dehtu zatříděného do Katalogu odpadů pod kódem 17 03 02</t>
  </si>
  <si>
    <t>-1499601886</t>
  </si>
  <si>
    <t>odstraněná PM dle výluhu vyhovuje limitům tř. IIa</t>
  </si>
  <si>
    <t>997221655</t>
  </si>
  <si>
    <t>Poplatek za uložení stavebního odpadu na skládce (skládkovné) zeminy a kamení zatříděného do Katalogu odpadů pod kódem 17 05 04</t>
  </si>
  <si>
    <t>512074341</t>
  </si>
  <si>
    <t>"odstraněné krajnice a nános z čištění povrchu" 95,972</t>
  </si>
  <si>
    <t>998</t>
  </si>
  <si>
    <t>Přesun hmot</t>
  </si>
  <si>
    <t>16</t>
  </si>
  <si>
    <t>998225111</t>
  </si>
  <si>
    <t>Přesun hmot pro komunikace s krytem z kameniva, monolitickým betonovým nebo živičným  dopravní vzdálenost do 200 m jakékoliv délky objektu</t>
  </si>
  <si>
    <t>-649799546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</si>
</sst>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3" t="s">
        <v>14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2"/>
      <c r="AQ5" s="22"/>
      <c r="AR5" s="20"/>
      <c r="BE5" s="24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5" t="s">
        <v>17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2"/>
      <c r="AQ6" s="22"/>
      <c r="AR6" s="20"/>
      <c r="BE6" s="24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1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4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24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1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30</v>
      </c>
      <c r="AO13" s="22"/>
      <c r="AP13" s="22"/>
      <c r="AQ13" s="22"/>
      <c r="AR13" s="20"/>
      <c r="BE13" s="241"/>
      <c r="BS13" s="17" t="s">
        <v>6</v>
      </c>
    </row>
    <row r="14" spans="1:74" ht="12.75">
      <c r="B14" s="21"/>
      <c r="C14" s="22"/>
      <c r="D14" s="22"/>
      <c r="E14" s="246" t="s">
        <v>30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4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1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24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41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1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41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1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1"/>
    </row>
    <row r="23" spans="1:71" s="1" customFormat="1" ht="16.5" customHeight="1">
      <c r="B23" s="21"/>
      <c r="C23" s="22"/>
      <c r="D23" s="22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2"/>
      <c r="AP23" s="22"/>
      <c r="AQ23" s="22"/>
      <c r="AR23" s="20"/>
      <c r="BE23" s="24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1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49">
        <f>ROUND(AG94,2)</f>
        <v>0</v>
      </c>
      <c r="AL26" s="250"/>
      <c r="AM26" s="250"/>
      <c r="AN26" s="250"/>
      <c r="AO26" s="250"/>
      <c r="AP26" s="36"/>
      <c r="AQ26" s="36"/>
      <c r="AR26" s="39"/>
      <c r="BE26" s="24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1" t="s">
        <v>39</v>
      </c>
      <c r="M28" s="251"/>
      <c r="N28" s="251"/>
      <c r="O28" s="251"/>
      <c r="P28" s="251"/>
      <c r="Q28" s="36"/>
      <c r="R28" s="36"/>
      <c r="S28" s="36"/>
      <c r="T28" s="36"/>
      <c r="U28" s="36"/>
      <c r="V28" s="36"/>
      <c r="W28" s="251" t="s">
        <v>40</v>
      </c>
      <c r="X28" s="251"/>
      <c r="Y28" s="251"/>
      <c r="Z28" s="251"/>
      <c r="AA28" s="251"/>
      <c r="AB28" s="251"/>
      <c r="AC28" s="251"/>
      <c r="AD28" s="251"/>
      <c r="AE28" s="251"/>
      <c r="AF28" s="36"/>
      <c r="AG28" s="36"/>
      <c r="AH28" s="36"/>
      <c r="AI28" s="36"/>
      <c r="AJ28" s="36"/>
      <c r="AK28" s="251" t="s">
        <v>41</v>
      </c>
      <c r="AL28" s="251"/>
      <c r="AM28" s="251"/>
      <c r="AN28" s="251"/>
      <c r="AO28" s="251"/>
      <c r="AP28" s="36"/>
      <c r="AQ28" s="36"/>
      <c r="AR28" s="39"/>
      <c r="BE28" s="241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254">
        <v>0.21</v>
      </c>
      <c r="M29" s="253"/>
      <c r="N29" s="253"/>
      <c r="O29" s="253"/>
      <c r="P29" s="253"/>
      <c r="Q29" s="41"/>
      <c r="R29" s="41"/>
      <c r="S29" s="41"/>
      <c r="T29" s="41"/>
      <c r="U29" s="41"/>
      <c r="V29" s="41"/>
      <c r="W29" s="252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41"/>
      <c r="AG29" s="41"/>
      <c r="AH29" s="41"/>
      <c r="AI29" s="41"/>
      <c r="AJ29" s="41"/>
      <c r="AK29" s="252">
        <f>ROUND(AV94, 2)</f>
        <v>0</v>
      </c>
      <c r="AL29" s="253"/>
      <c r="AM29" s="253"/>
      <c r="AN29" s="253"/>
      <c r="AO29" s="253"/>
      <c r="AP29" s="41"/>
      <c r="AQ29" s="41"/>
      <c r="AR29" s="42"/>
      <c r="BE29" s="242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254">
        <v>0.15</v>
      </c>
      <c r="M30" s="253"/>
      <c r="N30" s="253"/>
      <c r="O30" s="253"/>
      <c r="P30" s="253"/>
      <c r="Q30" s="41"/>
      <c r="R30" s="41"/>
      <c r="S30" s="41"/>
      <c r="T30" s="41"/>
      <c r="U30" s="41"/>
      <c r="V30" s="41"/>
      <c r="W30" s="252">
        <f>ROUND(BA94, 2)</f>
        <v>0</v>
      </c>
      <c r="X30" s="253"/>
      <c r="Y30" s="253"/>
      <c r="Z30" s="253"/>
      <c r="AA30" s="253"/>
      <c r="AB30" s="253"/>
      <c r="AC30" s="253"/>
      <c r="AD30" s="253"/>
      <c r="AE30" s="253"/>
      <c r="AF30" s="41"/>
      <c r="AG30" s="41"/>
      <c r="AH30" s="41"/>
      <c r="AI30" s="41"/>
      <c r="AJ30" s="41"/>
      <c r="AK30" s="252">
        <f>ROUND(AW94, 2)</f>
        <v>0</v>
      </c>
      <c r="AL30" s="253"/>
      <c r="AM30" s="253"/>
      <c r="AN30" s="253"/>
      <c r="AO30" s="253"/>
      <c r="AP30" s="41"/>
      <c r="AQ30" s="41"/>
      <c r="AR30" s="42"/>
      <c r="BE30" s="242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254">
        <v>0.21</v>
      </c>
      <c r="M31" s="253"/>
      <c r="N31" s="253"/>
      <c r="O31" s="253"/>
      <c r="P31" s="253"/>
      <c r="Q31" s="41"/>
      <c r="R31" s="41"/>
      <c r="S31" s="41"/>
      <c r="T31" s="41"/>
      <c r="U31" s="41"/>
      <c r="V31" s="41"/>
      <c r="W31" s="252">
        <f>ROUND(BB94, 2)</f>
        <v>0</v>
      </c>
      <c r="X31" s="253"/>
      <c r="Y31" s="253"/>
      <c r="Z31" s="253"/>
      <c r="AA31" s="253"/>
      <c r="AB31" s="253"/>
      <c r="AC31" s="253"/>
      <c r="AD31" s="253"/>
      <c r="AE31" s="253"/>
      <c r="AF31" s="41"/>
      <c r="AG31" s="41"/>
      <c r="AH31" s="41"/>
      <c r="AI31" s="41"/>
      <c r="AJ31" s="41"/>
      <c r="AK31" s="252">
        <v>0</v>
      </c>
      <c r="AL31" s="253"/>
      <c r="AM31" s="253"/>
      <c r="AN31" s="253"/>
      <c r="AO31" s="253"/>
      <c r="AP31" s="41"/>
      <c r="AQ31" s="41"/>
      <c r="AR31" s="42"/>
      <c r="BE31" s="242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254">
        <v>0.15</v>
      </c>
      <c r="M32" s="253"/>
      <c r="N32" s="253"/>
      <c r="O32" s="253"/>
      <c r="P32" s="253"/>
      <c r="Q32" s="41"/>
      <c r="R32" s="41"/>
      <c r="S32" s="41"/>
      <c r="T32" s="41"/>
      <c r="U32" s="41"/>
      <c r="V32" s="41"/>
      <c r="W32" s="252">
        <f>ROUND(BC94, 2)</f>
        <v>0</v>
      </c>
      <c r="X32" s="253"/>
      <c r="Y32" s="253"/>
      <c r="Z32" s="253"/>
      <c r="AA32" s="253"/>
      <c r="AB32" s="253"/>
      <c r="AC32" s="253"/>
      <c r="AD32" s="253"/>
      <c r="AE32" s="253"/>
      <c r="AF32" s="41"/>
      <c r="AG32" s="41"/>
      <c r="AH32" s="41"/>
      <c r="AI32" s="41"/>
      <c r="AJ32" s="41"/>
      <c r="AK32" s="252">
        <v>0</v>
      </c>
      <c r="AL32" s="253"/>
      <c r="AM32" s="253"/>
      <c r="AN32" s="253"/>
      <c r="AO32" s="253"/>
      <c r="AP32" s="41"/>
      <c r="AQ32" s="41"/>
      <c r="AR32" s="42"/>
      <c r="BE32" s="242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254">
        <v>0</v>
      </c>
      <c r="M33" s="253"/>
      <c r="N33" s="253"/>
      <c r="O33" s="253"/>
      <c r="P33" s="253"/>
      <c r="Q33" s="41"/>
      <c r="R33" s="41"/>
      <c r="S33" s="41"/>
      <c r="T33" s="41"/>
      <c r="U33" s="41"/>
      <c r="V33" s="41"/>
      <c r="W33" s="252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41"/>
      <c r="AG33" s="41"/>
      <c r="AH33" s="41"/>
      <c r="AI33" s="41"/>
      <c r="AJ33" s="41"/>
      <c r="AK33" s="252">
        <v>0</v>
      </c>
      <c r="AL33" s="253"/>
      <c r="AM33" s="253"/>
      <c r="AN33" s="253"/>
      <c r="AO33" s="253"/>
      <c r="AP33" s="41"/>
      <c r="AQ33" s="41"/>
      <c r="AR33" s="42"/>
      <c r="BE33" s="2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1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255" t="s">
        <v>50</v>
      </c>
      <c r="Y35" s="256"/>
      <c r="Z35" s="256"/>
      <c r="AA35" s="256"/>
      <c r="AB35" s="256"/>
      <c r="AC35" s="45"/>
      <c r="AD35" s="45"/>
      <c r="AE35" s="45"/>
      <c r="AF35" s="45"/>
      <c r="AG35" s="45"/>
      <c r="AH35" s="45"/>
      <c r="AI35" s="45"/>
      <c r="AJ35" s="45"/>
      <c r="AK35" s="257">
        <f>SUM(AK26:AK33)</f>
        <v>0</v>
      </c>
      <c r="AL35" s="256"/>
      <c r="AM35" s="256"/>
      <c r="AN35" s="256"/>
      <c r="AO35" s="25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52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53</v>
      </c>
      <c r="AI60" s="38"/>
      <c r="AJ60" s="38"/>
      <c r="AK60" s="38"/>
      <c r="AL60" s="38"/>
      <c r="AM60" s="52" t="s">
        <v>54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55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56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53</v>
      </c>
      <c r="AI75" s="38"/>
      <c r="AJ75" s="38"/>
      <c r="AK75" s="38"/>
      <c r="AL75" s="38"/>
      <c r="AM75" s="52" t="s">
        <v>54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TPI05/22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9" t="str">
        <f>K6</f>
        <v>Oprava povrchu komunikace na Hrádečkové hrázi v Třeboni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Třeboň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1" t="str">
        <f>IF(AN8= "","",AN8)</f>
        <v>5. 4. 2022</v>
      </c>
      <c r="AN87" s="261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Třeboň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31</v>
      </c>
      <c r="AJ89" s="36"/>
      <c r="AK89" s="36"/>
      <c r="AL89" s="36"/>
      <c r="AM89" s="262" t="str">
        <f>IF(E17="","",E17)</f>
        <v>WAY project s.r.o.</v>
      </c>
      <c r="AN89" s="263"/>
      <c r="AO89" s="263"/>
      <c r="AP89" s="263"/>
      <c r="AQ89" s="36"/>
      <c r="AR89" s="39"/>
      <c r="AS89" s="264" t="s">
        <v>58</v>
      </c>
      <c r="AT89" s="265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29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62" t="str">
        <f>IF(E20="","",E20)</f>
        <v xml:space="preserve"> </v>
      </c>
      <c r="AN90" s="263"/>
      <c r="AO90" s="263"/>
      <c r="AP90" s="263"/>
      <c r="AQ90" s="36"/>
      <c r="AR90" s="39"/>
      <c r="AS90" s="266"/>
      <c r="AT90" s="267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68"/>
      <c r="AT91" s="269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0" t="s">
        <v>59</v>
      </c>
      <c r="D92" s="271"/>
      <c r="E92" s="271"/>
      <c r="F92" s="271"/>
      <c r="G92" s="271"/>
      <c r="H92" s="73"/>
      <c r="I92" s="272" t="s">
        <v>60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3" t="s">
        <v>61</v>
      </c>
      <c r="AH92" s="271"/>
      <c r="AI92" s="271"/>
      <c r="AJ92" s="271"/>
      <c r="AK92" s="271"/>
      <c r="AL92" s="271"/>
      <c r="AM92" s="271"/>
      <c r="AN92" s="272" t="s">
        <v>62</v>
      </c>
      <c r="AO92" s="271"/>
      <c r="AP92" s="274"/>
      <c r="AQ92" s="74" t="s">
        <v>63</v>
      </c>
      <c r="AR92" s="39"/>
      <c r="AS92" s="75" t="s">
        <v>64</v>
      </c>
      <c r="AT92" s="76" t="s">
        <v>65</v>
      </c>
      <c r="AU92" s="76" t="s">
        <v>66</v>
      </c>
      <c r="AV92" s="76" t="s">
        <v>67</v>
      </c>
      <c r="AW92" s="76" t="s">
        <v>68</v>
      </c>
      <c r="AX92" s="76" t="s">
        <v>69</v>
      </c>
      <c r="AY92" s="76" t="s">
        <v>70</v>
      </c>
      <c r="AZ92" s="76" t="s">
        <v>71</v>
      </c>
      <c r="BA92" s="76" t="s">
        <v>72</v>
      </c>
      <c r="BB92" s="76" t="s">
        <v>73</v>
      </c>
      <c r="BC92" s="76" t="s">
        <v>74</v>
      </c>
      <c r="BD92" s="77" t="s">
        <v>75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76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8">
        <f>ROUND(SUM(AG95:AG96),2)</f>
        <v>0</v>
      </c>
      <c r="AH94" s="278"/>
      <c r="AI94" s="278"/>
      <c r="AJ94" s="278"/>
      <c r="AK94" s="278"/>
      <c r="AL94" s="278"/>
      <c r="AM94" s="278"/>
      <c r="AN94" s="279">
        <f>SUM(AG94,AT94)</f>
        <v>0</v>
      </c>
      <c r="AO94" s="279"/>
      <c r="AP94" s="279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77</v>
      </c>
      <c r="BT94" s="91" t="s">
        <v>78</v>
      </c>
      <c r="BU94" s="92" t="s">
        <v>79</v>
      </c>
      <c r="BV94" s="91" t="s">
        <v>80</v>
      </c>
      <c r="BW94" s="91" t="s">
        <v>5</v>
      </c>
      <c r="BX94" s="91" t="s">
        <v>81</v>
      </c>
      <c r="CL94" s="91" t="s">
        <v>1</v>
      </c>
    </row>
    <row r="95" spans="1:91" s="7" customFormat="1" ht="16.5" customHeight="1">
      <c r="A95" s="93" t="s">
        <v>82</v>
      </c>
      <c r="B95" s="94"/>
      <c r="C95" s="95"/>
      <c r="D95" s="277" t="s">
        <v>83</v>
      </c>
      <c r="E95" s="277"/>
      <c r="F95" s="277"/>
      <c r="G95" s="277"/>
      <c r="H95" s="277"/>
      <c r="I95" s="96"/>
      <c r="J95" s="277" t="s">
        <v>84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5">
        <f>'02 - Ostatní a vedlejší n...'!J30</f>
        <v>0</v>
      </c>
      <c r="AH95" s="276"/>
      <c r="AI95" s="276"/>
      <c r="AJ95" s="276"/>
      <c r="AK95" s="276"/>
      <c r="AL95" s="276"/>
      <c r="AM95" s="276"/>
      <c r="AN95" s="275">
        <f>SUM(AG95,AT95)</f>
        <v>0</v>
      </c>
      <c r="AO95" s="276"/>
      <c r="AP95" s="276"/>
      <c r="AQ95" s="97" t="s">
        <v>85</v>
      </c>
      <c r="AR95" s="98"/>
      <c r="AS95" s="99">
        <v>0</v>
      </c>
      <c r="AT95" s="100">
        <f>ROUND(SUM(AV95:AW95),2)</f>
        <v>0</v>
      </c>
      <c r="AU95" s="101">
        <f>'02 - Ostatní a vedlejší n...'!P121</f>
        <v>0</v>
      </c>
      <c r="AV95" s="100">
        <f>'02 - Ostatní a vedlejší n...'!J33</f>
        <v>0</v>
      </c>
      <c r="AW95" s="100">
        <f>'02 - Ostatní a vedlejší n...'!J34</f>
        <v>0</v>
      </c>
      <c r="AX95" s="100">
        <f>'02 - Ostatní a vedlejší n...'!J35</f>
        <v>0</v>
      </c>
      <c r="AY95" s="100">
        <f>'02 - Ostatní a vedlejší n...'!J36</f>
        <v>0</v>
      </c>
      <c r="AZ95" s="100">
        <f>'02 - Ostatní a vedlejší n...'!F33</f>
        <v>0</v>
      </c>
      <c r="BA95" s="100">
        <f>'02 - Ostatní a vedlejší n...'!F34</f>
        <v>0</v>
      </c>
      <c r="BB95" s="100">
        <f>'02 - Ostatní a vedlejší n...'!F35</f>
        <v>0</v>
      </c>
      <c r="BC95" s="100">
        <f>'02 - Ostatní a vedlejší n...'!F36</f>
        <v>0</v>
      </c>
      <c r="BD95" s="102">
        <f>'02 - Ostatní a vedlejší n...'!F37</f>
        <v>0</v>
      </c>
      <c r="BT95" s="103" t="s">
        <v>86</v>
      </c>
      <c r="BV95" s="103" t="s">
        <v>80</v>
      </c>
      <c r="BW95" s="103" t="s">
        <v>87</v>
      </c>
      <c r="BX95" s="103" t="s">
        <v>5</v>
      </c>
      <c r="CL95" s="103" t="s">
        <v>1</v>
      </c>
      <c r="CM95" s="103" t="s">
        <v>88</v>
      </c>
    </row>
    <row r="96" spans="1:91" s="7" customFormat="1" ht="16.5" customHeight="1">
      <c r="A96" s="93" t="s">
        <v>82</v>
      </c>
      <c r="B96" s="94"/>
      <c r="C96" s="95"/>
      <c r="D96" s="277" t="s">
        <v>89</v>
      </c>
      <c r="E96" s="277"/>
      <c r="F96" s="277"/>
      <c r="G96" s="277"/>
      <c r="H96" s="277"/>
      <c r="I96" s="96"/>
      <c r="J96" s="277" t="s">
        <v>90</v>
      </c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5">
        <f>'101 - Oprava vozovky'!J30</f>
        <v>0</v>
      </c>
      <c r="AH96" s="276"/>
      <c r="AI96" s="276"/>
      <c r="AJ96" s="276"/>
      <c r="AK96" s="276"/>
      <c r="AL96" s="276"/>
      <c r="AM96" s="276"/>
      <c r="AN96" s="275">
        <f>SUM(AG96,AT96)</f>
        <v>0</v>
      </c>
      <c r="AO96" s="276"/>
      <c r="AP96" s="276"/>
      <c r="AQ96" s="97" t="s">
        <v>85</v>
      </c>
      <c r="AR96" s="98"/>
      <c r="AS96" s="104">
        <v>0</v>
      </c>
      <c r="AT96" s="105">
        <f>ROUND(SUM(AV96:AW96),2)</f>
        <v>0</v>
      </c>
      <c r="AU96" s="106">
        <f>'101 - Oprava vozovky'!P122</f>
        <v>0</v>
      </c>
      <c r="AV96" s="105">
        <f>'101 - Oprava vozovky'!J33</f>
        <v>0</v>
      </c>
      <c r="AW96" s="105">
        <f>'101 - Oprava vozovky'!J34</f>
        <v>0</v>
      </c>
      <c r="AX96" s="105">
        <f>'101 - Oprava vozovky'!J35</f>
        <v>0</v>
      </c>
      <c r="AY96" s="105">
        <f>'101 - Oprava vozovky'!J36</f>
        <v>0</v>
      </c>
      <c r="AZ96" s="105">
        <f>'101 - Oprava vozovky'!F33</f>
        <v>0</v>
      </c>
      <c r="BA96" s="105">
        <f>'101 - Oprava vozovky'!F34</f>
        <v>0</v>
      </c>
      <c r="BB96" s="105">
        <f>'101 - Oprava vozovky'!F35</f>
        <v>0</v>
      </c>
      <c r="BC96" s="105">
        <f>'101 - Oprava vozovky'!F36</f>
        <v>0</v>
      </c>
      <c r="BD96" s="107">
        <f>'101 - Oprava vozovky'!F37</f>
        <v>0</v>
      </c>
      <c r="BT96" s="103" t="s">
        <v>86</v>
      </c>
      <c r="BV96" s="103" t="s">
        <v>80</v>
      </c>
      <c r="BW96" s="103" t="s">
        <v>91</v>
      </c>
      <c r="BX96" s="103" t="s">
        <v>5</v>
      </c>
      <c r="CL96" s="103" t="s">
        <v>92</v>
      </c>
      <c r="CM96" s="103" t="s">
        <v>88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password="CC35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 - Ostatní a vedlejší n...'!C2" display="/"/>
    <hyperlink ref="A96" location="'101 - Oprava vozovky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6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81" t="str">
        <f>'Rekapitulace stavby'!K6</f>
        <v>Oprava povrchu komunikace na Hrádečkové hrázi v Třeboni</v>
      </c>
      <c r="F7" s="282"/>
      <c r="G7" s="282"/>
      <c r="H7" s="282"/>
      <c r="L7" s="20"/>
    </row>
    <row r="8" spans="1:46" s="2" customFormat="1" ht="12" customHeight="1">
      <c r="A8" s="34"/>
      <c r="B8" s="39"/>
      <c r="C8" s="34"/>
      <c r="D8" s="112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3" t="s">
        <v>95</v>
      </c>
      <c r="F9" s="284"/>
      <c r="G9" s="284"/>
      <c r="H9" s="28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5. 4. 2022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25</v>
      </c>
      <c r="J20" s="113" t="s">
        <v>32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33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87" t="s">
        <v>1</v>
      </c>
      <c r="F27" s="287"/>
      <c r="G27" s="287"/>
      <c r="H27" s="28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ROUND((SUM(BE121:BE145)),  2)</f>
        <v>0</v>
      </c>
      <c r="G33" s="34"/>
      <c r="H33" s="34"/>
      <c r="I33" s="124">
        <v>0.21</v>
      </c>
      <c r="J33" s="123">
        <f>ROUND(((SUM(BE121:BE145))*I33),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ROUND((SUM(BF121:BF145)),  2)</f>
        <v>0</v>
      </c>
      <c r="G34" s="34"/>
      <c r="H34" s="34"/>
      <c r="I34" s="124">
        <v>0.15</v>
      </c>
      <c r="J34" s="123">
        <f>ROUND(((SUM(BF121:BF145))*I34),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ROUND((SUM(BG121:BG145)),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ROUND((SUM(BH121:BH145)),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ROUND((SUM(BI121:BI145)),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88" t="str">
        <f>E7</f>
        <v>Oprava povrchu komunikace na Hrádečkové hrázi v Třeboni</v>
      </c>
      <c r="F85" s="289"/>
      <c r="G85" s="289"/>
      <c r="H85" s="28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9" t="str">
        <f>E9</f>
        <v>02 - Ostatní a vedlejší náklady</v>
      </c>
      <c r="F87" s="290"/>
      <c r="G87" s="290"/>
      <c r="H87" s="29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Třeboň</v>
      </c>
      <c r="G89" s="36"/>
      <c r="H89" s="36"/>
      <c r="I89" s="29" t="s">
        <v>22</v>
      </c>
      <c r="J89" s="66" t="str">
        <f>IF(J12="","",J12)</f>
        <v>5. 4. 2022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Město Třeboň</v>
      </c>
      <c r="G91" s="36"/>
      <c r="H91" s="36"/>
      <c r="I91" s="29" t="s">
        <v>31</v>
      </c>
      <c r="J91" s="32" t="str">
        <f>E21</f>
        <v>WAY project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97</v>
      </c>
      <c r="D94" s="144"/>
      <c r="E94" s="144"/>
      <c r="F94" s="144"/>
      <c r="G94" s="144"/>
      <c r="H94" s="144"/>
      <c r="I94" s="144"/>
      <c r="J94" s="145" t="s">
        <v>98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101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102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103</v>
      </c>
      <c r="E99" s="156"/>
      <c r="F99" s="156"/>
      <c r="G99" s="156"/>
      <c r="H99" s="156"/>
      <c r="I99" s="156"/>
      <c r="J99" s="157">
        <f>J133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104</v>
      </c>
      <c r="E100" s="156"/>
      <c r="F100" s="156"/>
      <c r="G100" s="156"/>
      <c r="H100" s="156"/>
      <c r="I100" s="156"/>
      <c r="J100" s="157">
        <f>J138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105</v>
      </c>
      <c r="E101" s="156"/>
      <c r="F101" s="156"/>
      <c r="G101" s="156"/>
      <c r="H101" s="156"/>
      <c r="I101" s="156"/>
      <c r="J101" s="157">
        <f>J143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106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88" t="str">
        <f>E7</f>
        <v>Oprava povrchu komunikace na Hrádečkové hrázi v Třeboni</v>
      </c>
      <c r="F111" s="289"/>
      <c r="G111" s="289"/>
      <c r="H111" s="289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94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59" t="str">
        <f>E9</f>
        <v>02 - Ostatní a vedlejší náklady</v>
      </c>
      <c r="F113" s="290"/>
      <c r="G113" s="290"/>
      <c r="H113" s="290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Třeboň</v>
      </c>
      <c r="G115" s="36"/>
      <c r="H115" s="36"/>
      <c r="I115" s="29" t="s">
        <v>22</v>
      </c>
      <c r="J115" s="66" t="str">
        <f>IF(J12="","",J12)</f>
        <v>5. 4. 2022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>Město Třeboň</v>
      </c>
      <c r="G117" s="36"/>
      <c r="H117" s="36"/>
      <c r="I117" s="29" t="s">
        <v>31</v>
      </c>
      <c r="J117" s="32" t="str">
        <f>E21</f>
        <v>WAY project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29</v>
      </c>
      <c r="D118" s="36"/>
      <c r="E118" s="36"/>
      <c r="F118" s="27" t="str">
        <f>IF(E18="","",E18)</f>
        <v>Vyplň údaj</v>
      </c>
      <c r="G118" s="36"/>
      <c r="H118" s="36"/>
      <c r="I118" s="29" t="s">
        <v>35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107</v>
      </c>
      <c r="D120" s="162" t="s">
        <v>63</v>
      </c>
      <c r="E120" s="162" t="s">
        <v>59</v>
      </c>
      <c r="F120" s="162" t="s">
        <v>60</v>
      </c>
      <c r="G120" s="162" t="s">
        <v>108</v>
      </c>
      <c r="H120" s="162" t="s">
        <v>109</v>
      </c>
      <c r="I120" s="162" t="s">
        <v>110</v>
      </c>
      <c r="J120" s="162" t="s">
        <v>98</v>
      </c>
      <c r="K120" s="163" t="s">
        <v>111</v>
      </c>
      <c r="L120" s="164"/>
      <c r="M120" s="75" t="s">
        <v>1</v>
      </c>
      <c r="N120" s="76" t="s">
        <v>42</v>
      </c>
      <c r="O120" s="76" t="s">
        <v>112</v>
      </c>
      <c r="P120" s="76" t="s">
        <v>113</v>
      </c>
      <c r="Q120" s="76" t="s">
        <v>114</v>
      </c>
      <c r="R120" s="76" t="s">
        <v>115</v>
      </c>
      <c r="S120" s="76" t="s">
        <v>116</v>
      </c>
      <c r="T120" s="77" t="s">
        <v>117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118</v>
      </c>
      <c r="D121" s="36"/>
      <c r="E121" s="36"/>
      <c r="F121" s="36"/>
      <c r="G121" s="36"/>
      <c r="H121" s="36"/>
      <c r="I121" s="36"/>
      <c r="J121" s="165">
        <f>BK121</f>
        <v>0</v>
      </c>
      <c r="K121" s="36"/>
      <c r="L121" s="39"/>
      <c r="M121" s="78"/>
      <c r="N121" s="166"/>
      <c r="O121" s="79"/>
      <c r="P121" s="167">
        <f>P122</f>
        <v>0</v>
      </c>
      <c r="Q121" s="79"/>
      <c r="R121" s="167">
        <f>R122</f>
        <v>0</v>
      </c>
      <c r="S121" s="79"/>
      <c r="T121" s="168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77</v>
      </c>
      <c r="AU121" s="17" t="s">
        <v>100</v>
      </c>
      <c r="BK121" s="169">
        <f>BK122</f>
        <v>0</v>
      </c>
    </row>
    <row r="122" spans="1:65" s="12" customFormat="1" ht="25.9" customHeight="1">
      <c r="B122" s="170"/>
      <c r="C122" s="171"/>
      <c r="D122" s="172" t="s">
        <v>77</v>
      </c>
      <c r="E122" s="173" t="s">
        <v>119</v>
      </c>
      <c r="F122" s="173" t="s">
        <v>120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P123+P133+P138+P143</f>
        <v>0</v>
      </c>
      <c r="Q122" s="178"/>
      <c r="R122" s="179">
        <f>R123+R133+R138+R143</f>
        <v>0</v>
      </c>
      <c r="S122" s="178"/>
      <c r="T122" s="180">
        <f>T123+T133+T138+T143</f>
        <v>0</v>
      </c>
      <c r="AR122" s="181" t="s">
        <v>121</v>
      </c>
      <c r="AT122" s="182" t="s">
        <v>77</v>
      </c>
      <c r="AU122" s="182" t="s">
        <v>78</v>
      </c>
      <c r="AY122" s="181" t="s">
        <v>122</v>
      </c>
      <c r="BK122" s="183">
        <f>BK123+BK133+BK138+BK143</f>
        <v>0</v>
      </c>
    </row>
    <row r="123" spans="1:65" s="12" customFormat="1" ht="22.9" customHeight="1">
      <c r="B123" s="170"/>
      <c r="C123" s="171"/>
      <c r="D123" s="172" t="s">
        <v>77</v>
      </c>
      <c r="E123" s="184" t="s">
        <v>123</v>
      </c>
      <c r="F123" s="184" t="s">
        <v>124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SUM(P124:P132)</f>
        <v>0</v>
      </c>
      <c r="Q123" s="178"/>
      <c r="R123" s="179">
        <f>SUM(R124:R132)</f>
        <v>0</v>
      </c>
      <c r="S123" s="178"/>
      <c r="T123" s="180">
        <f>SUM(T124:T132)</f>
        <v>0</v>
      </c>
      <c r="AR123" s="181" t="s">
        <v>121</v>
      </c>
      <c r="AT123" s="182" t="s">
        <v>77</v>
      </c>
      <c r="AU123" s="182" t="s">
        <v>86</v>
      </c>
      <c r="AY123" s="181" t="s">
        <v>122</v>
      </c>
      <c r="BK123" s="183">
        <f>SUM(BK124:BK132)</f>
        <v>0</v>
      </c>
    </row>
    <row r="124" spans="1:65" s="2" customFormat="1" ht="16.5" customHeight="1">
      <c r="A124" s="34"/>
      <c r="B124" s="35"/>
      <c r="C124" s="186" t="s">
        <v>86</v>
      </c>
      <c r="D124" s="186" t="s">
        <v>125</v>
      </c>
      <c r="E124" s="187" t="s">
        <v>126</v>
      </c>
      <c r="F124" s="188" t="s">
        <v>127</v>
      </c>
      <c r="G124" s="189" t="s">
        <v>128</v>
      </c>
      <c r="H124" s="190">
        <v>1</v>
      </c>
      <c r="I124" s="191"/>
      <c r="J124" s="192">
        <f>ROUND(I124*H124,2)</f>
        <v>0</v>
      </c>
      <c r="K124" s="188" t="s">
        <v>129</v>
      </c>
      <c r="L124" s="39"/>
      <c r="M124" s="193" t="s">
        <v>1</v>
      </c>
      <c r="N124" s="194" t="s">
        <v>43</v>
      </c>
      <c r="O124" s="7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130</v>
      </c>
      <c r="AT124" s="197" t="s">
        <v>125</v>
      </c>
      <c r="AU124" s="197" t="s">
        <v>88</v>
      </c>
      <c r="AY124" s="17" t="s">
        <v>122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86</v>
      </c>
      <c r="BK124" s="198">
        <f>ROUND(I124*H124,2)</f>
        <v>0</v>
      </c>
      <c r="BL124" s="17" t="s">
        <v>130</v>
      </c>
      <c r="BM124" s="197" t="s">
        <v>131</v>
      </c>
    </row>
    <row r="125" spans="1:65" s="13" customFormat="1" ht="11.25">
      <c r="B125" s="199"/>
      <c r="C125" s="200"/>
      <c r="D125" s="201" t="s">
        <v>132</v>
      </c>
      <c r="E125" s="202" t="s">
        <v>1</v>
      </c>
      <c r="F125" s="203" t="s">
        <v>133</v>
      </c>
      <c r="G125" s="200"/>
      <c r="H125" s="202" t="s">
        <v>1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132</v>
      </c>
      <c r="AU125" s="209" t="s">
        <v>88</v>
      </c>
      <c r="AV125" s="13" t="s">
        <v>86</v>
      </c>
      <c r="AW125" s="13" t="s">
        <v>34</v>
      </c>
      <c r="AX125" s="13" t="s">
        <v>78</v>
      </c>
      <c r="AY125" s="209" t="s">
        <v>122</v>
      </c>
    </row>
    <row r="126" spans="1:65" s="14" customFormat="1" ht="11.25">
      <c r="B126" s="210"/>
      <c r="C126" s="211"/>
      <c r="D126" s="201" t="s">
        <v>132</v>
      </c>
      <c r="E126" s="212" t="s">
        <v>1</v>
      </c>
      <c r="F126" s="213" t="s">
        <v>134</v>
      </c>
      <c r="G126" s="211"/>
      <c r="H126" s="214">
        <v>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132</v>
      </c>
      <c r="AU126" s="220" t="s">
        <v>88</v>
      </c>
      <c r="AV126" s="14" t="s">
        <v>88</v>
      </c>
      <c r="AW126" s="14" t="s">
        <v>34</v>
      </c>
      <c r="AX126" s="14" t="s">
        <v>86</v>
      </c>
      <c r="AY126" s="220" t="s">
        <v>122</v>
      </c>
    </row>
    <row r="127" spans="1:65" s="2" customFormat="1" ht="16.5" customHeight="1">
      <c r="A127" s="34"/>
      <c r="B127" s="35"/>
      <c r="C127" s="186" t="s">
        <v>88</v>
      </c>
      <c r="D127" s="186" t="s">
        <v>125</v>
      </c>
      <c r="E127" s="187" t="s">
        <v>135</v>
      </c>
      <c r="F127" s="188" t="s">
        <v>136</v>
      </c>
      <c r="G127" s="189" t="s">
        <v>128</v>
      </c>
      <c r="H127" s="190">
        <v>1</v>
      </c>
      <c r="I127" s="191"/>
      <c r="J127" s="192">
        <f>ROUND(I127*H127,2)</f>
        <v>0</v>
      </c>
      <c r="K127" s="188" t="s">
        <v>129</v>
      </c>
      <c r="L127" s="39"/>
      <c r="M127" s="193" t="s">
        <v>1</v>
      </c>
      <c r="N127" s="194" t="s">
        <v>43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130</v>
      </c>
      <c r="AT127" s="197" t="s">
        <v>125</v>
      </c>
      <c r="AU127" s="197" t="s">
        <v>88</v>
      </c>
      <c r="AY127" s="17" t="s">
        <v>122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86</v>
      </c>
      <c r="BK127" s="198">
        <f>ROUND(I127*H127,2)</f>
        <v>0</v>
      </c>
      <c r="BL127" s="17" t="s">
        <v>130</v>
      </c>
      <c r="BM127" s="197" t="s">
        <v>137</v>
      </c>
    </row>
    <row r="128" spans="1:65" s="13" customFormat="1" ht="11.25">
      <c r="B128" s="199"/>
      <c r="C128" s="200"/>
      <c r="D128" s="201" t="s">
        <v>132</v>
      </c>
      <c r="E128" s="202" t="s">
        <v>1</v>
      </c>
      <c r="F128" s="203" t="s">
        <v>138</v>
      </c>
      <c r="G128" s="200"/>
      <c r="H128" s="202" t="s">
        <v>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132</v>
      </c>
      <c r="AU128" s="209" t="s">
        <v>88</v>
      </c>
      <c r="AV128" s="13" t="s">
        <v>86</v>
      </c>
      <c r="AW128" s="13" t="s">
        <v>34</v>
      </c>
      <c r="AX128" s="13" t="s">
        <v>78</v>
      </c>
      <c r="AY128" s="209" t="s">
        <v>122</v>
      </c>
    </row>
    <row r="129" spans="1:65" s="14" customFormat="1" ht="11.25">
      <c r="B129" s="210"/>
      <c r="C129" s="211"/>
      <c r="D129" s="201" t="s">
        <v>132</v>
      </c>
      <c r="E129" s="212" t="s">
        <v>1</v>
      </c>
      <c r="F129" s="213" t="s">
        <v>134</v>
      </c>
      <c r="G129" s="211"/>
      <c r="H129" s="214">
        <v>1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132</v>
      </c>
      <c r="AU129" s="220" t="s">
        <v>88</v>
      </c>
      <c r="AV129" s="14" t="s">
        <v>88</v>
      </c>
      <c r="AW129" s="14" t="s">
        <v>34</v>
      </c>
      <c r="AX129" s="14" t="s">
        <v>86</v>
      </c>
      <c r="AY129" s="220" t="s">
        <v>122</v>
      </c>
    </row>
    <row r="130" spans="1:65" s="2" customFormat="1" ht="16.5" customHeight="1">
      <c r="A130" s="34"/>
      <c r="B130" s="35"/>
      <c r="C130" s="186" t="s">
        <v>139</v>
      </c>
      <c r="D130" s="186" t="s">
        <v>125</v>
      </c>
      <c r="E130" s="187" t="s">
        <v>140</v>
      </c>
      <c r="F130" s="188" t="s">
        <v>141</v>
      </c>
      <c r="G130" s="189" t="s">
        <v>128</v>
      </c>
      <c r="H130" s="190">
        <v>1</v>
      </c>
      <c r="I130" s="191"/>
      <c r="J130" s="192">
        <f>ROUND(I130*H130,2)</f>
        <v>0</v>
      </c>
      <c r="K130" s="188" t="s">
        <v>129</v>
      </c>
      <c r="L130" s="39"/>
      <c r="M130" s="193" t="s">
        <v>1</v>
      </c>
      <c r="N130" s="194" t="s">
        <v>43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130</v>
      </c>
      <c r="AT130" s="197" t="s">
        <v>125</v>
      </c>
      <c r="AU130" s="197" t="s">
        <v>88</v>
      </c>
      <c r="AY130" s="17" t="s">
        <v>122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86</v>
      </c>
      <c r="BK130" s="198">
        <f>ROUND(I130*H130,2)</f>
        <v>0</v>
      </c>
      <c r="BL130" s="17" t="s">
        <v>130</v>
      </c>
      <c r="BM130" s="197" t="s">
        <v>142</v>
      </c>
    </row>
    <row r="131" spans="1:65" s="13" customFormat="1" ht="11.25">
      <c r="B131" s="199"/>
      <c r="C131" s="200"/>
      <c r="D131" s="201" t="s">
        <v>132</v>
      </c>
      <c r="E131" s="202" t="s">
        <v>1</v>
      </c>
      <c r="F131" s="203" t="s">
        <v>143</v>
      </c>
      <c r="G131" s="200"/>
      <c r="H131" s="202" t="s">
        <v>1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132</v>
      </c>
      <c r="AU131" s="209" t="s">
        <v>88</v>
      </c>
      <c r="AV131" s="13" t="s">
        <v>86</v>
      </c>
      <c r="AW131" s="13" t="s">
        <v>34</v>
      </c>
      <c r="AX131" s="13" t="s">
        <v>78</v>
      </c>
      <c r="AY131" s="209" t="s">
        <v>122</v>
      </c>
    </row>
    <row r="132" spans="1:65" s="14" customFormat="1" ht="11.25">
      <c r="B132" s="210"/>
      <c r="C132" s="211"/>
      <c r="D132" s="201" t="s">
        <v>132</v>
      </c>
      <c r="E132" s="212" t="s">
        <v>1</v>
      </c>
      <c r="F132" s="213" t="s">
        <v>144</v>
      </c>
      <c r="G132" s="211"/>
      <c r="H132" s="214">
        <v>1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132</v>
      </c>
      <c r="AU132" s="220" t="s">
        <v>88</v>
      </c>
      <c r="AV132" s="14" t="s">
        <v>88</v>
      </c>
      <c r="AW132" s="14" t="s">
        <v>34</v>
      </c>
      <c r="AX132" s="14" t="s">
        <v>86</v>
      </c>
      <c r="AY132" s="220" t="s">
        <v>122</v>
      </c>
    </row>
    <row r="133" spans="1:65" s="12" customFormat="1" ht="22.9" customHeight="1">
      <c r="B133" s="170"/>
      <c r="C133" s="171"/>
      <c r="D133" s="172" t="s">
        <v>77</v>
      </c>
      <c r="E133" s="184" t="s">
        <v>145</v>
      </c>
      <c r="F133" s="184" t="s">
        <v>146</v>
      </c>
      <c r="G133" s="171"/>
      <c r="H133" s="171"/>
      <c r="I133" s="174"/>
      <c r="J133" s="185">
        <f>BK133</f>
        <v>0</v>
      </c>
      <c r="K133" s="171"/>
      <c r="L133" s="176"/>
      <c r="M133" s="177"/>
      <c r="N133" s="178"/>
      <c r="O133" s="178"/>
      <c r="P133" s="179">
        <f>SUM(P134:P137)</f>
        <v>0</v>
      </c>
      <c r="Q133" s="178"/>
      <c r="R133" s="179">
        <f>SUM(R134:R137)</f>
        <v>0</v>
      </c>
      <c r="S133" s="178"/>
      <c r="T133" s="180">
        <f>SUM(T134:T137)</f>
        <v>0</v>
      </c>
      <c r="AR133" s="181" t="s">
        <v>121</v>
      </c>
      <c r="AT133" s="182" t="s">
        <v>77</v>
      </c>
      <c r="AU133" s="182" t="s">
        <v>86</v>
      </c>
      <c r="AY133" s="181" t="s">
        <v>122</v>
      </c>
      <c r="BK133" s="183">
        <f>SUM(BK134:BK137)</f>
        <v>0</v>
      </c>
    </row>
    <row r="134" spans="1:65" s="2" customFormat="1" ht="16.5" customHeight="1">
      <c r="A134" s="34"/>
      <c r="B134" s="35"/>
      <c r="C134" s="186" t="s">
        <v>147</v>
      </c>
      <c r="D134" s="186" t="s">
        <v>125</v>
      </c>
      <c r="E134" s="187" t="s">
        <v>148</v>
      </c>
      <c r="F134" s="188" t="s">
        <v>149</v>
      </c>
      <c r="G134" s="189" t="s">
        <v>128</v>
      </c>
      <c r="H134" s="190">
        <v>1</v>
      </c>
      <c r="I134" s="191"/>
      <c r="J134" s="192">
        <f>ROUND(I134*H134,2)</f>
        <v>0</v>
      </c>
      <c r="K134" s="188" t="s">
        <v>129</v>
      </c>
      <c r="L134" s="39"/>
      <c r="M134" s="193" t="s">
        <v>1</v>
      </c>
      <c r="N134" s="194" t="s">
        <v>43</v>
      </c>
      <c r="O134" s="71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130</v>
      </c>
      <c r="AT134" s="197" t="s">
        <v>125</v>
      </c>
      <c r="AU134" s="197" t="s">
        <v>88</v>
      </c>
      <c r="AY134" s="17" t="s">
        <v>122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86</v>
      </c>
      <c r="BK134" s="198">
        <f>ROUND(I134*H134,2)</f>
        <v>0</v>
      </c>
      <c r="BL134" s="17" t="s">
        <v>130</v>
      </c>
      <c r="BM134" s="197" t="s">
        <v>150</v>
      </c>
    </row>
    <row r="135" spans="1:65" s="13" customFormat="1" ht="11.25">
      <c r="B135" s="199"/>
      <c r="C135" s="200"/>
      <c r="D135" s="201" t="s">
        <v>132</v>
      </c>
      <c r="E135" s="202" t="s">
        <v>1</v>
      </c>
      <c r="F135" s="203" t="s">
        <v>151</v>
      </c>
      <c r="G135" s="200"/>
      <c r="H135" s="202" t="s">
        <v>1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132</v>
      </c>
      <c r="AU135" s="209" t="s">
        <v>88</v>
      </c>
      <c r="AV135" s="13" t="s">
        <v>86</v>
      </c>
      <c r="AW135" s="13" t="s">
        <v>34</v>
      </c>
      <c r="AX135" s="13" t="s">
        <v>78</v>
      </c>
      <c r="AY135" s="209" t="s">
        <v>122</v>
      </c>
    </row>
    <row r="136" spans="1:65" s="13" customFormat="1" ht="11.25">
      <c r="B136" s="199"/>
      <c r="C136" s="200"/>
      <c r="D136" s="201" t="s">
        <v>132</v>
      </c>
      <c r="E136" s="202" t="s">
        <v>1</v>
      </c>
      <c r="F136" s="203" t="s">
        <v>152</v>
      </c>
      <c r="G136" s="200"/>
      <c r="H136" s="202" t="s">
        <v>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132</v>
      </c>
      <c r="AU136" s="209" t="s">
        <v>88</v>
      </c>
      <c r="AV136" s="13" t="s">
        <v>86</v>
      </c>
      <c r="AW136" s="13" t="s">
        <v>34</v>
      </c>
      <c r="AX136" s="13" t="s">
        <v>78</v>
      </c>
      <c r="AY136" s="209" t="s">
        <v>122</v>
      </c>
    </row>
    <row r="137" spans="1:65" s="14" customFormat="1" ht="11.25">
      <c r="B137" s="210"/>
      <c r="C137" s="211"/>
      <c r="D137" s="201" t="s">
        <v>132</v>
      </c>
      <c r="E137" s="212" t="s">
        <v>1</v>
      </c>
      <c r="F137" s="213" t="s">
        <v>153</v>
      </c>
      <c r="G137" s="211"/>
      <c r="H137" s="214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132</v>
      </c>
      <c r="AU137" s="220" t="s">
        <v>88</v>
      </c>
      <c r="AV137" s="14" t="s">
        <v>88</v>
      </c>
      <c r="AW137" s="14" t="s">
        <v>34</v>
      </c>
      <c r="AX137" s="14" t="s">
        <v>86</v>
      </c>
      <c r="AY137" s="220" t="s">
        <v>122</v>
      </c>
    </row>
    <row r="138" spans="1:65" s="12" customFormat="1" ht="22.9" customHeight="1">
      <c r="B138" s="170"/>
      <c r="C138" s="171"/>
      <c r="D138" s="172" t="s">
        <v>77</v>
      </c>
      <c r="E138" s="184" t="s">
        <v>154</v>
      </c>
      <c r="F138" s="184" t="s">
        <v>155</v>
      </c>
      <c r="G138" s="171"/>
      <c r="H138" s="171"/>
      <c r="I138" s="174"/>
      <c r="J138" s="185">
        <f>BK138</f>
        <v>0</v>
      </c>
      <c r="K138" s="171"/>
      <c r="L138" s="176"/>
      <c r="M138" s="177"/>
      <c r="N138" s="178"/>
      <c r="O138" s="178"/>
      <c r="P138" s="179">
        <f>SUM(P139:P142)</f>
        <v>0</v>
      </c>
      <c r="Q138" s="178"/>
      <c r="R138" s="179">
        <f>SUM(R139:R142)</f>
        <v>0</v>
      </c>
      <c r="S138" s="178"/>
      <c r="T138" s="180">
        <f>SUM(T139:T142)</f>
        <v>0</v>
      </c>
      <c r="AR138" s="181" t="s">
        <v>121</v>
      </c>
      <c r="AT138" s="182" t="s">
        <v>77</v>
      </c>
      <c r="AU138" s="182" t="s">
        <v>86</v>
      </c>
      <c r="AY138" s="181" t="s">
        <v>122</v>
      </c>
      <c r="BK138" s="183">
        <f>SUM(BK139:BK142)</f>
        <v>0</v>
      </c>
    </row>
    <row r="139" spans="1:65" s="2" customFormat="1" ht="16.5" customHeight="1">
      <c r="A139" s="34"/>
      <c r="B139" s="35"/>
      <c r="C139" s="186" t="s">
        <v>121</v>
      </c>
      <c r="D139" s="186" t="s">
        <v>125</v>
      </c>
      <c r="E139" s="187" t="s">
        <v>156</v>
      </c>
      <c r="F139" s="188" t="s">
        <v>157</v>
      </c>
      <c r="G139" s="189" t="s">
        <v>128</v>
      </c>
      <c r="H139" s="190">
        <v>1</v>
      </c>
      <c r="I139" s="191"/>
      <c r="J139" s="192">
        <f>ROUND(I139*H139,2)</f>
        <v>0</v>
      </c>
      <c r="K139" s="188" t="s">
        <v>1</v>
      </c>
      <c r="L139" s="39"/>
      <c r="M139" s="193" t="s">
        <v>1</v>
      </c>
      <c r="N139" s="194" t="s">
        <v>43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130</v>
      </c>
      <c r="AT139" s="197" t="s">
        <v>125</v>
      </c>
      <c r="AU139" s="197" t="s">
        <v>88</v>
      </c>
      <c r="AY139" s="17" t="s">
        <v>122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86</v>
      </c>
      <c r="BK139" s="198">
        <f>ROUND(I139*H139,2)</f>
        <v>0</v>
      </c>
      <c r="BL139" s="17" t="s">
        <v>130</v>
      </c>
      <c r="BM139" s="197" t="s">
        <v>158</v>
      </c>
    </row>
    <row r="140" spans="1:65" s="13" customFormat="1" ht="11.25">
      <c r="B140" s="199"/>
      <c r="C140" s="200"/>
      <c r="D140" s="201" t="s">
        <v>132</v>
      </c>
      <c r="E140" s="202" t="s">
        <v>1</v>
      </c>
      <c r="F140" s="203" t="s">
        <v>159</v>
      </c>
      <c r="G140" s="200"/>
      <c r="H140" s="202" t="s">
        <v>1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132</v>
      </c>
      <c r="AU140" s="209" t="s">
        <v>88</v>
      </c>
      <c r="AV140" s="13" t="s">
        <v>86</v>
      </c>
      <c r="AW140" s="13" t="s">
        <v>34</v>
      </c>
      <c r="AX140" s="13" t="s">
        <v>78</v>
      </c>
      <c r="AY140" s="209" t="s">
        <v>122</v>
      </c>
    </row>
    <row r="141" spans="1:65" s="14" customFormat="1" ht="11.25">
      <c r="B141" s="210"/>
      <c r="C141" s="211"/>
      <c r="D141" s="201" t="s">
        <v>132</v>
      </c>
      <c r="E141" s="212" t="s">
        <v>1</v>
      </c>
      <c r="F141" s="213" t="s">
        <v>160</v>
      </c>
      <c r="G141" s="211"/>
      <c r="H141" s="214">
        <v>1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132</v>
      </c>
      <c r="AU141" s="220" t="s">
        <v>88</v>
      </c>
      <c r="AV141" s="14" t="s">
        <v>88</v>
      </c>
      <c r="AW141" s="14" t="s">
        <v>34</v>
      </c>
      <c r="AX141" s="14" t="s">
        <v>86</v>
      </c>
      <c r="AY141" s="220" t="s">
        <v>122</v>
      </c>
    </row>
    <row r="142" spans="1:65" s="13" customFormat="1" ht="11.25">
      <c r="B142" s="199"/>
      <c r="C142" s="200"/>
      <c r="D142" s="201" t="s">
        <v>132</v>
      </c>
      <c r="E142" s="202" t="s">
        <v>1</v>
      </c>
      <c r="F142" s="203" t="s">
        <v>161</v>
      </c>
      <c r="G142" s="200"/>
      <c r="H142" s="202" t="s">
        <v>1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132</v>
      </c>
      <c r="AU142" s="209" t="s">
        <v>88</v>
      </c>
      <c r="AV142" s="13" t="s">
        <v>86</v>
      </c>
      <c r="AW142" s="13" t="s">
        <v>34</v>
      </c>
      <c r="AX142" s="13" t="s">
        <v>78</v>
      </c>
      <c r="AY142" s="209" t="s">
        <v>122</v>
      </c>
    </row>
    <row r="143" spans="1:65" s="12" customFormat="1" ht="22.9" customHeight="1">
      <c r="B143" s="170"/>
      <c r="C143" s="171"/>
      <c r="D143" s="172" t="s">
        <v>77</v>
      </c>
      <c r="E143" s="184" t="s">
        <v>162</v>
      </c>
      <c r="F143" s="184" t="s">
        <v>163</v>
      </c>
      <c r="G143" s="171"/>
      <c r="H143" s="171"/>
      <c r="I143" s="174"/>
      <c r="J143" s="185">
        <f>BK143</f>
        <v>0</v>
      </c>
      <c r="K143" s="171"/>
      <c r="L143" s="176"/>
      <c r="M143" s="177"/>
      <c r="N143" s="178"/>
      <c r="O143" s="178"/>
      <c r="P143" s="179">
        <f>SUM(P144:P145)</f>
        <v>0</v>
      </c>
      <c r="Q143" s="178"/>
      <c r="R143" s="179">
        <f>SUM(R144:R145)</f>
        <v>0</v>
      </c>
      <c r="S143" s="178"/>
      <c r="T143" s="180">
        <f>SUM(T144:T145)</f>
        <v>0</v>
      </c>
      <c r="AR143" s="181" t="s">
        <v>121</v>
      </c>
      <c r="AT143" s="182" t="s">
        <v>77</v>
      </c>
      <c r="AU143" s="182" t="s">
        <v>86</v>
      </c>
      <c r="AY143" s="181" t="s">
        <v>122</v>
      </c>
      <c r="BK143" s="183">
        <f>SUM(BK144:BK145)</f>
        <v>0</v>
      </c>
    </row>
    <row r="144" spans="1:65" s="2" customFormat="1" ht="16.5" customHeight="1">
      <c r="A144" s="34"/>
      <c r="B144" s="35"/>
      <c r="C144" s="186" t="s">
        <v>164</v>
      </c>
      <c r="D144" s="186" t="s">
        <v>125</v>
      </c>
      <c r="E144" s="187" t="s">
        <v>165</v>
      </c>
      <c r="F144" s="188" t="s">
        <v>166</v>
      </c>
      <c r="G144" s="189" t="s">
        <v>128</v>
      </c>
      <c r="H144" s="190">
        <v>1</v>
      </c>
      <c r="I144" s="191"/>
      <c r="J144" s="192">
        <f>ROUND(I144*H144,2)</f>
        <v>0</v>
      </c>
      <c r="K144" s="188" t="s">
        <v>1</v>
      </c>
      <c r="L144" s="39"/>
      <c r="M144" s="193" t="s">
        <v>1</v>
      </c>
      <c r="N144" s="194" t="s">
        <v>43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130</v>
      </c>
      <c r="AT144" s="197" t="s">
        <v>125</v>
      </c>
      <c r="AU144" s="197" t="s">
        <v>88</v>
      </c>
      <c r="AY144" s="17" t="s">
        <v>122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86</v>
      </c>
      <c r="BK144" s="198">
        <f>ROUND(I144*H144,2)</f>
        <v>0</v>
      </c>
      <c r="BL144" s="17" t="s">
        <v>130</v>
      </c>
      <c r="BM144" s="197" t="s">
        <v>167</v>
      </c>
    </row>
    <row r="145" spans="1:51" s="14" customFormat="1" ht="11.25">
      <c r="B145" s="210"/>
      <c r="C145" s="211"/>
      <c r="D145" s="201" t="s">
        <v>132</v>
      </c>
      <c r="E145" s="212" t="s">
        <v>1</v>
      </c>
      <c r="F145" s="213" t="s">
        <v>153</v>
      </c>
      <c r="G145" s="211"/>
      <c r="H145" s="214">
        <v>1</v>
      </c>
      <c r="I145" s="215"/>
      <c r="J145" s="211"/>
      <c r="K145" s="211"/>
      <c r="L145" s="216"/>
      <c r="M145" s="221"/>
      <c r="N145" s="222"/>
      <c r="O145" s="222"/>
      <c r="P145" s="222"/>
      <c r="Q145" s="222"/>
      <c r="R145" s="222"/>
      <c r="S145" s="222"/>
      <c r="T145" s="223"/>
      <c r="AT145" s="220" t="s">
        <v>132</v>
      </c>
      <c r="AU145" s="220" t="s">
        <v>88</v>
      </c>
      <c r="AV145" s="14" t="s">
        <v>88</v>
      </c>
      <c r="AW145" s="14" t="s">
        <v>34</v>
      </c>
      <c r="AX145" s="14" t="s">
        <v>86</v>
      </c>
      <c r="AY145" s="220" t="s">
        <v>122</v>
      </c>
    </row>
    <row r="146" spans="1:51" s="2" customFormat="1" ht="6.95" customHeight="1">
      <c r="A146" s="34"/>
      <c r="B146" s="54"/>
      <c r="C146" s="55"/>
      <c r="D146" s="55"/>
      <c r="E146" s="55"/>
      <c r="F146" s="55"/>
      <c r="G146" s="55"/>
      <c r="H146" s="55"/>
      <c r="I146" s="55"/>
      <c r="J146" s="55"/>
      <c r="K146" s="55"/>
      <c r="L146" s="39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sheetProtection password="CC35" sheet="1" objects="1" scenarios="1" formatColumns="0" formatRows="0" autoFilter="0"/>
  <autoFilter ref="C120:K14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2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88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81" t="str">
        <f>'Rekapitulace stavby'!K6</f>
        <v>Oprava povrchu komunikace na Hrádečkové hrázi v Třeboni</v>
      </c>
      <c r="F7" s="282"/>
      <c r="G7" s="282"/>
      <c r="H7" s="282"/>
      <c r="L7" s="20"/>
    </row>
    <row r="8" spans="1:46" s="2" customFormat="1" ht="12" customHeight="1">
      <c r="A8" s="34"/>
      <c r="B8" s="39"/>
      <c r="C8" s="34"/>
      <c r="D8" s="112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3" t="s">
        <v>168</v>
      </c>
      <c r="F9" s="284"/>
      <c r="G9" s="284"/>
      <c r="H9" s="28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92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5. 4. 2022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29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31</v>
      </c>
      <c r="E20" s="34"/>
      <c r="F20" s="34"/>
      <c r="G20" s="34"/>
      <c r="H20" s="34"/>
      <c r="I20" s="112" t="s">
        <v>25</v>
      </c>
      <c r="J20" s="113" t="s">
        <v>32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33</v>
      </c>
      <c r="F21" s="34"/>
      <c r="G21" s="34"/>
      <c r="H21" s="34"/>
      <c r="I21" s="112" t="s">
        <v>28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25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28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287" t="s">
        <v>1</v>
      </c>
      <c r="F27" s="287"/>
      <c r="G27" s="287"/>
      <c r="H27" s="28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38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40</v>
      </c>
      <c r="G32" s="34"/>
      <c r="H32" s="34"/>
      <c r="I32" s="121" t="s">
        <v>39</v>
      </c>
      <c r="J32" s="121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42</v>
      </c>
      <c r="E33" s="112" t="s">
        <v>43</v>
      </c>
      <c r="F33" s="123">
        <f>ROUND((SUM(BE122:BE171)),  2)</f>
        <v>0</v>
      </c>
      <c r="G33" s="34"/>
      <c r="H33" s="34"/>
      <c r="I33" s="124">
        <v>0.21</v>
      </c>
      <c r="J33" s="123">
        <f>ROUND(((SUM(BE122:BE171))*I33),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44</v>
      </c>
      <c r="F34" s="123">
        <f>ROUND((SUM(BF122:BF171)),  2)</f>
        <v>0</v>
      </c>
      <c r="G34" s="34"/>
      <c r="H34" s="34"/>
      <c r="I34" s="124">
        <v>0.15</v>
      </c>
      <c r="J34" s="123">
        <f>ROUND(((SUM(BF122:BF171))*I34),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45</v>
      </c>
      <c r="F35" s="123">
        <f>ROUND((SUM(BG122:BG171)),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46</v>
      </c>
      <c r="F36" s="123">
        <f>ROUND((SUM(BH122:BH171)),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47</v>
      </c>
      <c r="F37" s="123">
        <f>ROUND((SUM(BI122:BI171)),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88" t="str">
        <f>E7</f>
        <v>Oprava povrchu komunikace na Hrádečkové hrázi v Třeboni</v>
      </c>
      <c r="F85" s="289"/>
      <c r="G85" s="289"/>
      <c r="H85" s="28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59" t="str">
        <f>E9</f>
        <v>101 - Oprava vozovky</v>
      </c>
      <c r="F87" s="290"/>
      <c r="G87" s="290"/>
      <c r="H87" s="290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Třeboň</v>
      </c>
      <c r="G89" s="36"/>
      <c r="H89" s="36"/>
      <c r="I89" s="29" t="s">
        <v>22</v>
      </c>
      <c r="J89" s="66" t="str">
        <f>IF(J12="","",J12)</f>
        <v>5. 4. 2022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Město Třeboň</v>
      </c>
      <c r="G91" s="36"/>
      <c r="H91" s="36"/>
      <c r="I91" s="29" t="s">
        <v>31</v>
      </c>
      <c r="J91" s="32" t="str">
        <f>E21</f>
        <v>WAY project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29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97</v>
      </c>
      <c r="D94" s="144"/>
      <c r="E94" s="144"/>
      <c r="F94" s="144"/>
      <c r="G94" s="144"/>
      <c r="H94" s="144"/>
      <c r="I94" s="144"/>
      <c r="J94" s="145" t="s">
        <v>98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99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100</v>
      </c>
    </row>
    <row r="97" spans="1:31" s="9" customFormat="1" ht="24.95" customHeight="1">
      <c r="B97" s="147"/>
      <c r="C97" s="148"/>
      <c r="D97" s="149" t="s">
        <v>169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170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171</v>
      </c>
      <c r="E99" s="156"/>
      <c r="F99" s="156"/>
      <c r="G99" s="156"/>
      <c r="H99" s="156"/>
      <c r="I99" s="156"/>
      <c r="J99" s="157">
        <f>J127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172</v>
      </c>
      <c r="E100" s="156"/>
      <c r="F100" s="156"/>
      <c r="G100" s="156"/>
      <c r="H100" s="156"/>
      <c r="I100" s="156"/>
      <c r="J100" s="157">
        <f>J143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173</v>
      </c>
      <c r="E101" s="156"/>
      <c r="F101" s="156"/>
      <c r="G101" s="156"/>
      <c r="H101" s="156"/>
      <c r="I101" s="156"/>
      <c r="J101" s="157">
        <f>J150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174</v>
      </c>
      <c r="E102" s="156"/>
      <c r="F102" s="156"/>
      <c r="G102" s="156"/>
      <c r="H102" s="156"/>
      <c r="I102" s="156"/>
      <c r="J102" s="157">
        <f>J170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106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88" t="str">
        <f>E7</f>
        <v>Oprava povrchu komunikace na Hrádečkové hrázi v Třeboni</v>
      </c>
      <c r="F112" s="289"/>
      <c r="G112" s="289"/>
      <c r="H112" s="289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94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59" t="str">
        <f>E9</f>
        <v>101 - Oprava vozovky</v>
      </c>
      <c r="F114" s="290"/>
      <c r="G114" s="290"/>
      <c r="H114" s="290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Třeboň</v>
      </c>
      <c r="G116" s="36"/>
      <c r="H116" s="36"/>
      <c r="I116" s="29" t="s">
        <v>22</v>
      </c>
      <c r="J116" s="66" t="str">
        <f>IF(J12="","",J12)</f>
        <v>5. 4. 2022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24</v>
      </c>
      <c r="D118" s="36"/>
      <c r="E118" s="36"/>
      <c r="F118" s="27" t="str">
        <f>E15</f>
        <v>Město Třeboň</v>
      </c>
      <c r="G118" s="36"/>
      <c r="H118" s="36"/>
      <c r="I118" s="29" t="s">
        <v>31</v>
      </c>
      <c r="J118" s="32" t="str">
        <f>E21</f>
        <v>WAY project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29</v>
      </c>
      <c r="D119" s="36"/>
      <c r="E119" s="36"/>
      <c r="F119" s="27" t="str">
        <f>IF(E18="","",E18)</f>
        <v>Vyplň údaj</v>
      </c>
      <c r="G119" s="36"/>
      <c r="H119" s="36"/>
      <c r="I119" s="29" t="s">
        <v>35</v>
      </c>
      <c r="J119" s="32" t="str">
        <f>E24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107</v>
      </c>
      <c r="D121" s="162" t="s">
        <v>63</v>
      </c>
      <c r="E121" s="162" t="s">
        <v>59</v>
      </c>
      <c r="F121" s="162" t="s">
        <v>60</v>
      </c>
      <c r="G121" s="162" t="s">
        <v>108</v>
      </c>
      <c r="H121" s="162" t="s">
        <v>109</v>
      </c>
      <c r="I121" s="162" t="s">
        <v>110</v>
      </c>
      <c r="J121" s="162" t="s">
        <v>98</v>
      </c>
      <c r="K121" s="163" t="s">
        <v>111</v>
      </c>
      <c r="L121" s="164"/>
      <c r="M121" s="75" t="s">
        <v>1</v>
      </c>
      <c r="N121" s="76" t="s">
        <v>42</v>
      </c>
      <c r="O121" s="76" t="s">
        <v>112</v>
      </c>
      <c r="P121" s="76" t="s">
        <v>113</v>
      </c>
      <c r="Q121" s="76" t="s">
        <v>114</v>
      </c>
      <c r="R121" s="76" t="s">
        <v>115</v>
      </c>
      <c r="S121" s="76" t="s">
        <v>116</v>
      </c>
      <c r="T121" s="77" t="s">
        <v>117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118</v>
      </c>
      <c r="D122" s="36"/>
      <c r="E122" s="36"/>
      <c r="F122" s="36"/>
      <c r="G122" s="36"/>
      <c r="H122" s="36"/>
      <c r="I122" s="36"/>
      <c r="J122" s="165">
        <f>BK122</f>
        <v>0</v>
      </c>
      <c r="K122" s="36"/>
      <c r="L122" s="39"/>
      <c r="M122" s="78"/>
      <c r="N122" s="166"/>
      <c r="O122" s="79"/>
      <c r="P122" s="167">
        <f>P123</f>
        <v>0</v>
      </c>
      <c r="Q122" s="79"/>
      <c r="R122" s="167">
        <f>R123</f>
        <v>382.66760856000002</v>
      </c>
      <c r="S122" s="79"/>
      <c r="T122" s="168">
        <f>T123</f>
        <v>101.75410000000001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77</v>
      </c>
      <c r="AU122" s="17" t="s">
        <v>100</v>
      </c>
      <c r="BK122" s="169">
        <f>BK123</f>
        <v>0</v>
      </c>
    </row>
    <row r="123" spans="1:65" s="12" customFormat="1" ht="25.9" customHeight="1">
      <c r="B123" s="170"/>
      <c r="C123" s="171"/>
      <c r="D123" s="172" t="s">
        <v>77</v>
      </c>
      <c r="E123" s="173" t="s">
        <v>175</v>
      </c>
      <c r="F123" s="173" t="s">
        <v>176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P124+P127+P143+P150+P170</f>
        <v>0</v>
      </c>
      <c r="Q123" s="178"/>
      <c r="R123" s="179">
        <f>R124+R127+R143+R150+R170</f>
        <v>382.66760856000002</v>
      </c>
      <c r="S123" s="178"/>
      <c r="T123" s="180">
        <f>T124+T127+T143+T150+T170</f>
        <v>101.75410000000001</v>
      </c>
      <c r="AR123" s="181" t="s">
        <v>86</v>
      </c>
      <c r="AT123" s="182" t="s">
        <v>77</v>
      </c>
      <c r="AU123" s="182" t="s">
        <v>78</v>
      </c>
      <c r="AY123" s="181" t="s">
        <v>122</v>
      </c>
      <c r="BK123" s="183">
        <f>BK124+BK127+BK143+BK150+BK170</f>
        <v>0</v>
      </c>
    </row>
    <row r="124" spans="1:65" s="12" customFormat="1" ht="22.9" customHeight="1">
      <c r="B124" s="170"/>
      <c r="C124" s="171"/>
      <c r="D124" s="172" t="s">
        <v>77</v>
      </c>
      <c r="E124" s="184" t="s">
        <v>86</v>
      </c>
      <c r="F124" s="184" t="s">
        <v>177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SUM(P125:P126)</f>
        <v>0</v>
      </c>
      <c r="Q124" s="178"/>
      <c r="R124" s="179">
        <f>SUM(R125:R126)</f>
        <v>0</v>
      </c>
      <c r="S124" s="178"/>
      <c r="T124" s="180">
        <f>SUM(T125:T126)</f>
        <v>5.782</v>
      </c>
      <c r="AR124" s="181" t="s">
        <v>86</v>
      </c>
      <c r="AT124" s="182" t="s">
        <v>77</v>
      </c>
      <c r="AU124" s="182" t="s">
        <v>86</v>
      </c>
      <c r="AY124" s="181" t="s">
        <v>122</v>
      </c>
      <c r="BK124" s="183">
        <f>SUM(BK125:BK126)</f>
        <v>0</v>
      </c>
    </row>
    <row r="125" spans="1:65" s="2" customFormat="1" ht="33" customHeight="1">
      <c r="A125" s="34"/>
      <c r="B125" s="35"/>
      <c r="C125" s="186" t="s">
        <v>86</v>
      </c>
      <c r="D125" s="186" t="s">
        <v>125</v>
      </c>
      <c r="E125" s="187" t="s">
        <v>178</v>
      </c>
      <c r="F125" s="188" t="s">
        <v>179</v>
      </c>
      <c r="G125" s="189" t="s">
        <v>180</v>
      </c>
      <c r="H125" s="190">
        <v>59</v>
      </c>
      <c r="I125" s="191"/>
      <c r="J125" s="192">
        <f>ROUND(I125*H125,2)</f>
        <v>0</v>
      </c>
      <c r="K125" s="188" t="s">
        <v>181</v>
      </c>
      <c r="L125" s="39"/>
      <c r="M125" s="193" t="s">
        <v>1</v>
      </c>
      <c r="N125" s="194" t="s">
        <v>43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9.8000000000000004E-2</v>
      </c>
      <c r="T125" s="196">
        <f>S125*H125</f>
        <v>5.782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147</v>
      </c>
      <c r="AT125" s="197" t="s">
        <v>125</v>
      </c>
      <c r="AU125" s="197" t="s">
        <v>88</v>
      </c>
      <c r="AY125" s="17" t="s">
        <v>122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86</v>
      </c>
      <c r="BK125" s="198">
        <f>ROUND(I125*H125,2)</f>
        <v>0</v>
      </c>
      <c r="BL125" s="17" t="s">
        <v>147</v>
      </c>
      <c r="BM125" s="197" t="s">
        <v>182</v>
      </c>
    </row>
    <row r="126" spans="1:65" s="14" customFormat="1" ht="11.25">
      <c r="B126" s="210"/>
      <c r="C126" s="211"/>
      <c r="D126" s="201" t="s">
        <v>132</v>
      </c>
      <c r="E126" s="212" t="s">
        <v>1</v>
      </c>
      <c r="F126" s="213" t="s">
        <v>183</v>
      </c>
      <c r="G126" s="211"/>
      <c r="H126" s="214">
        <v>59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132</v>
      </c>
      <c r="AU126" s="220" t="s">
        <v>88</v>
      </c>
      <c r="AV126" s="14" t="s">
        <v>88</v>
      </c>
      <c r="AW126" s="14" t="s">
        <v>34</v>
      </c>
      <c r="AX126" s="14" t="s">
        <v>86</v>
      </c>
      <c r="AY126" s="220" t="s">
        <v>122</v>
      </c>
    </row>
    <row r="127" spans="1:65" s="12" customFormat="1" ht="22.9" customHeight="1">
      <c r="B127" s="170"/>
      <c r="C127" s="171"/>
      <c r="D127" s="172" t="s">
        <v>77</v>
      </c>
      <c r="E127" s="184" t="s">
        <v>121</v>
      </c>
      <c r="F127" s="184" t="s">
        <v>184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SUM(P128:P142)</f>
        <v>0</v>
      </c>
      <c r="Q127" s="178"/>
      <c r="R127" s="179">
        <f>SUM(R128:R142)</f>
        <v>382.66760856000002</v>
      </c>
      <c r="S127" s="178"/>
      <c r="T127" s="180">
        <f>SUM(T128:T142)</f>
        <v>0</v>
      </c>
      <c r="AR127" s="181" t="s">
        <v>86</v>
      </c>
      <c r="AT127" s="182" t="s">
        <v>77</v>
      </c>
      <c r="AU127" s="182" t="s">
        <v>86</v>
      </c>
      <c r="AY127" s="181" t="s">
        <v>122</v>
      </c>
      <c r="BK127" s="183">
        <f>SUM(BK128:BK142)</f>
        <v>0</v>
      </c>
    </row>
    <row r="128" spans="1:65" s="2" customFormat="1" ht="33" customHeight="1">
      <c r="A128" s="34"/>
      <c r="B128" s="35"/>
      <c r="C128" s="186" t="s">
        <v>88</v>
      </c>
      <c r="D128" s="186" t="s">
        <v>125</v>
      </c>
      <c r="E128" s="187" t="s">
        <v>185</v>
      </c>
      <c r="F128" s="188" t="s">
        <v>186</v>
      </c>
      <c r="G128" s="189" t="s">
        <v>180</v>
      </c>
      <c r="H128" s="190">
        <v>92.8</v>
      </c>
      <c r="I128" s="191"/>
      <c r="J128" s="192">
        <f>ROUND(I128*H128,2)</f>
        <v>0</v>
      </c>
      <c r="K128" s="188" t="s">
        <v>181</v>
      </c>
      <c r="L128" s="39"/>
      <c r="M128" s="193" t="s">
        <v>1</v>
      </c>
      <c r="N128" s="194" t="s">
        <v>43</v>
      </c>
      <c r="O128" s="71"/>
      <c r="P128" s="195">
        <f>O128*H128</f>
        <v>0</v>
      </c>
      <c r="Q128" s="195">
        <v>0.1118002</v>
      </c>
      <c r="R128" s="195">
        <f>Q128*H128</f>
        <v>10.375058559999999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147</v>
      </c>
      <c r="AT128" s="197" t="s">
        <v>125</v>
      </c>
      <c r="AU128" s="197" t="s">
        <v>88</v>
      </c>
      <c r="AY128" s="17" t="s">
        <v>122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86</v>
      </c>
      <c r="BK128" s="198">
        <f>ROUND(I128*H128,2)</f>
        <v>0</v>
      </c>
      <c r="BL128" s="17" t="s">
        <v>147</v>
      </c>
      <c r="BM128" s="197" t="s">
        <v>187</v>
      </c>
    </row>
    <row r="129" spans="1:65" s="14" customFormat="1" ht="11.25">
      <c r="B129" s="210"/>
      <c r="C129" s="211"/>
      <c r="D129" s="201" t="s">
        <v>132</v>
      </c>
      <c r="E129" s="212" t="s">
        <v>1</v>
      </c>
      <c r="F129" s="213" t="s">
        <v>188</v>
      </c>
      <c r="G129" s="211"/>
      <c r="H129" s="214">
        <v>92.8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132</v>
      </c>
      <c r="AU129" s="220" t="s">
        <v>88</v>
      </c>
      <c r="AV129" s="14" t="s">
        <v>88</v>
      </c>
      <c r="AW129" s="14" t="s">
        <v>34</v>
      </c>
      <c r="AX129" s="14" t="s">
        <v>86</v>
      </c>
      <c r="AY129" s="220" t="s">
        <v>122</v>
      </c>
    </row>
    <row r="130" spans="1:65" s="13" customFormat="1" ht="11.25">
      <c r="B130" s="199"/>
      <c r="C130" s="200"/>
      <c r="D130" s="201" t="s">
        <v>132</v>
      </c>
      <c r="E130" s="202" t="s">
        <v>1</v>
      </c>
      <c r="F130" s="203" t="s">
        <v>189</v>
      </c>
      <c r="G130" s="200"/>
      <c r="H130" s="202" t="s">
        <v>1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132</v>
      </c>
      <c r="AU130" s="209" t="s">
        <v>88</v>
      </c>
      <c r="AV130" s="13" t="s">
        <v>86</v>
      </c>
      <c r="AW130" s="13" t="s">
        <v>34</v>
      </c>
      <c r="AX130" s="13" t="s">
        <v>78</v>
      </c>
      <c r="AY130" s="209" t="s">
        <v>122</v>
      </c>
    </row>
    <row r="131" spans="1:65" s="2" customFormat="1" ht="21.75" customHeight="1">
      <c r="A131" s="34"/>
      <c r="B131" s="35"/>
      <c r="C131" s="186" t="s">
        <v>139</v>
      </c>
      <c r="D131" s="186" t="s">
        <v>125</v>
      </c>
      <c r="E131" s="187" t="s">
        <v>190</v>
      </c>
      <c r="F131" s="188" t="s">
        <v>191</v>
      </c>
      <c r="G131" s="189" t="s">
        <v>180</v>
      </c>
      <c r="H131" s="190">
        <v>458.35</v>
      </c>
      <c r="I131" s="191"/>
      <c r="J131" s="192">
        <f>ROUND(I131*H131,2)</f>
        <v>0</v>
      </c>
      <c r="K131" s="188" t="s">
        <v>181</v>
      </c>
      <c r="L131" s="39"/>
      <c r="M131" s="193" t="s">
        <v>1</v>
      </c>
      <c r="N131" s="194" t="s">
        <v>43</v>
      </c>
      <c r="O131" s="71"/>
      <c r="P131" s="195">
        <f>O131*H131</f>
        <v>0</v>
      </c>
      <c r="Q131" s="195">
        <v>0.161</v>
      </c>
      <c r="R131" s="195">
        <f>Q131*H131</f>
        <v>73.794350000000009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147</v>
      </c>
      <c r="AT131" s="197" t="s">
        <v>125</v>
      </c>
      <c r="AU131" s="197" t="s">
        <v>88</v>
      </c>
      <c r="AY131" s="17" t="s">
        <v>122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86</v>
      </c>
      <c r="BK131" s="198">
        <f>ROUND(I131*H131,2)</f>
        <v>0</v>
      </c>
      <c r="BL131" s="17" t="s">
        <v>147</v>
      </c>
      <c r="BM131" s="197" t="s">
        <v>192</v>
      </c>
    </row>
    <row r="132" spans="1:65" s="14" customFormat="1" ht="11.25">
      <c r="B132" s="210"/>
      <c r="C132" s="211"/>
      <c r="D132" s="201" t="s">
        <v>132</v>
      </c>
      <c r="E132" s="212" t="s">
        <v>1</v>
      </c>
      <c r="F132" s="213" t="s">
        <v>193</v>
      </c>
      <c r="G132" s="211"/>
      <c r="H132" s="214">
        <v>458.35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132</v>
      </c>
      <c r="AU132" s="220" t="s">
        <v>88</v>
      </c>
      <c r="AV132" s="14" t="s">
        <v>88</v>
      </c>
      <c r="AW132" s="14" t="s">
        <v>34</v>
      </c>
      <c r="AX132" s="14" t="s">
        <v>86</v>
      </c>
      <c r="AY132" s="220" t="s">
        <v>122</v>
      </c>
    </row>
    <row r="133" spans="1:65" s="2" customFormat="1" ht="24.2" customHeight="1">
      <c r="A133" s="34"/>
      <c r="B133" s="35"/>
      <c r="C133" s="186" t="s">
        <v>147</v>
      </c>
      <c r="D133" s="186" t="s">
        <v>125</v>
      </c>
      <c r="E133" s="187" t="s">
        <v>194</v>
      </c>
      <c r="F133" s="188" t="s">
        <v>195</v>
      </c>
      <c r="G133" s="189" t="s">
        <v>180</v>
      </c>
      <c r="H133" s="190">
        <v>1911</v>
      </c>
      <c r="I133" s="191"/>
      <c r="J133" s="192">
        <f>ROUND(I133*H133,2)</f>
        <v>0</v>
      </c>
      <c r="K133" s="188" t="s">
        <v>181</v>
      </c>
      <c r="L133" s="39"/>
      <c r="M133" s="193" t="s">
        <v>1</v>
      </c>
      <c r="N133" s="194" t="s">
        <v>43</v>
      </c>
      <c r="O133" s="71"/>
      <c r="P133" s="195">
        <f>O133*H133</f>
        <v>0</v>
      </c>
      <c r="Q133" s="195">
        <v>0.15620000000000001</v>
      </c>
      <c r="R133" s="195">
        <f>Q133*H133</f>
        <v>298.4982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147</v>
      </c>
      <c r="AT133" s="197" t="s">
        <v>125</v>
      </c>
      <c r="AU133" s="197" t="s">
        <v>88</v>
      </c>
      <c r="AY133" s="17" t="s">
        <v>122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86</v>
      </c>
      <c r="BK133" s="198">
        <f>ROUND(I133*H133,2)</f>
        <v>0</v>
      </c>
      <c r="BL133" s="17" t="s">
        <v>147</v>
      </c>
      <c r="BM133" s="197" t="s">
        <v>196</v>
      </c>
    </row>
    <row r="134" spans="1:65" s="13" customFormat="1" ht="11.25">
      <c r="B134" s="199"/>
      <c r="C134" s="200"/>
      <c r="D134" s="201" t="s">
        <v>132</v>
      </c>
      <c r="E134" s="202" t="s">
        <v>1</v>
      </c>
      <c r="F134" s="203" t="s">
        <v>197</v>
      </c>
      <c r="G134" s="200"/>
      <c r="H134" s="202" t="s">
        <v>1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132</v>
      </c>
      <c r="AU134" s="209" t="s">
        <v>88</v>
      </c>
      <c r="AV134" s="13" t="s">
        <v>86</v>
      </c>
      <c r="AW134" s="13" t="s">
        <v>34</v>
      </c>
      <c r="AX134" s="13" t="s">
        <v>78</v>
      </c>
      <c r="AY134" s="209" t="s">
        <v>122</v>
      </c>
    </row>
    <row r="135" spans="1:65" s="13" customFormat="1" ht="11.25">
      <c r="B135" s="199"/>
      <c r="C135" s="200"/>
      <c r="D135" s="201" t="s">
        <v>132</v>
      </c>
      <c r="E135" s="202" t="s">
        <v>1</v>
      </c>
      <c r="F135" s="203" t="s">
        <v>198</v>
      </c>
      <c r="G135" s="200"/>
      <c r="H135" s="202" t="s">
        <v>1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132</v>
      </c>
      <c r="AU135" s="209" t="s">
        <v>88</v>
      </c>
      <c r="AV135" s="13" t="s">
        <v>86</v>
      </c>
      <c r="AW135" s="13" t="s">
        <v>34</v>
      </c>
      <c r="AX135" s="13" t="s">
        <v>78</v>
      </c>
      <c r="AY135" s="209" t="s">
        <v>122</v>
      </c>
    </row>
    <row r="136" spans="1:65" s="13" customFormat="1" ht="11.25">
      <c r="B136" s="199"/>
      <c r="C136" s="200"/>
      <c r="D136" s="201" t="s">
        <v>132</v>
      </c>
      <c r="E136" s="202" t="s">
        <v>1</v>
      </c>
      <c r="F136" s="203" t="s">
        <v>199</v>
      </c>
      <c r="G136" s="200"/>
      <c r="H136" s="202" t="s">
        <v>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132</v>
      </c>
      <c r="AU136" s="209" t="s">
        <v>88</v>
      </c>
      <c r="AV136" s="13" t="s">
        <v>86</v>
      </c>
      <c r="AW136" s="13" t="s">
        <v>34</v>
      </c>
      <c r="AX136" s="13" t="s">
        <v>78</v>
      </c>
      <c r="AY136" s="209" t="s">
        <v>122</v>
      </c>
    </row>
    <row r="137" spans="1:65" s="14" customFormat="1" ht="11.25">
      <c r="B137" s="210"/>
      <c r="C137" s="211"/>
      <c r="D137" s="201" t="s">
        <v>132</v>
      </c>
      <c r="E137" s="212" t="s">
        <v>1</v>
      </c>
      <c r="F137" s="213" t="s">
        <v>200</v>
      </c>
      <c r="G137" s="211"/>
      <c r="H137" s="214">
        <v>1911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132</v>
      </c>
      <c r="AU137" s="220" t="s">
        <v>88</v>
      </c>
      <c r="AV137" s="14" t="s">
        <v>88</v>
      </c>
      <c r="AW137" s="14" t="s">
        <v>34</v>
      </c>
      <c r="AX137" s="14" t="s">
        <v>86</v>
      </c>
      <c r="AY137" s="220" t="s">
        <v>122</v>
      </c>
    </row>
    <row r="138" spans="1:65" s="2" customFormat="1" ht="16.5" customHeight="1">
      <c r="A138" s="34"/>
      <c r="B138" s="35"/>
      <c r="C138" s="186" t="s">
        <v>121</v>
      </c>
      <c r="D138" s="186" t="s">
        <v>125</v>
      </c>
      <c r="E138" s="187" t="s">
        <v>201</v>
      </c>
      <c r="F138" s="188" t="s">
        <v>202</v>
      </c>
      <c r="G138" s="189" t="s">
        <v>180</v>
      </c>
      <c r="H138" s="190">
        <v>1911</v>
      </c>
      <c r="I138" s="191"/>
      <c r="J138" s="192">
        <f>ROUND(I138*H138,2)</f>
        <v>0</v>
      </c>
      <c r="K138" s="188" t="s">
        <v>181</v>
      </c>
      <c r="L138" s="39"/>
      <c r="M138" s="193" t="s">
        <v>1</v>
      </c>
      <c r="N138" s="194" t="s">
        <v>43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147</v>
      </c>
      <c r="AT138" s="197" t="s">
        <v>125</v>
      </c>
      <c r="AU138" s="197" t="s">
        <v>88</v>
      </c>
      <c r="AY138" s="17" t="s">
        <v>122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86</v>
      </c>
      <c r="BK138" s="198">
        <f>ROUND(I138*H138,2)</f>
        <v>0</v>
      </c>
      <c r="BL138" s="17" t="s">
        <v>147</v>
      </c>
      <c r="BM138" s="197" t="s">
        <v>203</v>
      </c>
    </row>
    <row r="139" spans="1:65" s="13" customFormat="1" ht="11.25">
      <c r="B139" s="199"/>
      <c r="C139" s="200"/>
      <c r="D139" s="201" t="s">
        <v>132</v>
      </c>
      <c r="E139" s="202" t="s">
        <v>1</v>
      </c>
      <c r="F139" s="203" t="s">
        <v>204</v>
      </c>
      <c r="G139" s="200"/>
      <c r="H139" s="202" t="s">
        <v>1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132</v>
      </c>
      <c r="AU139" s="209" t="s">
        <v>88</v>
      </c>
      <c r="AV139" s="13" t="s">
        <v>86</v>
      </c>
      <c r="AW139" s="13" t="s">
        <v>34</v>
      </c>
      <c r="AX139" s="13" t="s">
        <v>78</v>
      </c>
      <c r="AY139" s="209" t="s">
        <v>122</v>
      </c>
    </row>
    <row r="140" spans="1:65" s="14" customFormat="1" ht="11.25">
      <c r="B140" s="210"/>
      <c r="C140" s="211"/>
      <c r="D140" s="201" t="s">
        <v>132</v>
      </c>
      <c r="E140" s="212" t="s">
        <v>1</v>
      </c>
      <c r="F140" s="213" t="s">
        <v>205</v>
      </c>
      <c r="G140" s="211"/>
      <c r="H140" s="214">
        <v>1911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132</v>
      </c>
      <c r="AU140" s="220" t="s">
        <v>88</v>
      </c>
      <c r="AV140" s="14" t="s">
        <v>88</v>
      </c>
      <c r="AW140" s="14" t="s">
        <v>34</v>
      </c>
      <c r="AX140" s="14" t="s">
        <v>86</v>
      </c>
      <c r="AY140" s="220" t="s">
        <v>122</v>
      </c>
    </row>
    <row r="141" spans="1:65" s="2" customFormat="1" ht="24.2" customHeight="1">
      <c r="A141" s="34"/>
      <c r="B141" s="35"/>
      <c r="C141" s="186" t="s">
        <v>164</v>
      </c>
      <c r="D141" s="186" t="s">
        <v>125</v>
      </c>
      <c r="E141" s="187" t="s">
        <v>206</v>
      </c>
      <c r="F141" s="188" t="s">
        <v>207</v>
      </c>
      <c r="G141" s="189" t="s">
        <v>180</v>
      </c>
      <c r="H141" s="190">
        <v>1911</v>
      </c>
      <c r="I141" s="191"/>
      <c r="J141" s="192">
        <f>ROUND(I141*H141,2)</f>
        <v>0</v>
      </c>
      <c r="K141" s="188" t="s">
        <v>181</v>
      </c>
      <c r="L141" s="39"/>
      <c r="M141" s="193" t="s">
        <v>1</v>
      </c>
      <c r="N141" s="194" t="s">
        <v>43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147</v>
      </c>
      <c r="AT141" s="197" t="s">
        <v>125</v>
      </c>
      <c r="AU141" s="197" t="s">
        <v>88</v>
      </c>
      <c r="AY141" s="17" t="s">
        <v>122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86</v>
      </c>
      <c r="BK141" s="198">
        <f>ROUND(I141*H141,2)</f>
        <v>0</v>
      </c>
      <c r="BL141" s="17" t="s">
        <v>147</v>
      </c>
      <c r="BM141" s="197" t="s">
        <v>208</v>
      </c>
    </row>
    <row r="142" spans="1:65" s="14" customFormat="1" ht="11.25">
      <c r="B142" s="210"/>
      <c r="C142" s="211"/>
      <c r="D142" s="201" t="s">
        <v>132</v>
      </c>
      <c r="E142" s="212" t="s">
        <v>1</v>
      </c>
      <c r="F142" s="213" t="s">
        <v>200</v>
      </c>
      <c r="G142" s="211"/>
      <c r="H142" s="214">
        <v>1911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132</v>
      </c>
      <c r="AU142" s="220" t="s">
        <v>88</v>
      </c>
      <c r="AV142" s="14" t="s">
        <v>88</v>
      </c>
      <c r="AW142" s="14" t="s">
        <v>34</v>
      </c>
      <c r="AX142" s="14" t="s">
        <v>86</v>
      </c>
      <c r="AY142" s="220" t="s">
        <v>122</v>
      </c>
    </row>
    <row r="143" spans="1:65" s="12" customFormat="1" ht="22.9" customHeight="1">
      <c r="B143" s="170"/>
      <c r="C143" s="171"/>
      <c r="D143" s="172" t="s">
        <v>77</v>
      </c>
      <c r="E143" s="184" t="s">
        <v>209</v>
      </c>
      <c r="F143" s="184" t="s">
        <v>210</v>
      </c>
      <c r="G143" s="171"/>
      <c r="H143" s="171"/>
      <c r="I143" s="174"/>
      <c r="J143" s="185">
        <f>BK143</f>
        <v>0</v>
      </c>
      <c r="K143" s="171"/>
      <c r="L143" s="176"/>
      <c r="M143" s="177"/>
      <c r="N143" s="178"/>
      <c r="O143" s="178"/>
      <c r="P143" s="179">
        <f>SUM(P144:P149)</f>
        <v>0</v>
      </c>
      <c r="Q143" s="178"/>
      <c r="R143" s="179">
        <f>SUM(R144:R149)</f>
        <v>0</v>
      </c>
      <c r="S143" s="178"/>
      <c r="T143" s="180">
        <f>SUM(T144:T149)</f>
        <v>95.972100000000012</v>
      </c>
      <c r="AR143" s="181" t="s">
        <v>86</v>
      </c>
      <c r="AT143" s="182" t="s">
        <v>77</v>
      </c>
      <c r="AU143" s="182" t="s">
        <v>86</v>
      </c>
      <c r="AY143" s="181" t="s">
        <v>122</v>
      </c>
      <c r="BK143" s="183">
        <f>SUM(BK144:BK149)</f>
        <v>0</v>
      </c>
    </row>
    <row r="144" spans="1:65" s="2" customFormat="1" ht="24.2" customHeight="1">
      <c r="A144" s="34"/>
      <c r="B144" s="35"/>
      <c r="C144" s="186" t="s">
        <v>211</v>
      </c>
      <c r="D144" s="186" t="s">
        <v>125</v>
      </c>
      <c r="E144" s="187" t="s">
        <v>212</v>
      </c>
      <c r="F144" s="188" t="s">
        <v>213</v>
      </c>
      <c r="G144" s="189" t="s">
        <v>214</v>
      </c>
      <c r="H144" s="190">
        <v>17.5</v>
      </c>
      <c r="I144" s="191"/>
      <c r="J144" s="192">
        <f>ROUND(I144*H144,2)</f>
        <v>0</v>
      </c>
      <c r="K144" s="188" t="s">
        <v>181</v>
      </c>
      <c r="L144" s="39"/>
      <c r="M144" s="193" t="s">
        <v>1</v>
      </c>
      <c r="N144" s="194" t="s">
        <v>43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147</v>
      </c>
      <c r="AT144" s="197" t="s">
        <v>125</v>
      </c>
      <c r="AU144" s="197" t="s">
        <v>88</v>
      </c>
      <c r="AY144" s="17" t="s">
        <v>122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86</v>
      </c>
      <c r="BK144" s="198">
        <f>ROUND(I144*H144,2)</f>
        <v>0</v>
      </c>
      <c r="BL144" s="17" t="s">
        <v>147</v>
      </c>
      <c r="BM144" s="197" t="s">
        <v>215</v>
      </c>
    </row>
    <row r="145" spans="1:65" s="14" customFormat="1" ht="11.25">
      <c r="B145" s="210"/>
      <c r="C145" s="211"/>
      <c r="D145" s="201" t="s">
        <v>132</v>
      </c>
      <c r="E145" s="212" t="s">
        <v>1</v>
      </c>
      <c r="F145" s="213" t="s">
        <v>216</v>
      </c>
      <c r="G145" s="211"/>
      <c r="H145" s="214">
        <v>17.5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132</v>
      </c>
      <c r="AU145" s="220" t="s">
        <v>88</v>
      </c>
      <c r="AV145" s="14" t="s">
        <v>88</v>
      </c>
      <c r="AW145" s="14" t="s">
        <v>34</v>
      </c>
      <c r="AX145" s="14" t="s">
        <v>86</v>
      </c>
      <c r="AY145" s="220" t="s">
        <v>122</v>
      </c>
    </row>
    <row r="146" spans="1:65" s="2" customFormat="1" ht="33" customHeight="1">
      <c r="A146" s="34"/>
      <c r="B146" s="35"/>
      <c r="C146" s="186" t="s">
        <v>217</v>
      </c>
      <c r="D146" s="186" t="s">
        <v>125</v>
      </c>
      <c r="E146" s="187" t="s">
        <v>218</v>
      </c>
      <c r="F146" s="188" t="s">
        <v>219</v>
      </c>
      <c r="G146" s="189" t="s">
        <v>180</v>
      </c>
      <c r="H146" s="190">
        <v>1911</v>
      </c>
      <c r="I146" s="191"/>
      <c r="J146" s="192">
        <f>ROUND(I146*H146,2)</f>
        <v>0</v>
      </c>
      <c r="K146" s="188" t="s">
        <v>181</v>
      </c>
      <c r="L146" s="39"/>
      <c r="M146" s="193" t="s">
        <v>1</v>
      </c>
      <c r="N146" s="194" t="s">
        <v>43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0.02</v>
      </c>
      <c r="T146" s="196">
        <f>S146*H146</f>
        <v>38.22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147</v>
      </c>
      <c r="AT146" s="197" t="s">
        <v>125</v>
      </c>
      <c r="AU146" s="197" t="s">
        <v>88</v>
      </c>
      <c r="AY146" s="17" t="s">
        <v>122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86</v>
      </c>
      <c r="BK146" s="198">
        <f>ROUND(I146*H146,2)</f>
        <v>0</v>
      </c>
      <c r="BL146" s="17" t="s">
        <v>147</v>
      </c>
      <c r="BM146" s="197" t="s">
        <v>220</v>
      </c>
    </row>
    <row r="147" spans="1:65" s="14" customFormat="1" ht="11.25">
      <c r="B147" s="210"/>
      <c r="C147" s="211"/>
      <c r="D147" s="201" t="s">
        <v>132</v>
      </c>
      <c r="E147" s="212" t="s">
        <v>1</v>
      </c>
      <c r="F147" s="213" t="s">
        <v>221</v>
      </c>
      <c r="G147" s="211"/>
      <c r="H147" s="214">
        <v>1911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132</v>
      </c>
      <c r="AU147" s="220" t="s">
        <v>88</v>
      </c>
      <c r="AV147" s="14" t="s">
        <v>88</v>
      </c>
      <c r="AW147" s="14" t="s">
        <v>34</v>
      </c>
      <c r="AX147" s="14" t="s">
        <v>86</v>
      </c>
      <c r="AY147" s="220" t="s">
        <v>122</v>
      </c>
    </row>
    <row r="148" spans="1:65" s="2" customFormat="1" ht="37.9" customHeight="1">
      <c r="A148" s="34"/>
      <c r="B148" s="35"/>
      <c r="C148" s="186" t="s">
        <v>209</v>
      </c>
      <c r="D148" s="186" t="s">
        <v>125</v>
      </c>
      <c r="E148" s="187" t="s">
        <v>222</v>
      </c>
      <c r="F148" s="188" t="s">
        <v>223</v>
      </c>
      <c r="G148" s="189" t="s">
        <v>180</v>
      </c>
      <c r="H148" s="190">
        <v>458.35</v>
      </c>
      <c r="I148" s="191"/>
      <c r="J148" s="192">
        <f>ROUND(I148*H148,2)</f>
        <v>0</v>
      </c>
      <c r="K148" s="188" t="s">
        <v>181</v>
      </c>
      <c r="L148" s="39"/>
      <c r="M148" s="193" t="s">
        <v>1</v>
      </c>
      <c r="N148" s="194" t="s">
        <v>43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0.126</v>
      </c>
      <c r="T148" s="196">
        <f>S148*H148</f>
        <v>57.752100000000006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147</v>
      </c>
      <c r="AT148" s="197" t="s">
        <v>125</v>
      </c>
      <c r="AU148" s="197" t="s">
        <v>88</v>
      </c>
      <c r="AY148" s="17" t="s">
        <v>122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86</v>
      </c>
      <c r="BK148" s="198">
        <f>ROUND(I148*H148,2)</f>
        <v>0</v>
      </c>
      <c r="BL148" s="17" t="s">
        <v>147</v>
      </c>
      <c r="BM148" s="197" t="s">
        <v>224</v>
      </c>
    </row>
    <row r="149" spans="1:65" s="14" customFormat="1" ht="11.25">
      <c r="B149" s="210"/>
      <c r="C149" s="211"/>
      <c r="D149" s="201" t="s">
        <v>132</v>
      </c>
      <c r="E149" s="212" t="s">
        <v>1</v>
      </c>
      <c r="F149" s="213" t="s">
        <v>225</v>
      </c>
      <c r="G149" s="211"/>
      <c r="H149" s="214">
        <v>458.35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132</v>
      </c>
      <c r="AU149" s="220" t="s">
        <v>88</v>
      </c>
      <c r="AV149" s="14" t="s">
        <v>88</v>
      </c>
      <c r="AW149" s="14" t="s">
        <v>34</v>
      </c>
      <c r="AX149" s="14" t="s">
        <v>86</v>
      </c>
      <c r="AY149" s="220" t="s">
        <v>122</v>
      </c>
    </row>
    <row r="150" spans="1:65" s="12" customFormat="1" ht="22.9" customHeight="1">
      <c r="B150" s="170"/>
      <c r="C150" s="171"/>
      <c r="D150" s="172" t="s">
        <v>77</v>
      </c>
      <c r="E150" s="184" t="s">
        <v>226</v>
      </c>
      <c r="F150" s="184" t="s">
        <v>227</v>
      </c>
      <c r="G150" s="171"/>
      <c r="H150" s="171"/>
      <c r="I150" s="174"/>
      <c r="J150" s="185">
        <f>BK150</f>
        <v>0</v>
      </c>
      <c r="K150" s="171"/>
      <c r="L150" s="176"/>
      <c r="M150" s="177"/>
      <c r="N150" s="178"/>
      <c r="O150" s="178"/>
      <c r="P150" s="179">
        <f>SUM(P151:P169)</f>
        <v>0</v>
      </c>
      <c r="Q150" s="178"/>
      <c r="R150" s="179">
        <f>SUM(R151:R169)</f>
        <v>0</v>
      </c>
      <c r="S150" s="178"/>
      <c r="T150" s="180">
        <f>SUM(T151:T169)</f>
        <v>0</v>
      </c>
      <c r="AR150" s="181" t="s">
        <v>86</v>
      </c>
      <c r="AT150" s="182" t="s">
        <v>77</v>
      </c>
      <c r="AU150" s="182" t="s">
        <v>86</v>
      </c>
      <c r="AY150" s="181" t="s">
        <v>122</v>
      </c>
      <c r="BK150" s="183">
        <f>SUM(BK151:BK169)</f>
        <v>0</v>
      </c>
    </row>
    <row r="151" spans="1:65" s="2" customFormat="1" ht="24.2" customHeight="1">
      <c r="A151" s="34"/>
      <c r="B151" s="35"/>
      <c r="C151" s="186" t="s">
        <v>228</v>
      </c>
      <c r="D151" s="186" t="s">
        <v>125</v>
      </c>
      <c r="E151" s="187" t="s">
        <v>229</v>
      </c>
      <c r="F151" s="188" t="s">
        <v>230</v>
      </c>
      <c r="G151" s="189" t="s">
        <v>231</v>
      </c>
      <c r="H151" s="190">
        <v>95.971999999999994</v>
      </c>
      <c r="I151" s="191"/>
      <c r="J151" s="192">
        <f>ROUND(I151*H151,2)</f>
        <v>0</v>
      </c>
      <c r="K151" s="188" t="s">
        <v>181</v>
      </c>
      <c r="L151" s="39"/>
      <c r="M151" s="193" t="s">
        <v>1</v>
      </c>
      <c r="N151" s="194" t="s">
        <v>43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147</v>
      </c>
      <c r="AT151" s="197" t="s">
        <v>125</v>
      </c>
      <c r="AU151" s="197" t="s">
        <v>88</v>
      </c>
      <c r="AY151" s="17" t="s">
        <v>122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86</v>
      </c>
      <c r="BK151" s="198">
        <f>ROUND(I151*H151,2)</f>
        <v>0</v>
      </c>
      <c r="BL151" s="17" t="s">
        <v>147</v>
      </c>
      <c r="BM151" s="197" t="s">
        <v>232</v>
      </c>
    </row>
    <row r="152" spans="1:65" s="13" customFormat="1" ht="11.25">
      <c r="B152" s="199"/>
      <c r="C152" s="200"/>
      <c r="D152" s="201" t="s">
        <v>132</v>
      </c>
      <c r="E152" s="202" t="s">
        <v>1</v>
      </c>
      <c r="F152" s="203" t="s">
        <v>233</v>
      </c>
      <c r="G152" s="200"/>
      <c r="H152" s="202" t="s">
        <v>1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132</v>
      </c>
      <c r="AU152" s="209" t="s">
        <v>88</v>
      </c>
      <c r="AV152" s="13" t="s">
        <v>86</v>
      </c>
      <c r="AW152" s="13" t="s">
        <v>34</v>
      </c>
      <c r="AX152" s="13" t="s">
        <v>78</v>
      </c>
      <c r="AY152" s="209" t="s">
        <v>122</v>
      </c>
    </row>
    <row r="153" spans="1:65" s="14" customFormat="1" ht="11.25">
      <c r="B153" s="210"/>
      <c r="C153" s="211"/>
      <c r="D153" s="201" t="s">
        <v>132</v>
      </c>
      <c r="E153" s="212" t="s">
        <v>1</v>
      </c>
      <c r="F153" s="213" t="s">
        <v>234</v>
      </c>
      <c r="G153" s="211"/>
      <c r="H153" s="214">
        <v>57.752000000000002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132</v>
      </c>
      <c r="AU153" s="220" t="s">
        <v>88</v>
      </c>
      <c r="AV153" s="14" t="s">
        <v>88</v>
      </c>
      <c r="AW153" s="14" t="s">
        <v>34</v>
      </c>
      <c r="AX153" s="14" t="s">
        <v>78</v>
      </c>
      <c r="AY153" s="220" t="s">
        <v>122</v>
      </c>
    </row>
    <row r="154" spans="1:65" s="14" customFormat="1" ht="11.25">
      <c r="B154" s="210"/>
      <c r="C154" s="211"/>
      <c r="D154" s="201" t="s">
        <v>132</v>
      </c>
      <c r="E154" s="212" t="s">
        <v>1</v>
      </c>
      <c r="F154" s="213" t="s">
        <v>235</v>
      </c>
      <c r="G154" s="211"/>
      <c r="H154" s="214">
        <v>38.22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132</v>
      </c>
      <c r="AU154" s="220" t="s">
        <v>88</v>
      </c>
      <c r="AV154" s="14" t="s">
        <v>88</v>
      </c>
      <c r="AW154" s="14" t="s">
        <v>34</v>
      </c>
      <c r="AX154" s="14" t="s">
        <v>78</v>
      </c>
      <c r="AY154" s="220" t="s">
        <v>122</v>
      </c>
    </row>
    <row r="155" spans="1:65" s="15" customFormat="1" ht="11.25">
      <c r="B155" s="224"/>
      <c r="C155" s="225"/>
      <c r="D155" s="201" t="s">
        <v>132</v>
      </c>
      <c r="E155" s="226" t="s">
        <v>1</v>
      </c>
      <c r="F155" s="227" t="s">
        <v>236</v>
      </c>
      <c r="G155" s="225"/>
      <c r="H155" s="228">
        <v>95.971999999999994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AT155" s="234" t="s">
        <v>132</v>
      </c>
      <c r="AU155" s="234" t="s">
        <v>88</v>
      </c>
      <c r="AV155" s="15" t="s">
        <v>147</v>
      </c>
      <c r="AW155" s="15" t="s">
        <v>34</v>
      </c>
      <c r="AX155" s="15" t="s">
        <v>86</v>
      </c>
      <c r="AY155" s="234" t="s">
        <v>122</v>
      </c>
    </row>
    <row r="156" spans="1:65" s="2" customFormat="1" ht="24.2" customHeight="1">
      <c r="A156" s="34"/>
      <c r="B156" s="35"/>
      <c r="C156" s="186" t="s">
        <v>237</v>
      </c>
      <c r="D156" s="186" t="s">
        <v>125</v>
      </c>
      <c r="E156" s="187" t="s">
        <v>238</v>
      </c>
      <c r="F156" s="188" t="s">
        <v>239</v>
      </c>
      <c r="G156" s="189" t="s">
        <v>231</v>
      </c>
      <c r="H156" s="190">
        <v>1343.6079999999999</v>
      </c>
      <c r="I156" s="191"/>
      <c r="J156" s="192">
        <f>ROUND(I156*H156,2)</f>
        <v>0</v>
      </c>
      <c r="K156" s="188" t="s">
        <v>181</v>
      </c>
      <c r="L156" s="39"/>
      <c r="M156" s="193" t="s">
        <v>1</v>
      </c>
      <c r="N156" s="194" t="s">
        <v>43</v>
      </c>
      <c r="O156" s="71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147</v>
      </c>
      <c r="AT156" s="197" t="s">
        <v>125</v>
      </c>
      <c r="AU156" s="197" t="s">
        <v>88</v>
      </c>
      <c r="AY156" s="17" t="s">
        <v>122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86</v>
      </c>
      <c r="BK156" s="198">
        <f>ROUND(I156*H156,2)</f>
        <v>0</v>
      </c>
      <c r="BL156" s="17" t="s">
        <v>147</v>
      </c>
      <c r="BM156" s="197" t="s">
        <v>240</v>
      </c>
    </row>
    <row r="157" spans="1:65" s="13" customFormat="1" ht="11.25">
      <c r="B157" s="199"/>
      <c r="C157" s="200"/>
      <c r="D157" s="201" t="s">
        <v>132</v>
      </c>
      <c r="E157" s="202" t="s">
        <v>1</v>
      </c>
      <c r="F157" s="203" t="s">
        <v>233</v>
      </c>
      <c r="G157" s="200"/>
      <c r="H157" s="202" t="s">
        <v>1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132</v>
      </c>
      <c r="AU157" s="209" t="s">
        <v>88</v>
      </c>
      <c r="AV157" s="13" t="s">
        <v>86</v>
      </c>
      <c r="AW157" s="13" t="s">
        <v>34</v>
      </c>
      <c r="AX157" s="13" t="s">
        <v>78</v>
      </c>
      <c r="AY157" s="209" t="s">
        <v>122</v>
      </c>
    </row>
    <row r="158" spans="1:65" s="14" customFormat="1" ht="11.25">
      <c r="B158" s="210"/>
      <c r="C158" s="211"/>
      <c r="D158" s="201" t="s">
        <v>132</v>
      </c>
      <c r="E158" s="212" t="s">
        <v>1</v>
      </c>
      <c r="F158" s="213" t="s">
        <v>241</v>
      </c>
      <c r="G158" s="211"/>
      <c r="H158" s="214">
        <v>1343.6079999999999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132</v>
      </c>
      <c r="AU158" s="220" t="s">
        <v>88</v>
      </c>
      <c r="AV158" s="14" t="s">
        <v>88</v>
      </c>
      <c r="AW158" s="14" t="s">
        <v>34</v>
      </c>
      <c r="AX158" s="14" t="s">
        <v>86</v>
      </c>
      <c r="AY158" s="220" t="s">
        <v>122</v>
      </c>
    </row>
    <row r="159" spans="1:65" s="2" customFormat="1" ht="24.2" customHeight="1">
      <c r="A159" s="34"/>
      <c r="B159" s="35"/>
      <c r="C159" s="186" t="s">
        <v>242</v>
      </c>
      <c r="D159" s="186" t="s">
        <v>125</v>
      </c>
      <c r="E159" s="187" t="s">
        <v>243</v>
      </c>
      <c r="F159" s="188" t="s">
        <v>244</v>
      </c>
      <c r="G159" s="189" t="s">
        <v>231</v>
      </c>
      <c r="H159" s="190">
        <v>5.782</v>
      </c>
      <c r="I159" s="191"/>
      <c r="J159" s="192">
        <f>ROUND(I159*H159,2)</f>
        <v>0</v>
      </c>
      <c r="K159" s="188" t="s">
        <v>181</v>
      </c>
      <c r="L159" s="39"/>
      <c r="M159" s="193" t="s">
        <v>1</v>
      </c>
      <c r="N159" s="194" t="s">
        <v>43</v>
      </c>
      <c r="O159" s="71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147</v>
      </c>
      <c r="AT159" s="197" t="s">
        <v>125</v>
      </c>
      <c r="AU159" s="197" t="s">
        <v>88</v>
      </c>
      <c r="AY159" s="17" t="s">
        <v>122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86</v>
      </c>
      <c r="BK159" s="198">
        <f>ROUND(I159*H159,2)</f>
        <v>0</v>
      </c>
      <c r="BL159" s="17" t="s">
        <v>147</v>
      </c>
      <c r="BM159" s="197" t="s">
        <v>245</v>
      </c>
    </row>
    <row r="160" spans="1:65" s="13" customFormat="1" ht="11.25">
      <c r="B160" s="199"/>
      <c r="C160" s="200"/>
      <c r="D160" s="201" t="s">
        <v>132</v>
      </c>
      <c r="E160" s="202" t="s">
        <v>1</v>
      </c>
      <c r="F160" s="203" t="s">
        <v>246</v>
      </c>
      <c r="G160" s="200"/>
      <c r="H160" s="202" t="s">
        <v>1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132</v>
      </c>
      <c r="AU160" s="209" t="s">
        <v>88</v>
      </c>
      <c r="AV160" s="13" t="s">
        <v>86</v>
      </c>
      <c r="AW160" s="13" t="s">
        <v>34</v>
      </c>
      <c r="AX160" s="13" t="s">
        <v>78</v>
      </c>
      <c r="AY160" s="209" t="s">
        <v>122</v>
      </c>
    </row>
    <row r="161" spans="1:65" s="14" customFormat="1" ht="11.25">
      <c r="B161" s="210"/>
      <c r="C161" s="211"/>
      <c r="D161" s="201" t="s">
        <v>132</v>
      </c>
      <c r="E161" s="212" t="s">
        <v>1</v>
      </c>
      <c r="F161" s="213" t="s">
        <v>247</v>
      </c>
      <c r="G161" s="211"/>
      <c r="H161" s="214">
        <v>5.782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132</v>
      </c>
      <c r="AU161" s="220" t="s">
        <v>88</v>
      </c>
      <c r="AV161" s="14" t="s">
        <v>88</v>
      </c>
      <c r="AW161" s="14" t="s">
        <v>34</v>
      </c>
      <c r="AX161" s="14" t="s">
        <v>86</v>
      </c>
      <c r="AY161" s="220" t="s">
        <v>122</v>
      </c>
    </row>
    <row r="162" spans="1:65" s="2" customFormat="1" ht="24.2" customHeight="1">
      <c r="A162" s="34"/>
      <c r="B162" s="35"/>
      <c r="C162" s="186" t="s">
        <v>248</v>
      </c>
      <c r="D162" s="186" t="s">
        <v>125</v>
      </c>
      <c r="E162" s="187" t="s">
        <v>249</v>
      </c>
      <c r="F162" s="188" t="s">
        <v>239</v>
      </c>
      <c r="G162" s="189" t="s">
        <v>231</v>
      </c>
      <c r="H162" s="190">
        <v>179.24199999999999</v>
      </c>
      <c r="I162" s="191"/>
      <c r="J162" s="192">
        <f>ROUND(I162*H162,2)</f>
        <v>0</v>
      </c>
      <c r="K162" s="188" t="s">
        <v>181</v>
      </c>
      <c r="L162" s="39"/>
      <c r="M162" s="193" t="s">
        <v>1</v>
      </c>
      <c r="N162" s="194" t="s">
        <v>43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147</v>
      </c>
      <c r="AT162" s="197" t="s">
        <v>125</v>
      </c>
      <c r="AU162" s="197" t="s">
        <v>88</v>
      </c>
      <c r="AY162" s="17" t="s">
        <v>122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86</v>
      </c>
      <c r="BK162" s="198">
        <f>ROUND(I162*H162,2)</f>
        <v>0</v>
      </c>
      <c r="BL162" s="17" t="s">
        <v>147</v>
      </c>
      <c r="BM162" s="197" t="s">
        <v>250</v>
      </c>
    </row>
    <row r="163" spans="1:65" s="13" customFormat="1" ht="11.25">
      <c r="B163" s="199"/>
      <c r="C163" s="200"/>
      <c r="D163" s="201" t="s">
        <v>132</v>
      </c>
      <c r="E163" s="202" t="s">
        <v>1</v>
      </c>
      <c r="F163" s="203" t="s">
        <v>251</v>
      </c>
      <c r="G163" s="200"/>
      <c r="H163" s="202" t="s">
        <v>1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132</v>
      </c>
      <c r="AU163" s="209" t="s">
        <v>88</v>
      </c>
      <c r="AV163" s="13" t="s">
        <v>86</v>
      </c>
      <c r="AW163" s="13" t="s">
        <v>34</v>
      </c>
      <c r="AX163" s="13" t="s">
        <v>78</v>
      </c>
      <c r="AY163" s="209" t="s">
        <v>122</v>
      </c>
    </row>
    <row r="164" spans="1:65" s="14" customFormat="1" ht="11.25">
      <c r="B164" s="210"/>
      <c r="C164" s="211"/>
      <c r="D164" s="201" t="s">
        <v>132</v>
      </c>
      <c r="E164" s="212" t="s">
        <v>1</v>
      </c>
      <c r="F164" s="213" t="s">
        <v>252</v>
      </c>
      <c r="G164" s="211"/>
      <c r="H164" s="214">
        <v>179.24199999999999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132</v>
      </c>
      <c r="AU164" s="220" t="s">
        <v>88</v>
      </c>
      <c r="AV164" s="14" t="s">
        <v>88</v>
      </c>
      <c r="AW164" s="14" t="s">
        <v>34</v>
      </c>
      <c r="AX164" s="14" t="s">
        <v>86</v>
      </c>
      <c r="AY164" s="220" t="s">
        <v>122</v>
      </c>
    </row>
    <row r="165" spans="1:65" s="2" customFormat="1" ht="24.2" customHeight="1">
      <c r="A165" s="34"/>
      <c r="B165" s="35"/>
      <c r="C165" s="186" t="s">
        <v>253</v>
      </c>
      <c r="D165" s="186" t="s">
        <v>125</v>
      </c>
      <c r="E165" s="187" t="s">
        <v>254</v>
      </c>
      <c r="F165" s="188" t="s">
        <v>255</v>
      </c>
      <c r="G165" s="189" t="s">
        <v>231</v>
      </c>
      <c r="H165" s="190">
        <v>5.782</v>
      </c>
      <c r="I165" s="191"/>
      <c r="J165" s="192">
        <f>ROUND(I165*H165,2)</f>
        <v>0</v>
      </c>
      <c r="K165" s="188" t="s">
        <v>181</v>
      </c>
      <c r="L165" s="39"/>
      <c r="M165" s="193" t="s">
        <v>1</v>
      </c>
      <c r="N165" s="194" t="s">
        <v>43</v>
      </c>
      <c r="O165" s="71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147</v>
      </c>
      <c r="AT165" s="197" t="s">
        <v>125</v>
      </c>
      <c r="AU165" s="197" t="s">
        <v>88</v>
      </c>
      <c r="AY165" s="17" t="s">
        <v>122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86</v>
      </c>
      <c r="BK165" s="198">
        <f>ROUND(I165*H165,2)</f>
        <v>0</v>
      </c>
      <c r="BL165" s="17" t="s">
        <v>147</v>
      </c>
      <c r="BM165" s="197" t="s">
        <v>256</v>
      </c>
    </row>
    <row r="166" spans="1:65" s="13" customFormat="1" ht="11.25">
      <c r="B166" s="199"/>
      <c r="C166" s="200"/>
      <c r="D166" s="201" t="s">
        <v>132</v>
      </c>
      <c r="E166" s="202" t="s">
        <v>1</v>
      </c>
      <c r="F166" s="203" t="s">
        <v>257</v>
      </c>
      <c r="G166" s="200"/>
      <c r="H166" s="202" t="s">
        <v>1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132</v>
      </c>
      <c r="AU166" s="209" t="s">
        <v>88</v>
      </c>
      <c r="AV166" s="13" t="s">
        <v>86</v>
      </c>
      <c r="AW166" s="13" t="s">
        <v>34</v>
      </c>
      <c r="AX166" s="13" t="s">
        <v>78</v>
      </c>
      <c r="AY166" s="209" t="s">
        <v>122</v>
      </c>
    </row>
    <row r="167" spans="1:65" s="14" customFormat="1" ht="11.25">
      <c r="B167" s="210"/>
      <c r="C167" s="211"/>
      <c r="D167" s="201" t="s">
        <v>132</v>
      </c>
      <c r="E167" s="212" t="s">
        <v>1</v>
      </c>
      <c r="F167" s="213" t="s">
        <v>247</v>
      </c>
      <c r="G167" s="211"/>
      <c r="H167" s="214">
        <v>5.782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132</v>
      </c>
      <c r="AU167" s="220" t="s">
        <v>88</v>
      </c>
      <c r="AV167" s="14" t="s">
        <v>88</v>
      </c>
      <c r="AW167" s="14" t="s">
        <v>34</v>
      </c>
      <c r="AX167" s="14" t="s">
        <v>86</v>
      </c>
      <c r="AY167" s="220" t="s">
        <v>122</v>
      </c>
    </row>
    <row r="168" spans="1:65" s="2" customFormat="1" ht="24.2" customHeight="1">
      <c r="A168" s="34"/>
      <c r="B168" s="35"/>
      <c r="C168" s="186" t="s">
        <v>8</v>
      </c>
      <c r="D168" s="186" t="s">
        <v>125</v>
      </c>
      <c r="E168" s="187" t="s">
        <v>258</v>
      </c>
      <c r="F168" s="188" t="s">
        <v>259</v>
      </c>
      <c r="G168" s="189" t="s">
        <v>231</v>
      </c>
      <c r="H168" s="190">
        <v>95.971999999999994</v>
      </c>
      <c r="I168" s="191"/>
      <c r="J168" s="192">
        <f>ROUND(I168*H168,2)</f>
        <v>0</v>
      </c>
      <c r="K168" s="188" t="s">
        <v>181</v>
      </c>
      <c r="L168" s="39"/>
      <c r="M168" s="193" t="s">
        <v>1</v>
      </c>
      <c r="N168" s="194" t="s">
        <v>43</v>
      </c>
      <c r="O168" s="71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147</v>
      </c>
      <c r="AT168" s="197" t="s">
        <v>125</v>
      </c>
      <c r="AU168" s="197" t="s">
        <v>88</v>
      </c>
      <c r="AY168" s="17" t="s">
        <v>122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7" t="s">
        <v>86</v>
      </c>
      <c r="BK168" s="198">
        <f>ROUND(I168*H168,2)</f>
        <v>0</v>
      </c>
      <c r="BL168" s="17" t="s">
        <v>147</v>
      </c>
      <c r="BM168" s="197" t="s">
        <v>260</v>
      </c>
    </row>
    <row r="169" spans="1:65" s="14" customFormat="1" ht="11.25">
      <c r="B169" s="210"/>
      <c r="C169" s="211"/>
      <c r="D169" s="201" t="s">
        <v>132</v>
      </c>
      <c r="E169" s="212" t="s">
        <v>1</v>
      </c>
      <c r="F169" s="213" t="s">
        <v>261</v>
      </c>
      <c r="G169" s="211"/>
      <c r="H169" s="214">
        <v>95.971999999999994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132</v>
      </c>
      <c r="AU169" s="220" t="s">
        <v>88</v>
      </c>
      <c r="AV169" s="14" t="s">
        <v>88</v>
      </c>
      <c r="AW169" s="14" t="s">
        <v>34</v>
      </c>
      <c r="AX169" s="14" t="s">
        <v>86</v>
      </c>
      <c r="AY169" s="220" t="s">
        <v>122</v>
      </c>
    </row>
    <row r="170" spans="1:65" s="12" customFormat="1" ht="22.9" customHeight="1">
      <c r="B170" s="170"/>
      <c r="C170" s="171"/>
      <c r="D170" s="172" t="s">
        <v>77</v>
      </c>
      <c r="E170" s="184" t="s">
        <v>262</v>
      </c>
      <c r="F170" s="184" t="s">
        <v>263</v>
      </c>
      <c r="G170" s="171"/>
      <c r="H170" s="171"/>
      <c r="I170" s="174"/>
      <c r="J170" s="185">
        <f>BK170</f>
        <v>0</v>
      </c>
      <c r="K170" s="171"/>
      <c r="L170" s="176"/>
      <c r="M170" s="177"/>
      <c r="N170" s="178"/>
      <c r="O170" s="178"/>
      <c r="P170" s="179">
        <f>P171</f>
        <v>0</v>
      </c>
      <c r="Q170" s="178"/>
      <c r="R170" s="179">
        <f>R171</f>
        <v>0</v>
      </c>
      <c r="S170" s="178"/>
      <c r="T170" s="180">
        <f>T171</f>
        <v>0</v>
      </c>
      <c r="AR170" s="181" t="s">
        <v>86</v>
      </c>
      <c r="AT170" s="182" t="s">
        <v>77</v>
      </c>
      <c r="AU170" s="182" t="s">
        <v>86</v>
      </c>
      <c r="AY170" s="181" t="s">
        <v>122</v>
      </c>
      <c r="BK170" s="183">
        <f>BK171</f>
        <v>0</v>
      </c>
    </row>
    <row r="171" spans="1:65" s="2" customFormat="1" ht="24.2" customHeight="1">
      <c r="A171" s="34"/>
      <c r="B171" s="35"/>
      <c r="C171" s="186" t="s">
        <v>264</v>
      </c>
      <c r="D171" s="186" t="s">
        <v>125</v>
      </c>
      <c r="E171" s="187" t="s">
        <v>265</v>
      </c>
      <c r="F171" s="188" t="s">
        <v>266</v>
      </c>
      <c r="G171" s="189" t="s">
        <v>231</v>
      </c>
      <c r="H171" s="190">
        <v>382.66800000000001</v>
      </c>
      <c r="I171" s="191"/>
      <c r="J171" s="192">
        <f>ROUND(I171*H171,2)</f>
        <v>0</v>
      </c>
      <c r="K171" s="188" t="s">
        <v>181</v>
      </c>
      <c r="L171" s="39"/>
      <c r="M171" s="235" t="s">
        <v>1</v>
      </c>
      <c r="N171" s="236" t="s">
        <v>43</v>
      </c>
      <c r="O171" s="237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147</v>
      </c>
      <c r="AT171" s="197" t="s">
        <v>125</v>
      </c>
      <c r="AU171" s="197" t="s">
        <v>88</v>
      </c>
      <c r="AY171" s="17" t="s">
        <v>122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7" t="s">
        <v>86</v>
      </c>
      <c r="BK171" s="198">
        <f>ROUND(I171*H171,2)</f>
        <v>0</v>
      </c>
      <c r="BL171" s="17" t="s">
        <v>147</v>
      </c>
      <c r="BM171" s="197" t="s">
        <v>267</v>
      </c>
    </row>
    <row r="172" spans="1:65" s="2" customFormat="1" ht="6.95" customHeight="1">
      <c r="A172" s="34"/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39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sheetProtection password="CC35" sheet="1" objects="1" scenarios="1" formatColumns="0" formatRows="0" autoFilter="0"/>
  <autoFilter ref="C121:K17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02 - Ostatní a vedlejší n...</vt:lpstr>
      <vt:lpstr>101 - Oprava vozovky</vt:lpstr>
      <vt:lpstr>'02 - Ostatní a vedlejší n...'!Názvy_tisku</vt:lpstr>
      <vt:lpstr>'101 - Oprava vozovky'!Názvy_tisku</vt:lpstr>
      <vt:lpstr>'Rekapitulace stavby'!Názvy_tisku</vt:lpstr>
      <vt:lpstr>'02 - Ostatní a vedlejší n...'!Oblast_tisku</vt:lpstr>
      <vt:lpstr>'101 - Oprava vozovky'!Oblast_tisku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kros\Karel</dc:creator>
  <cp:lastModifiedBy>intel4790K</cp:lastModifiedBy>
  <cp:lastPrinted>2022-04-12T05:25:22Z</cp:lastPrinted>
  <dcterms:created xsi:type="dcterms:W3CDTF">2022-04-12T05:23:38Z</dcterms:created>
  <dcterms:modified xsi:type="dcterms:W3CDTF">2022-04-12T09:02:12Z</dcterms:modified>
</cp:coreProperties>
</file>