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 activeTab="1"/>
  </bookViews>
  <sheets>
    <sheet name="Rekapitulace" sheetId="12" r:id="rId1"/>
    <sheet name="Vedlejší náklady" sheetId="13" r:id="rId2"/>
    <sheet name="Nosný ŽB strop" sheetId="14" r:id="rId3"/>
  </sheets>
  <definedNames>
    <definedName name="_xlnm.Print_Area" localSheetId="2">'Nosný ŽB strop'!$A$1:$G$36</definedName>
    <definedName name="_xlnm.Print_Area" localSheetId="0">Rekapitulace!$A$1:$L$15</definedName>
    <definedName name="_xlnm.Print_Area" localSheetId="1">'Vedlejší náklady'!$A$1:$G$52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4" l="1"/>
  <c r="E23" i="14" l="1"/>
  <c r="E21" i="14"/>
  <c r="E20" i="14"/>
  <c r="E19" i="14"/>
  <c r="E16" i="14"/>
  <c r="E17" i="14"/>
  <c r="E15" i="14"/>
  <c r="E14" i="14"/>
  <c r="E12" i="14"/>
  <c r="E42" i="13"/>
  <c r="E39" i="13"/>
  <c r="E29" i="13"/>
  <c r="E28" i="13"/>
  <c r="E20" i="13"/>
  <c r="G32" i="14" l="1"/>
  <c r="G31" i="14"/>
  <c r="G21" i="14"/>
  <c r="G20" i="14"/>
  <c r="G19" i="14"/>
  <c r="G17" i="14"/>
  <c r="G15" i="14"/>
  <c r="G12" i="14"/>
  <c r="G48" i="13"/>
  <c r="G47" i="13"/>
  <c r="G46" i="13"/>
  <c r="G45" i="13"/>
  <c r="G43" i="13"/>
  <c r="G42" i="13"/>
  <c r="E41" i="13"/>
  <c r="G41" i="13" s="1"/>
  <c r="G39" i="13"/>
  <c r="G37" i="13"/>
  <c r="E36" i="13"/>
  <c r="G36" i="13" s="1"/>
  <c r="G35" i="13"/>
  <c r="E34" i="13"/>
  <c r="G34" i="13" s="1"/>
  <c r="G33" i="13"/>
  <c r="G32" i="13"/>
  <c r="G28" i="13"/>
  <c r="G29" i="13"/>
  <c r="G30" i="13"/>
  <c r="E31" i="13"/>
  <c r="G31" i="13" s="1"/>
  <c r="G16" i="13"/>
  <c r="G24" i="13"/>
  <c r="G27" i="13"/>
  <c r="G20" i="13"/>
  <c r="G14" i="13"/>
  <c r="G12" i="13"/>
  <c r="E26" i="14"/>
  <c r="E27" i="14" s="1"/>
  <c r="E28" i="14" s="1"/>
  <c r="G25" i="14"/>
  <c r="G44" i="13" l="1"/>
  <c r="G30" i="14"/>
  <c r="G38" i="13"/>
  <c r="G11" i="14"/>
  <c r="G18" i="14"/>
  <c r="G11" i="13"/>
  <c r="G28" i="14"/>
  <c r="G27" i="14"/>
  <c r="E29" i="14"/>
  <c r="G29" i="14" s="1"/>
  <c r="G26" i="14"/>
  <c r="G24" i="14" l="1"/>
  <c r="G23" i="14" l="1"/>
  <c r="L10" i="13"/>
  <c r="G22" i="14" l="1"/>
  <c r="G10" i="14" s="1"/>
  <c r="L10" i="12" l="1"/>
  <c r="G34" i="14" l="1"/>
  <c r="F12" i="12" s="1"/>
  <c r="G12" i="12" s="1"/>
  <c r="G10" i="13" l="1"/>
  <c r="G50" i="13" s="1"/>
  <c r="F11" i="12" s="1"/>
  <c r="G11" i="12" s="1"/>
  <c r="G10" i="12" s="1"/>
  <c r="G14" i="12" s="1"/>
</calcChain>
</file>

<file path=xl/sharedStrings.xml><?xml version="1.0" encoding="utf-8"?>
<sst xmlns="http://schemas.openxmlformats.org/spreadsheetml/2006/main" count="165" uniqueCount="88">
  <si>
    <t>P.Č.</t>
  </si>
  <si>
    <t>KCN</t>
  </si>
  <si>
    <t>Popis</t>
  </si>
  <si>
    <t>MJ</t>
  </si>
  <si>
    <t>Množství celkem</t>
  </si>
  <si>
    <t>Cena jednotková</t>
  </si>
  <si>
    <t>Cena celkem</t>
  </si>
  <si>
    <t>1</t>
  </si>
  <si>
    <t>2</t>
  </si>
  <si>
    <t>1.11.</t>
  </si>
  <si>
    <t>m2</t>
  </si>
  <si>
    <t>kpl</t>
  </si>
  <si>
    <t xml:space="preserve">Stavba:   </t>
  </si>
  <si>
    <t xml:space="preserve">Objekt:   </t>
  </si>
  <si>
    <t xml:space="preserve">Zhotovitel:     </t>
  </si>
  <si>
    <t xml:space="preserve">Datum:          </t>
  </si>
  <si>
    <t>Rekapitulace</t>
  </si>
  <si>
    <t>Celkem:</t>
  </si>
  <si>
    <t>Bourací práce</t>
  </si>
  <si>
    <t>Likvidace a uložení odpadu</t>
  </si>
  <si>
    <t>t</t>
  </si>
  <si>
    <t>Poplatek za uložení stavebního betonového odpadu na skládce (skládkovné)</t>
  </si>
  <si>
    <t>Reprofilace tvaru železobetonových konstrukcí</t>
  </si>
  <si>
    <t>Povrchová úprava</t>
  </si>
  <si>
    <t>Ostatní</t>
  </si>
  <si>
    <t>Objednatel:   Slatinné lázně Třeboň, s.r.o.</t>
  </si>
  <si>
    <t>30% plochy</t>
  </si>
  <si>
    <t>Zařízení staveniště</t>
  </si>
  <si>
    <t>Dokumentace skutečného provedení stavby</t>
  </si>
  <si>
    <t>Nosný ŽB strop</t>
  </si>
  <si>
    <t>Zakrývání konstrukcí</t>
  </si>
  <si>
    <t>4 nádrže: 5,15 x 11,3 = 58,20 m2</t>
  </si>
  <si>
    <t>Lešení</t>
  </si>
  <si>
    <t>B - Nosný ŽB strop</t>
  </si>
  <si>
    <t>A - Vedlejší náklady</t>
  </si>
  <si>
    <t>řezivo jehličnaté hranol délka 4 - 6 m jakost I.</t>
  </si>
  <si>
    <t>m3</t>
  </si>
  <si>
    <t>Montáž stropního trámu z hraněného řeziva průřezové plochy do 288 cm2 s výměnami</t>
  </si>
  <si>
    <t>m</t>
  </si>
  <si>
    <t>Montáž podlahové kce podkladové z desek dřevotřískových nebo cementotřískových šroubovaných na dřevo</t>
  </si>
  <si>
    <t>deska dřevoštěpková OSB 3 PD4 broušená 2500x675x15 mm</t>
  </si>
  <si>
    <t>32x0,14x0,18x6 = 4,84 m2</t>
  </si>
  <si>
    <t>geotextilie netkaná geoNetex M/B, 500 g/m2, šíře 300 cm</t>
  </si>
  <si>
    <t>Zřízení vrstvy z geotextilie v rovině nebo ve sklonu do 1:5 š do 3 m</t>
  </si>
  <si>
    <t>podlahy: 13,3x18-123,72=115,68 m2</t>
  </si>
  <si>
    <t>nádrže: 5,15x11,3+5,85x11,2=123,72 m2</t>
  </si>
  <si>
    <t>2 nádrže: 5,85 x 11,2 = 65,52 m2</t>
  </si>
  <si>
    <t xml:space="preserve">Odstranění geotextilií </t>
  </si>
  <si>
    <t>Demontáž kce podkladové z desek dřevoštěpkových tl do 15 mm na pero a drážku šroubovaných</t>
  </si>
  <si>
    <t xml:space="preserve">Demontáž kce podkladové dvouvrstvé z desek dřevoštěpkových tl do 2x15 mm na pero a drážku </t>
  </si>
  <si>
    <t>Demontáž stropních trámů z hraněného řeziva průřezové plochy do 288 cm2</t>
  </si>
  <si>
    <t>Přesun hmot ruční pro budovy v do 6 m</t>
  </si>
  <si>
    <t>Odvoz na skládku demontovaných konstrukcí dřevěných do 1 km</t>
  </si>
  <si>
    <t>Příplatek ZKD 1 km u odvozu na skládku demontovaných konstrukcí dřevěných</t>
  </si>
  <si>
    <t>Poplatek za uložení stavebního dřevěného odpadu na skládce (skládkovné)</t>
  </si>
  <si>
    <t>Montáž lešení řadového trubkového lehkého s podlahami zatížení do 200 kg/m2 š do 0,9 m v do 10 m</t>
  </si>
  <si>
    <t>Demontáž lešení řadového trubkového lehkého s podlahami zatížení do 200 kg/m2 š do 0,9 m v do 10 m</t>
  </si>
  <si>
    <t>Přesun hmot ruční pro budovy v do 6 m přesun lešení</t>
  </si>
  <si>
    <t>Čištění budov vysátí prachu z ostatních ploch</t>
  </si>
  <si>
    <t>Provozní vlivy</t>
  </si>
  <si>
    <t>Odsekání betonu líce kleneb a podhledů tl do 80 mm</t>
  </si>
  <si>
    <t>Čištění budov vysátí prachu z trámů</t>
  </si>
  <si>
    <t>Oprášení členitých zařízení</t>
  </si>
  <si>
    <t>Ruční dočištění ploch líce kleneb a podhledů ocelových kartáči - odhalená ocelová výztuž</t>
  </si>
  <si>
    <t>Ochranný nátěr výztuže na cementové bázi stěn, líce kleneb a podhledů 1 vrstva tl 1 mm</t>
  </si>
  <si>
    <t>Reprofilace líce kleneb a podhledů cementovými sanačními maltami tl 20 mm</t>
  </si>
  <si>
    <t>R985321211</t>
  </si>
  <si>
    <t>Ochranný nátěr výztuže s migrujícími inhibitory koroze na bázi silanů, líce kleneb a podhledů, 2 až tři nátěry, spotředa 0,6 l/m2</t>
  </si>
  <si>
    <t>R711493122</t>
  </si>
  <si>
    <t>Vodorovné doprava suti s naložením a složením na skládku do 1 km</t>
  </si>
  <si>
    <t>Příplatek k vodorovnému přemístění suti na skládku ZKD 1 km přes 1 km</t>
  </si>
  <si>
    <t>Vnitrostaveništní doprava suti a vybouraných hmot pro budovy v do 6 m s použitím mechanizace</t>
  </si>
  <si>
    <t>Nakládání nebo překládání suti na mezideponii</t>
  </si>
  <si>
    <t>R998018001</t>
  </si>
  <si>
    <t>Přesun hmot na stavbu</t>
  </si>
  <si>
    <t>Izolace proti tlakové vodě stěrkou na vylehčené cementoakrylátové bázi na podhledech, tl. vrstvy 2 mm, bílá barva</t>
  </si>
  <si>
    <t>Vedlejší náklady</t>
  </si>
  <si>
    <t>(11,22/0,7+1)zaokrouhleno *2 + 10% prořez=zaokrouhleno 225m</t>
  </si>
  <si>
    <t>podlahy včetně prořezu 10%: 75x2,5x0,675 = 123,19 m2</t>
  </si>
  <si>
    <t>nádrže 2 ks :  2*9ks*5ks*2,5*0,675=151,9 m2</t>
  </si>
  <si>
    <t>nádrře 4 ks: 2*8ks*5ks*2,5*0,675 = 135 m2</t>
  </si>
  <si>
    <t>Ochrana konstrukcí nebo prvků při provádění nátěrů obalením nebo zakrytím  fólií Pe tl, 150mic. ( silážní folie)</t>
  </si>
  <si>
    <t>fólie separační PE 150mic ( silážní folie 12x25 m)</t>
  </si>
  <si>
    <t>115,68+58,02+65,52+7,6*4,3=271,9m2</t>
  </si>
  <si>
    <t>Příplatek k lešení řadovému trubkovému lehkému s podlahami š 0,9 m v 10 m za první a ZKD den použití (70 dnů celkem)</t>
  </si>
  <si>
    <t>strop 540 m2+ bubla 4,3*7,6= 572,67m2</t>
  </si>
  <si>
    <t>Sanace ŽB stropní konstrukce vodárny LDA</t>
  </si>
  <si>
    <t>Cenová nabídka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</si>
</sst>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;\-#,##0.000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i/>
      <sz val="8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indexed="10"/>
      <name val="Arial CE"/>
      <family val="2"/>
      <charset val="238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7"/>
      <name val="Arial CE"/>
      <family val="2"/>
      <charset val="238"/>
    </font>
    <font>
      <i/>
      <sz val="7"/>
      <color theme="1"/>
      <name val="Calibri"/>
      <family val="2"/>
      <charset val="238"/>
      <scheme val="minor"/>
    </font>
    <font>
      <i/>
      <sz val="7"/>
      <color rgb="FF0070C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/>
      <protection locked="0"/>
    </xf>
    <xf numFmtId="16" fontId="7" fillId="0" borderId="0" xfId="0" applyNumberFormat="1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</xf>
    <xf numFmtId="37" fontId="0" fillId="0" borderId="0" xfId="0" applyNumberFormat="1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164" fontId="0" fillId="0" borderId="0" xfId="0" applyNumberFormat="1" applyBorder="1" applyAlignment="1" applyProtection="1">
      <alignment horizontal="right" vertical="top"/>
      <protection locked="0"/>
    </xf>
    <xf numFmtId="39" fontId="0" fillId="0" borderId="0" xfId="0" applyNumberFormat="1" applyBorder="1" applyAlignment="1" applyProtection="1">
      <alignment horizontal="righ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left"/>
    </xf>
    <xf numFmtId="165" fontId="13" fillId="2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165" fontId="13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37" fontId="14" fillId="0" borderId="0" xfId="0" applyNumberFormat="1" applyFont="1" applyBorder="1" applyAlignment="1" applyProtection="1">
      <alignment vertical="center"/>
      <protection locked="0"/>
    </xf>
    <xf numFmtId="37" fontId="14" fillId="0" borderId="0" xfId="0" applyNumberFormat="1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39" fontId="14" fillId="0" borderId="0" xfId="0" applyNumberFormat="1" applyFont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39" fontId="15" fillId="0" borderId="4" xfId="0" applyNumberFormat="1" applyFont="1" applyBorder="1" applyAlignment="1" applyProtection="1">
      <alignment horizontal="right" vertical="center"/>
      <protection locked="0"/>
    </xf>
    <xf numFmtId="39" fontId="15" fillId="0" borderId="5" xfId="0" applyNumberFormat="1" applyFont="1" applyBorder="1" applyAlignment="1" applyProtection="1">
      <alignment horizontal="right" vertical="center"/>
      <protection locked="0"/>
    </xf>
    <xf numFmtId="39" fontId="15" fillId="0" borderId="0" xfId="0" applyNumberFormat="1" applyFont="1" applyBorder="1" applyAlignment="1" applyProtection="1">
      <alignment horizontal="right" vertical="center"/>
      <protection locked="0"/>
    </xf>
    <xf numFmtId="37" fontId="0" fillId="0" borderId="0" xfId="0" applyNumberFormat="1" applyAlignment="1" applyProtection="1">
      <alignment horizontal="left" vertical="top"/>
      <protection locked="0"/>
    </xf>
    <xf numFmtId="39" fontId="14" fillId="4" borderId="3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37" fontId="14" fillId="0" borderId="3" xfId="0" applyNumberFormat="1" applyFont="1" applyBorder="1" applyAlignment="1" applyProtection="1">
      <alignment vertical="center"/>
    </xf>
    <xf numFmtId="37" fontId="14" fillId="0" borderId="3" xfId="0" applyNumberFormat="1" applyFont="1" applyBorder="1" applyAlignment="1" applyProtection="1"/>
    <xf numFmtId="0" fontId="4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39" fontId="14" fillId="0" borderId="3" xfId="0" applyNumberFormat="1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 vertical="center" wrapText="1"/>
    </xf>
    <xf numFmtId="39" fontId="15" fillId="0" borderId="5" xfId="0" applyNumberFormat="1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center" vertical="center" wrapText="1"/>
    </xf>
    <xf numFmtId="39" fontId="15" fillId="0" borderId="4" xfId="0" applyNumberFormat="1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left" vertical="center" wrapText="1"/>
    </xf>
    <xf numFmtId="39" fontId="4" fillId="0" borderId="3" xfId="0" applyNumberFormat="1" applyFont="1" applyBorder="1" applyAlignment="1" applyProtection="1">
      <alignment horizontal="right" vertical="center"/>
    </xf>
    <xf numFmtId="37" fontId="8" fillId="0" borderId="0" xfId="0" applyNumberFormat="1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44" fontId="9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37" fontId="15" fillId="0" borderId="5" xfId="0" applyNumberFormat="1" applyFont="1" applyBorder="1" applyAlignment="1" applyProtection="1">
      <alignment vertical="center"/>
    </xf>
    <xf numFmtId="37" fontId="15" fillId="0" borderId="5" xfId="0" applyNumberFormat="1" applyFont="1" applyBorder="1" applyAlignment="1" applyProtection="1"/>
    <xf numFmtId="0" fontId="17" fillId="0" borderId="5" xfId="0" applyFont="1" applyBorder="1" applyAlignment="1" applyProtection="1">
      <alignment horizontal="left" vertical="center" wrapText="1"/>
    </xf>
    <xf numFmtId="37" fontId="15" fillId="0" borderId="0" xfId="0" applyNumberFormat="1" applyFont="1" applyBorder="1" applyAlignment="1" applyProtection="1">
      <alignment vertical="center"/>
    </xf>
    <xf numFmtId="37" fontId="15" fillId="0" borderId="0" xfId="0" applyNumberFormat="1" applyFont="1" applyBorder="1" applyAlignment="1" applyProtection="1"/>
    <xf numFmtId="0" fontId="15" fillId="0" borderId="0" xfId="0" applyFont="1" applyBorder="1" applyAlignment="1" applyProtection="1">
      <alignment horizontal="center" vertical="center" wrapText="1"/>
    </xf>
    <xf numFmtId="39" fontId="15" fillId="0" borderId="0" xfId="0" applyNumberFormat="1" applyFont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37" fontId="6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39" fontId="6" fillId="0" borderId="0" xfId="0" applyNumberFormat="1" applyFont="1" applyBorder="1" applyAlignment="1" applyProtection="1">
      <alignment horizontal="right" vertical="center"/>
    </xf>
    <xf numFmtId="37" fontId="0" fillId="0" borderId="0" xfId="0" applyNumberFormat="1" applyAlignment="1" applyProtection="1">
      <alignment horizontal="left" vertical="top"/>
      <protection locked="0"/>
    </xf>
    <xf numFmtId="39" fontId="0" fillId="0" borderId="0" xfId="0" applyNumberFormat="1" applyAlignment="1" applyProtection="1">
      <alignment horizontal="left"/>
      <protection locked="0"/>
    </xf>
    <xf numFmtId="39" fontId="14" fillId="5" borderId="3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Normal="120" zoomScaleSheetLayoutView="100" workbookViewId="0">
      <selection activeCell="F12" sqref="F12"/>
    </sheetView>
  </sheetViews>
  <sheetFormatPr defaultColWidth="9.140625" defaultRowHeight="15" x14ac:dyDescent="0.25"/>
  <cols>
    <col min="1" max="1" width="7.140625" style="4" customWidth="1"/>
    <col min="2" max="2" width="10.85546875" style="5" customWidth="1"/>
    <col min="3" max="3" width="48.5703125" style="5" customWidth="1"/>
    <col min="4" max="4" width="6.140625" style="5" customWidth="1"/>
    <col min="5" max="5" width="10" style="6" customWidth="1"/>
    <col min="6" max="6" width="12.28515625" style="7" customWidth="1"/>
    <col min="7" max="7" width="15" style="7" bestFit="1" customWidth="1"/>
    <col min="8" max="9" width="0" style="8" hidden="1" customWidth="1"/>
    <col min="10" max="10" width="2.140625" style="8" hidden="1" customWidth="1"/>
    <col min="11" max="12" width="0" style="12" hidden="1" customWidth="1"/>
    <col min="13" max="13" width="11.85546875" style="8" bestFit="1" customWidth="1"/>
    <col min="14" max="16384" width="9.140625" style="8"/>
  </cols>
  <sheetData>
    <row r="1" spans="1:13" s="2" customFormat="1" ht="18" x14ac:dyDescent="0.25">
      <c r="A1" s="44" t="s">
        <v>87</v>
      </c>
      <c r="B1" s="45"/>
      <c r="C1" s="45"/>
      <c r="D1" s="45"/>
      <c r="E1" s="45"/>
      <c r="F1" s="45"/>
      <c r="G1" s="45"/>
      <c r="K1" s="12"/>
      <c r="L1" s="12"/>
    </row>
    <row r="2" spans="1:13" s="2" customFormat="1" x14ac:dyDescent="0.2">
      <c r="A2" s="46" t="s">
        <v>12</v>
      </c>
      <c r="B2" s="47" t="s">
        <v>86</v>
      </c>
      <c r="C2" s="47"/>
      <c r="D2" s="47"/>
      <c r="E2" s="47"/>
      <c r="F2" s="45"/>
      <c r="G2" s="45"/>
      <c r="K2" s="12"/>
      <c r="L2" s="12"/>
    </row>
    <row r="3" spans="1:13" s="2" customFormat="1" x14ac:dyDescent="0.2">
      <c r="A3" s="46" t="s">
        <v>13</v>
      </c>
      <c r="B3" s="47"/>
      <c r="C3" s="47"/>
      <c r="D3" s="46" t="s">
        <v>25</v>
      </c>
      <c r="E3" s="46"/>
      <c r="F3" s="48"/>
      <c r="G3" s="45"/>
      <c r="K3" s="12"/>
      <c r="L3" s="12"/>
    </row>
    <row r="4" spans="1:13" s="2" customFormat="1" x14ac:dyDescent="0.2">
      <c r="A4" s="46"/>
      <c r="B4" s="47"/>
      <c r="C4" s="47"/>
      <c r="D4" s="46" t="s">
        <v>14</v>
      </c>
      <c r="E4" s="46"/>
      <c r="F4" s="48"/>
      <c r="G4" s="45"/>
      <c r="K4" s="12"/>
      <c r="L4" s="12"/>
    </row>
    <row r="5" spans="1:13" s="2" customFormat="1" x14ac:dyDescent="0.2">
      <c r="A5" s="46"/>
      <c r="B5" s="47"/>
      <c r="C5" s="47"/>
      <c r="D5" s="46" t="s">
        <v>15</v>
      </c>
      <c r="E5" s="46"/>
      <c r="F5" s="48"/>
      <c r="G5" s="45"/>
      <c r="K5" s="12"/>
      <c r="L5" s="12"/>
    </row>
    <row r="6" spans="1:13" s="2" customFormat="1" ht="6" customHeight="1" thickBot="1" x14ac:dyDescent="0.25">
      <c r="A6" s="45"/>
      <c r="B6" s="45"/>
      <c r="C6" s="45"/>
      <c r="D6" s="45"/>
      <c r="E6" s="45"/>
      <c r="F6" s="45"/>
      <c r="G6" s="45"/>
      <c r="K6" s="12"/>
      <c r="L6" s="12"/>
    </row>
    <row r="7" spans="1:13" s="2" customFormat="1" ht="23.25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K7" s="12"/>
      <c r="L7" s="12"/>
    </row>
    <row r="8" spans="1:13" s="2" customFormat="1" ht="15.75" thickBot="1" x14ac:dyDescent="0.3">
      <c r="A8" s="3" t="s">
        <v>7</v>
      </c>
      <c r="B8" s="3" t="s">
        <v>8</v>
      </c>
      <c r="C8" s="3">
        <v>3</v>
      </c>
      <c r="D8" s="3">
        <v>4</v>
      </c>
      <c r="E8" s="3">
        <v>5</v>
      </c>
      <c r="F8" s="3">
        <v>6</v>
      </c>
      <c r="G8" s="11">
        <v>7</v>
      </c>
      <c r="K8" s="12"/>
      <c r="L8" s="12"/>
    </row>
    <row r="9" spans="1:13" s="14" customFormat="1" ht="6" customHeight="1" x14ac:dyDescent="0.2">
      <c r="A9" s="13"/>
      <c r="B9" s="13"/>
      <c r="C9" s="13"/>
      <c r="D9" s="13"/>
      <c r="E9" s="13"/>
      <c r="F9" s="13"/>
      <c r="G9" s="13"/>
      <c r="J9" s="2"/>
      <c r="K9" s="12"/>
      <c r="L9" s="12"/>
      <c r="M9" s="2"/>
    </row>
    <row r="10" spans="1:13" s="2" customFormat="1" ht="15" customHeight="1" x14ac:dyDescent="0.25">
      <c r="A10" s="18"/>
      <c r="B10" s="18"/>
      <c r="C10" s="25" t="s">
        <v>16</v>
      </c>
      <c r="D10" s="1"/>
      <c r="E10" s="1"/>
      <c r="F10" s="1"/>
      <c r="G10" s="26">
        <f>SUM(G11:G12)</f>
        <v>0</v>
      </c>
      <c r="J10" s="8"/>
      <c r="K10" s="12" t="s">
        <v>9</v>
      </c>
      <c r="L10" s="12">
        <f>3*24</f>
        <v>72</v>
      </c>
      <c r="M10" s="8"/>
    </row>
    <row r="11" spans="1:13" s="16" customFormat="1" x14ac:dyDescent="0.25">
      <c r="A11" s="51">
        <v>1</v>
      </c>
      <c r="B11" s="52"/>
      <c r="C11" s="62" t="s">
        <v>34</v>
      </c>
      <c r="D11" s="54" t="s">
        <v>11</v>
      </c>
      <c r="E11" s="55">
        <v>1</v>
      </c>
      <c r="F11" s="55">
        <f>'Vedlejší náklady'!G50</f>
        <v>0</v>
      </c>
      <c r="G11" s="55">
        <f t="shared" ref="G11:G12" si="0">E11*F11</f>
        <v>0</v>
      </c>
      <c r="K11" s="17"/>
      <c r="L11" s="17"/>
    </row>
    <row r="12" spans="1:13" s="16" customFormat="1" x14ac:dyDescent="0.25">
      <c r="A12" s="51">
        <v>2</v>
      </c>
      <c r="B12" s="52"/>
      <c r="C12" s="62" t="s">
        <v>33</v>
      </c>
      <c r="D12" s="54" t="s">
        <v>11</v>
      </c>
      <c r="E12" s="55">
        <v>1</v>
      </c>
      <c r="F12" s="55">
        <f>'Nosný ŽB strop'!G34</f>
        <v>0</v>
      </c>
      <c r="G12" s="55">
        <f t="shared" si="0"/>
        <v>0</v>
      </c>
      <c r="K12" s="17"/>
      <c r="L12" s="17"/>
    </row>
    <row r="13" spans="1:13" s="16" customFormat="1" ht="14.25" customHeight="1" x14ac:dyDescent="0.25">
      <c r="A13" s="87"/>
      <c r="B13" s="88"/>
      <c r="C13" s="89"/>
      <c r="D13" s="90"/>
      <c r="E13" s="91"/>
      <c r="F13" s="91"/>
      <c r="G13" s="91"/>
      <c r="K13" s="17"/>
      <c r="L13" s="17"/>
    </row>
    <row r="14" spans="1:13" ht="11.45" customHeight="1" x14ac:dyDescent="0.2">
      <c r="A14" s="64"/>
      <c r="B14" s="65"/>
      <c r="C14" s="66" t="s">
        <v>17</v>
      </c>
      <c r="D14" s="66"/>
      <c r="E14" s="67"/>
      <c r="F14" s="68"/>
      <c r="G14" s="69">
        <f>G10</f>
        <v>0</v>
      </c>
      <c r="I14" s="15"/>
    </row>
    <row r="15" spans="1:13" x14ac:dyDescent="0.25">
      <c r="A15" s="70"/>
      <c r="B15" s="71"/>
      <c r="C15" s="71"/>
      <c r="D15" s="71"/>
      <c r="E15" s="72"/>
      <c r="F15" s="73"/>
      <c r="G15" s="73"/>
    </row>
    <row r="16" spans="1:13" s="23" customFormat="1" x14ac:dyDescent="0.25">
      <c r="A16" s="19"/>
      <c r="B16" s="20"/>
      <c r="C16" s="20"/>
      <c r="D16" s="20"/>
      <c r="E16" s="21"/>
      <c r="F16" s="22"/>
      <c r="G16" s="22"/>
      <c r="K16" s="24"/>
      <c r="L16" s="24"/>
    </row>
    <row r="17" spans="1:12" s="23" customFormat="1" x14ac:dyDescent="0.25">
      <c r="A17" s="19"/>
      <c r="B17" s="20"/>
      <c r="C17" s="20"/>
      <c r="D17" s="20"/>
      <c r="E17" s="21"/>
      <c r="F17" s="22"/>
      <c r="G17" s="22"/>
      <c r="K17" s="24"/>
      <c r="L17" s="24"/>
    </row>
    <row r="18" spans="1:12" s="23" customFormat="1" x14ac:dyDescent="0.25">
      <c r="A18" s="19"/>
      <c r="B18" s="20"/>
      <c r="C18" s="20"/>
      <c r="D18" s="20"/>
      <c r="E18" s="21"/>
      <c r="F18" s="22"/>
      <c r="G18" s="22"/>
      <c r="K18" s="24"/>
      <c r="L18" s="24"/>
    </row>
    <row r="19" spans="1:12" s="23" customFormat="1" x14ac:dyDescent="0.25">
      <c r="A19" s="19"/>
      <c r="B19" s="20"/>
      <c r="C19" s="20"/>
      <c r="D19" s="20"/>
      <c r="E19" s="21"/>
      <c r="F19" s="22"/>
      <c r="G19" s="22"/>
      <c r="K19" s="24"/>
      <c r="L19" s="24"/>
    </row>
    <row r="20" spans="1:12" s="23" customFormat="1" x14ac:dyDescent="0.25">
      <c r="A20" s="19"/>
      <c r="B20" s="20"/>
      <c r="C20" s="20"/>
      <c r="D20" s="20"/>
      <c r="E20" s="21"/>
      <c r="F20" s="22"/>
      <c r="G20" s="22"/>
      <c r="K20" s="24"/>
      <c r="L20" s="24"/>
    </row>
  </sheetData>
  <sheetProtection algorithmName="SHA-512" hashValue="5SgO/fuxZVuXztPwXLudskPpfhyT1S8EnPBppMNXQihI5bqW8MN742R1RGPnkWB/DWed8+vhN6j5vjl0YG4bFg==" saltValue="p/zHJAa4kvwutP1fObs2Ww==" spinCount="100000" sheet="1" objects="1" scenarios="1" formatCells="0" formatColumns="0" formatRows="0"/>
  <pageMargins left="0.98425196850393704" right="0.70866141732283472" top="0.78740157480314965" bottom="0.78740157480314965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zoomScale="130" zoomScaleNormal="140" zoomScaleSheetLayoutView="130" workbookViewId="0">
      <selection activeCell="N19" sqref="N19"/>
    </sheetView>
  </sheetViews>
  <sheetFormatPr defaultColWidth="9.140625" defaultRowHeight="15" x14ac:dyDescent="0.25"/>
  <cols>
    <col min="1" max="1" width="7.140625" style="4" customWidth="1"/>
    <col min="2" max="2" width="14" style="5" customWidth="1"/>
    <col min="3" max="3" width="48.5703125" style="5" customWidth="1"/>
    <col min="4" max="4" width="6.140625" style="5" customWidth="1"/>
    <col min="5" max="5" width="10" style="6" customWidth="1"/>
    <col min="6" max="6" width="12.28515625" style="7" customWidth="1"/>
    <col min="7" max="7" width="15" style="7" bestFit="1" customWidth="1"/>
    <col min="8" max="9" width="0" style="8" hidden="1" customWidth="1"/>
    <col min="10" max="10" width="2.140625" style="8" hidden="1" customWidth="1"/>
    <col min="11" max="12" width="0" style="12" hidden="1" customWidth="1"/>
    <col min="13" max="13" width="11.28515625" style="8" bestFit="1" customWidth="1"/>
    <col min="14" max="16384" width="9.140625" style="8"/>
  </cols>
  <sheetData>
    <row r="1" spans="1:13" s="2" customFormat="1" ht="18" x14ac:dyDescent="0.25">
      <c r="A1" s="44" t="s">
        <v>87</v>
      </c>
      <c r="B1" s="45"/>
      <c r="C1" s="45"/>
      <c r="D1" s="45"/>
      <c r="E1" s="45"/>
      <c r="F1" s="45"/>
      <c r="G1" s="45"/>
      <c r="K1" s="12"/>
      <c r="L1" s="12"/>
    </row>
    <row r="2" spans="1:13" s="2" customFormat="1" x14ac:dyDescent="0.2">
      <c r="A2" s="46" t="s">
        <v>12</v>
      </c>
      <c r="B2" s="47" t="s">
        <v>86</v>
      </c>
      <c r="C2" s="47"/>
      <c r="D2" s="47"/>
      <c r="E2" s="47"/>
      <c r="F2" s="45"/>
      <c r="G2" s="45"/>
      <c r="K2" s="12"/>
      <c r="L2" s="12"/>
    </row>
    <row r="3" spans="1:13" s="2" customFormat="1" x14ac:dyDescent="0.2">
      <c r="A3" s="46" t="s">
        <v>13</v>
      </c>
      <c r="B3" s="47" t="s">
        <v>76</v>
      </c>
      <c r="C3" s="47"/>
      <c r="D3" s="46" t="s">
        <v>25</v>
      </c>
      <c r="E3" s="46"/>
      <c r="F3" s="48"/>
      <c r="G3" s="45"/>
      <c r="K3" s="12"/>
      <c r="L3" s="12"/>
    </row>
    <row r="4" spans="1:13" s="2" customFormat="1" x14ac:dyDescent="0.2">
      <c r="A4" s="46"/>
      <c r="B4" s="47"/>
      <c r="C4" s="47"/>
      <c r="D4" s="46" t="s">
        <v>14</v>
      </c>
      <c r="E4" s="46"/>
      <c r="F4" s="48"/>
      <c r="G4" s="45"/>
      <c r="K4" s="12"/>
      <c r="L4" s="12"/>
    </row>
    <row r="5" spans="1:13" s="2" customFormat="1" x14ac:dyDescent="0.2">
      <c r="A5" s="46"/>
      <c r="B5" s="47"/>
      <c r="C5" s="47"/>
      <c r="D5" s="46" t="s">
        <v>15</v>
      </c>
      <c r="E5" s="46"/>
      <c r="F5" s="48"/>
      <c r="G5" s="45"/>
      <c r="K5" s="12"/>
      <c r="L5" s="12"/>
    </row>
    <row r="6" spans="1:13" s="2" customFormat="1" ht="6" customHeight="1" thickBot="1" x14ac:dyDescent="0.25">
      <c r="A6" s="45"/>
      <c r="B6" s="45"/>
      <c r="C6" s="45"/>
      <c r="D6" s="45"/>
      <c r="E6" s="45"/>
      <c r="F6" s="45"/>
      <c r="G6" s="45"/>
      <c r="K6" s="12"/>
      <c r="L6" s="12"/>
    </row>
    <row r="7" spans="1:13" s="2" customFormat="1" ht="23.25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K7" s="12"/>
      <c r="L7" s="12"/>
    </row>
    <row r="8" spans="1:13" s="2" customFormat="1" ht="15.75" thickBot="1" x14ac:dyDescent="0.3">
      <c r="A8" s="3" t="s">
        <v>7</v>
      </c>
      <c r="B8" s="3" t="s">
        <v>8</v>
      </c>
      <c r="C8" s="3">
        <v>3</v>
      </c>
      <c r="D8" s="3">
        <v>4</v>
      </c>
      <c r="E8" s="3">
        <v>5</v>
      </c>
      <c r="F8" s="3">
        <v>6</v>
      </c>
      <c r="G8" s="11">
        <v>7</v>
      </c>
      <c r="K8" s="12"/>
      <c r="L8" s="12"/>
    </row>
    <row r="9" spans="1:13" s="14" customFormat="1" ht="6" customHeight="1" x14ac:dyDescent="0.2">
      <c r="A9" s="13"/>
      <c r="B9" s="13"/>
      <c r="C9" s="13"/>
      <c r="D9" s="13"/>
      <c r="E9" s="13"/>
      <c r="F9" s="49"/>
      <c r="G9" s="13"/>
      <c r="J9" s="2"/>
      <c r="K9" s="12"/>
      <c r="L9" s="12"/>
      <c r="M9" s="2"/>
    </row>
    <row r="10" spans="1:13" s="2" customFormat="1" ht="15" customHeight="1" x14ac:dyDescent="0.25">
      <c r="A10" s="18"/>
      <c r="B10" s="18"/>
      <c r="C10" s="25" t="s">
        <v>16</v>
      </c>
      <c r="D10" s="1"/>
      <c r="E10" s="1"/>
      <c r="F10" s="1"/>
      <c r="G10" s="26">
        <f>G11+G38+G44</f>
        <v>0</v>
      </c>
      <c r="J10" s="8"/>
      <c r="K10" s="12" t="s">
        <v>9</v>
      </c>
      <c r="L10" s="12">
        <f>3*24</f>
        <v>72</v>
      </c>
      <c r="M10" s="8"/>
    </row>
    <row r="11" spans="1:13" s="14" customFormat="1" ht="15" customHeight="1" x14ac:dyDescent="0.25">
      <c r="A11" s="27"/>
      <c r="B11" s="28">
        <v>1</v>
      </c>
      <c r="C11" s="28" t="s">
        <v>30</v>
      </c>
      <c r="D11" s="13"/>
      <c r="E11" s="13"/>
      <c r="F11" s="13"/>
      <c r="G11" s="29">
        <f>SUM(G12:G37)</f>
        <v>0</v>
      </c>
      <c r="J11" s="30"/>
      <c r="K11" s="31"/>
      <c r="L11" s="31"/>
      <c r="M11" s="30"/>
    </row>
    <row r="12" spans="1:13" s="16" customFormat="1" x14ac:dyDescent="0.25">
      <c r="A12" s="51">
        <v>1</v>
      </c>
      <c r="B12" s="52">
        <v>605111660</v>
      </c>
      <c r="C12" s="62" t="s">
        <v>35</v>
      </c>
      <c r="D12" s="54" t="s">
        <v>36</v>
      </c>
      <c r="E12" s="55">
        <v>4.84</v>
      </c>
      <c r="F12" s="43"/>
      <c r="G12" s="55">
        <f t="shared" ref="G12:G16" si="0">E12*F12</f>
        <v>0</v>
      </c>
      <c r="K12" s="17"/>
      <c r="L12" s="17"/>
      <c r="M12" s="37"/>
    </row>
    <row r="13" spans="1:13" s="38" customFormat="1" ht="9.75" x14ac:dyDescent="0.2">
      <c r="A13" s="77"/>
      <c r="B13" s="78"/>
      <c r="C13" s="79" t="s">
        <v>41</v>
      </c>
      <c r="D13" s="57"/>
      <c r="E13" s="58"/>
      <c r="F13" s="40"/>
      <c r="G13" s="58"/>
    </row>
    <row r="14" spans="1:13" s="16" customFormat="1" ht="22.5" x14ac:dyDescent="0.25">
      <c r="A14" s="51">
        <v>2</v>
      </c>
      <c r="B14" s="52">
        <v>762822120</v>
      </c>
      <c r="C14" s="62" t="s">
        <v>37</v>
      </c>
      <c r="D14" s="54" t="s">
        <v>38</v>
      </c>
      <c r="E14" s="55">
        <v>225</v>
      </c>
      <c r="F14" s="43"/>
      <c r="G14" s="55">
        <f t="shared" si="0"/>
        <v>0</v>
      </c>
      <c r="K14" s="17"/>
      <c r="L14" s="17"/>
      <c r="M14" s="37"/>
    </row>
    <row r="15" spans="1:13" s="38" customFormat="1" ht="9.75" x14ac:dyDescent="0.2">
      <c r="A15" s="80"/>
      <c r="B15" s="81"/>
      <c r="C15" s="79" t="s">
        <v>77</v>
      </c>
      <c r="D15" s="82"/>
      <c r="E15" s="83"/>
      <c r="F15" s="41"/>
      <c r="G15" s="83"/>
    </row>
    <row r="16" spans="1:13" s="16" customFormat="1" ht="22.5" x14ac:dyDescent="0.25">
      <c r="A16" s="51">
        <v>3</v>
      </c>
      <c r="B16" s="52">
        <v>762512245</v>
      </c>
      <c r="C16" s="62" t="s">
        <v>39</v>
      </c>
      <c r="D16" s="54" t="s">
        <v>10</v>
      </c>
      <c r="E16" s="55">
        <v>239.4</v>
      </c>
      <c r="F16" s="43"/>
      <c r="G16" s="55">
        <f t="shared" si="0"/>
        <v>0</v>
      </c>
      <c r="K16" s="17"/>
      <c r="L16" s="17"/>
      <c r="M16" s="37"/>
    </row>
    <row r="17" spans="1:13" s="38" customFormat="1" ht="9.75" x14ac:dyDescent="0.2">
      <c r="A17" s="80"/>
      <c r="B17" s="81"/>
      <c r="C17" s="79" t="s">
        <v>31</v>
      </c>
      <c r="D17" s="82"/>
      <c r="E17" s="83"/>
      <c r="F17" s="41"/>
      <c r="G17" s="83"/>
    </row>
    <row r="18" spans="1:13" s="38" customFormat="1" ht="9.75" x14ac:dyDescent="0.2">
      <c r="A18" s="80"/>
      <c r="B18" s="81"/>
      <c r="C18" s="84" t="s">
        <v>46</v>
      </c>
      <c r="D18" s="82"/>
      <c r="E18" s="83"/>
      <c r="F18" s="41"/>
      <c r="G18" s="83"/>
    </row>
    <row r="19" spans="1:13" s="38" customFormat="1" ht="9.75" x14ac:dyDescent="0.2">
      <c r="A19" s="80"/>
      <c r="B19" s="81"/>
      <c r="C19" s="85" t="s">
        <v>44</v>
      </c>
      <c r="D19" s="82"/>
      <c r="E19" s="83"/>
      <c r="F19" s="41"/>
      <c r="G19" s="83"/>
    </row>
    <row r="20" spans="1:13" s="16" customFormat="1" x14ac:dyDescent="0.25">
      <c r="A20" s="51">
        <v>4</v>
      </c>
      <c r="B20" s="52">
        <v>607262820</v>
      </c>
      <c r="C20" s="62" t="s">
        <v>40</v>
      </c>
      <c r="D20" s="54" t="s">
        <v>10</v>
      </c>
      <c r="E20" s="55">
        <f>151.9+135+123.19</f>
        <v>410.09</v>
      </c>
      <c r="F20" s="43"/>
      <c r="G20" s="55">
        <f t="shared" ref="G20:G24" si="1">E20*F20</f>
        <v>0</v>
      </c>
      <c r="K20" s="17"/>
      <c r="L20" s="17"/>
      <c r="M20" s="37"/>
    </row>
    <row r="21" spans="1:13" s="38" customFormat="1" ht="9.75" x14ac:dyDescent="0.2">
      <c r="A21" s="80"/>
      <c r="B21" s="81"/>
      <c r="C21" s="85" t="s">
        <v>79</v>
      </c>
      <c r="D21" s="82"/>
      <c r="E21" s="83"/>
      <c r="F21" s="41"/>
      <c r="G21" s="83"/>
    </row>
    <row r="22" spans="1:13" s="38" customFormat="1" ht="9.75" x14ac:dyDescent="0.2">
      <c r="A22" s="80"/>
      <c r="B22" s="81"/>
      <c r="C22" s="85" t="s">
        <v>80</v>
      </c>
      <c r="D22" s="82"/>
      <c r="E22" s="83"/>
      <c r="F22" s="41"/>
      <c r="G22" s="83"/>
    </row>
    <row r="23" spans="1:13" s="38" customFormat="1" ht="9.75" x14ac:dyDescent="0.2">
      <c r="A23" s="80"/>
      <c r="B23" s="81"/>
      <c r="C23" s="85" t="s">
        <v>78</v>
      </c>
      <c r="D23" s="82"/>
      <c r="E23" s="83"/>
      <c r="F23" s="41"/>
      <c r="G23" s="83"/>
    </row>
    <row r="24" spans="1:13" s="16" customFormat="1" x14ac:dyDescent="0.25">
      <c r="A24" s="51">
        <v>5</v>
      </c>
      <c r="B24" s="52">
        <v>213141111</v>
      </c>
      <c r="C24" s="62" t="s">
        <v>43</v>
      </c>
      <c r="D24" s="54" t="s">
        <v>10</v>
      </c>
      <c r="E24" s="55">
        <v>239.4</v>
      </c>
      <c r="F24" s="43"/>
      <c r="G24" s="55">
        <f t="shared" si="1"/>
        <v>0</v>
      </c>
      <c r="K24" s="17"/>
      <c r="L24" s="17"/>
      <c r="M24" s="37"/>
    </row>
    <row r="25" spans="1:13" s="38" customFormat="1" ht="9.75" x14ac:dyDescent="0.2">
      <c r="A25" s="80"/>
      <c r="B25" s="81"/>
      <c r="C25" s="86" t="s">
        <v>45</v>
      </c>
      <c r="D25" s="82"/>
      <c r="E25" s="83"/>
      <c r="F25" s="41"/>
      <c r="G25" s="83"/>
    </row>
    <row r="26" spans="1:13" s="38" customFormat="1" ht="9.75" x14ac:dyDescent="0.2">
      <c r="A26" s="80"/>
      <c r="B26" s="81"/>
      <c r="C26" s="86" t="s">
        <v>44</v>
      </c>
      <c r="D26" s="82"/>
      <c r="E26" s="83"/>
      <c r="F26" s="41"/>
      <c r="G26" s="83"/>
    </row>
    <row r="27" spans="1:13" s="16" customFormat="1" x14ac:dyDescent="0.25">
      <c r="A27" s="51">
        <v>6</v>
      </c>
      <c r="B27" s="52">
        <v>693110430</v>
      </c>
      <c r="C27" s="62" t="s">
        <v>42</v>
      </c>
      <c r="D27" s="54" t="s">
        <v>10</v>
      </c>
      <c r="E27" s="55">
        <v>250</v>
      </c>
      <c r="F27" s="43"/>
      <c r="G27" s="55">
        <f t="shared" ref="G27:G28" si="2">E27*F27</f>
        <v>0</v>
      </c>
      <c r="K27" s="17"/>
      <c r="L27" s="17"/>
      <c r="M27" s="37"/>
    </row>
    <row r="28" spans="1:13" s="16" customFormat="1" ht="22.5" x14ac:dyDescent="0.25">
      <c r="A28" s="51">
        <v>7</v>
      </c>
      <c r="B28" s="52">
        <v>762822820</v>
      </c>
      <c r="C28" s="62" t="s">
        <v>50</v>
      </c>
      <c r="D28" s="54" t="s">
        <v>38</v>
      </c>
      <c r="E28" s="55">
        <f>E14</f>
        <v>225</v>
      </c>
      <c r="F28" s="43"/>
      <c r="G28" s="55">
        <f t="shared" si="2"/>
        <v>0</v>
      </c>
      <c r="K28" s="17"/>
      <c r="L28" s="17"/>
      <c r="M28" s="37"/>
    </row>
    <row r="29" spans="1:13" s="16" customFormat="1" ht="22.5" x14ac:dyDescent="0.25">
      <c r="A29" s="51">
        <v>8</v>
      </c>
      <c r="B29" s="52">
        <v>762511883</v>
      </c>
      <c r="C29" s="62" t="s">
        <v>49</v>
      </c>
      <c r="D29" s="54" t="s">
        <v>10</v>
      </c>
      <c r="E29" s="55">
        <f>58.2+65.52</f>
        <v>123.72</v>
      </c>
      <c r="F29" s="43"/>
      <c r="G29" s="55">
        <f t="shared" ref="G29:G42" si="3">E29*F29</f>
        <v>0</v>
      </c>
      <c r="K29" s="17"/>
      <c r="L29" s="17"/>
      <c r="M29" s="37"/>
    </row>
    <row r="30" spans="1:13" s="16" customFormat="1" ht="22.5" x14ac:dyDescent="0.25">
      <c r="A30" s="51">
        <v>9</v>
      </c>
      <c r="B30" s="52">
        <v>762511863</v>
      </c>
      <c r="C30" s="62" t="s">
        <v>48</v>
      </c>
      <c r="D30" s="54" t="s">
        <v>10</v>
      </c>
      <c r="E30" s="55">
        <v>115.68</v>
      </c>
      <c r="F30" s="43"/>
      <c r="G30" s="55">
        <f t="shared" si="3"/>
        <v>0</v>
      </c>
      <c r="K30" s="17"/>
      <c r="L30" s="17"/>
      <c r="M30" s="37"/>
    </row>
    <row r="31" spans="1:13" s="16" customFormat="1" x14ac:dyDescent="0.25">
      <c r="A31" s="51">
        <v>10</v>
      </c>
      <c r="B31" s="52">
        <v>113311121</v>
      </c>
      <c r="C31" s="62" t="s">
        <v>47</v>
      </c>
      <c r="D31" s="54" t="s">
        <v>10</v>
      </c>
      <c r="E31" s="55">
        <f>E24</f>
        <v>239.4</v>
      </c>
      <c r="F31" s="43"/>
      <c r="G31" s="55">
        <f t="shared" si="3"/>
        <v>0</v>
      </c>
      <c r="K31" s="17"/>
      <c r="L31" s="17"/>
      <c r="M31" s="37"/>
    </row>
    <row r="32" spans="1:13" s="16" customFormat="1" ht="22.5" x14ac:dyDescent="0.25">
      <c r="A32" s="51">
        <v>11</v>
      </c>
      <c r="B32" s="52">
        <v>783000125</v>
      </c>
      <c r="C32" s="62" t="s">
        <v>81</v>
      </c>
      <c r="D32" s="54" t="s">
        <v>10</v>
      </c>
      <c r="E32" s="55">
        <v>200</v>
      </c>
      <c r="F32" s="43"/>
      <c r="G32" s="55">
        <f t="shared" si="3"/>
        <v>0</v>
      </c>
      <c r="K32" s="17"/>
      <c r="L32" s="17"/>
      <c r="M32" s="37"/>
    </row>
    <row r="33" spans="1:13" s="16" customFormat="1" x14ac:dyDescent="0.25">
      <c r="A33" s="51">
        <v>12</v>
      </c>
      <c r="B33" s="52">
        <v>283231500</v>
      </c>
      <c r="C33" s="62" t="s">
        <v>82</v>
      </c>
      <c r="D33" s="54" t="s">
        <v>10</v>
      </c>
      <c r="E33" s="55">
        <v>300</v>
      </c>
      <c r="F33" s="43"/>
      <c r="G33" s="55">
        <f t="shared" si="3"/>
        <v>0</v>
      </c>
      <c r="K33" s="17"/>
      <c r="L33" s="17"/>
      <c r="M33" s="37"/>
    </row>
    <row r="34" spans="1:13" s="16" customFormat="1" x14ac:dyDescent="0.25">
      <c r="A34" s="51">
        <v>13</v>
      </c>
      <c r="B34" s="52">
        <v>998018001</v>
      </c>
      <c r="C34" s="62" t="s">
        <v>51</v>
      </c>
      <c r="D34" s="54" t="s">
        <v>20</v>
      </c>
      <c r="E34" s="55">
        <f>2*10.95</f>
        <v>21.9</v>
      </c>
      <c r="F34" s="43"/>
      <c r="G34" s="55">
        <f t="shared" si="3"/>
        <v>0</v>
      </c>
      <c r="K34" s="17"/>
      <c r="L34" s="17"/>
    </row>
    <row r="35" spans="1:13" s="16" customFormat="1" x14ac:dyDescent="0.25">
      <c r="A35" s="51">
        <v>14</v>
      </c>
      <c r="B35" s="52">
        <v>997131511</v>
      </c>
      <c r="C35" s="62" t="s">
        <v>52</v>
      </c>
      <c r="D35" s="54" t="s">
        <v>36</v>
      </c>
      <c r="E35" s="55">
        <v>10.975</v>
      </c>
      <c r="F35" s="43"/>
      <c r="G35" s="55">
        <f t="shared" si="3"/>
        <v>0</v>
      </c>
      <c r="K35" s="17"/>
      <c r="L35" s="17"/>
    </row>
    <row r="36" spans="1:13" s="16" customFormat="1" ht="22.5" x14ac:dyDescent="0.25">
      <c r="A36" s="51">
        <v>15</v>
      </c>
      <c r="B36" s="52">
        <v>997131519</v>
      </c>
      <c r="C36" s="62" t="s">
        <v>53</v>
      </c>
      <c r="D36" s="54" t="s">
        <v>36</v>
      </c>
      <c r="E36" s="55">
        <f>31*E35</f>
        <v>340.22499999999997</v>
      </c>
      <c r="F36" s="43"/>
      <c r="G36" s="55">
        <f t="shared" si="3"/>
        <v>0</v>
      </c>
      <c r="K36" s="17"/>
      <c r="L36" s="17"/>
    </row>
    <row r="37" spans="1:13" s="16" customFormat="1" ht="22.5" x14ac:dyDescent="0.25">
      <c r="A37" s="51">
        <v>16</v>
      </c>
      <c r="B37" s="52">
        <v>997013811</v>
      </c>
      <c r="C37" s="62" t="s">
        <v>54</v>
      </c>
      <c r="D37" s="54" t="s">
        <v>20</v>
      </c>
      <c r="E37" s="55">
        <v>10.95</v>
      </c>
      <c r="F37" s="43"/>
      <c r="G37" s="55">
        <f t="shared" si="3"/>
        <v>0</v>
      </c>
      <c r="K37" s="17"/>
      <c r="L37" s="17"/>
    </row>
    <row r="38" spans="1:13" s="14" customFormat="1" ht="15" customHeight="1" x14ac:dyDescent="0.25">
      <c r="A38" s="27"/>
      <c r="B38" s="28">
        <v>2</v>
      </c>
      <c r="C38" s="28" t="s">
        <v>32</v>
      </c>
      <c r="D38" s="13"/>
      <c r="E38" s="13"/>
      <c r="F38" s="49"/>
      <c r="G38" s="29">
        <f>SUM(G39:G43)</f>
        <v>0</v>
      </c>
      <c r="J38" s="30"/>
      <c r="K38" s="31"/>
      <c r="L38" s="31"/>
      <c r="M38" s="30"/>
    </row>
    <row r="39" spans="1:13" s="16" customFormat="1" ht="22.5" x14ac:dyDescent="0.25">
      <c r="A39" s="51">
        <v>17</v>
      </c>
      <c r="B39" s="52">
        <v>941111111</v>
      </c>
      <c r="C39" s="62" t="s">
        <v>55</v>
      </c>
      <c r="D39" s="54" t="s">
        <v>10</v>
      </c>
      <c r="E39" s="55">
        <f>115.68+58.02+65.52+7.6*4.3</f>
        <v>271.90000000000003</v>
      </c>
      <c r="F39" s="43"/>
      <c r="G39" s="55">
        <f t="shared" si="3"/>
        <v>0</v>
      </c>
      <c r="K39" s="17"/>
      <c r="L39" s="17"/>
    </row>
    <row r="40" spans="1:13" s="16" customFormat="1" x14ac:dyDescent="0.25">
      <c r="A40" s="51"/>
      <c r="B40" s="52"/>
      <c r="C40" s="85" t="s">
        <v>83</v>
      </c>
      <c r="D40" s="54"/>
      <c r="E40" s="55"/>
      <c r="F40" s="94"/>
      <c r="G40" s="55"/>
      <c r="K40" s="17"/>
      <c r="L40" s="17"/>
    </row>
    <row r="41" spans="1:13" s="16" customFormat="1" ht="22.5" x14ac:dyDescent="0.25">
      <c r="A41" s="51">
        <v>18</v>
      </c>
      <c r="B41" s="52">
        <v>941111211</v>
      </c>
      <c r="C41" s="62" t="s">
        <v>84</v>
      </c>
      <c r="D41" s="54" t="s">
        <v>10</v>
      </c>
      <c r="E41" s="55">
        <f>70*E39</f>
        <v>19033.000000000004</v>
      </c>
      <c r="F41" s="43"/>
      <c r="G41" s="55">
        <f t="shared" si="3"/>
        <v>0</v>
      </c>
      <c r="K41" s="17"/>
      <c r="L41" s="17"/>
    </row>
    <row r="42" spans="1:13" s="16" customFormat="1" ht="22.5" x14ac:dyDescent="0.25">
      <c r="A42" s="51">
        <v>19</v>
      </c>
      <c r="B42" s="52">
        <v>941111811</v>
      </c>
      <c r="C42" s="62" t="s">
        <v>56</v>
      </c>
      <c r="D42" s="54" t="s">
        <v>10</v>
      </c>
      <c r="E42" s="55">
        <f>E39</f>
        <v>271.90000000000003</v>
      </c>
      <c r="F42" s="43"/>
      <c r="G42" s="55">
        <f t="shared" si="3"/>
        <v>0</v>
      </c>
      <c r="K42" s="17"/>
      <c r="L42" s="17"/>
    </row>
    <row r="43" spans="1:13" s="16" customFormat="1" x14ac:dyDescent="0.25">
      <c r="A43" s="51">
        <v>20</v>
      </c>
      <c r="B43" s="52">
        <v>998018001</v>
      </c>
      <c r="C43" s="62" t="s">
        <v>57</v>
      </c>
      <c r="D43" s="54" t="s">
        <v>20</v>
      </c>
      <c r="E43" s="55">
        <v>14</v>
      </c>
      <c r="F43" s="43"/>
      <c r="G43" s="55">
        <f t="shared" ref="G43" si="4">E43*F43</f>
        <v>0</v>
      </c>
      <c r="K43" s="17"/>
      <c r="L43" s="17"/>
    </row>
    <row r="44" spans="1:13" s="14" customFormat="1" ht="15" customHeight="1" x14ac:dyDescent="0.25">
      <c r="A44" s="27"/>
      <c r="B44" s="28">
        <v>3</v>
      </c>
      <c r="C44" s="28" t="s">
        <v>24</v>
      </c>
      <c r="D44" s="13"/>
      <c r="E44" s="13"/>
      <c r="F44" s="49"/>
      <c r="G44" s="29">
        <f>SUM(G45:G48)</f>
        <v>0</v>
      </c>
      <c r="J44" s="30"/>
      <c r="K44" s="31"/>
      <c r="L44" s="31"/>
      <c r="M44" s="30"/>
    </row>
    <row r="45" spans="1:13" s="16" customFormat="1" x14ac:dyDescent="0.25">
      <c r="A45" s="51">
        <v>21</v>
      </c>
      <c r="B45" s="52">
        <v>952902611</v>
      </c>
      <c r="C45" s="62" t="s">
        <v>58</v>
      </c>
      <c r="D45" s="54" t="s">
        <v>10</v>
      </c>
      <c r="E45" s="55">
        <v>600</v>
      </c>
      <c r="F45" s="43"/>
      <c r="G45" s="55">
        <f t="shared" ref="G45:G48" si="5">E45*F45</f>
        <v>0</v>
      </c>
      <c r="K45" s="17"/>
      <c r="L45" s="17"/>
    </row>
    <row r="46" spans="1:13" s="16" customFormat="1" x14ac:dyDescent="0.25">
      <c r="A46" s="51">
        <v>22</v>
      </c>
      <c r="B46" s="52">
        <v>30001000</v>
      </c>
      <c r="C46" s="62" t="s">
        <v>27</v>
      </c>
      <c r="D46" s="54" t="s">
        <v>11</v>
      </c>
      <c r="E46" s="55">
        <v>1</v>
      </c>
      <c r="F46" s="43"/>
      <c r="G46" s="55">
        <f t="shared" si="5"/>
        <v>0</v>
      </c>
      <c r="K46" s="17"/>
      <c r="L46" s="17"/>
    </row>
    <row r="47" spans="1:13" s="16" customFormat="1" x14ac:dyDescent="0.25">
      <c r="A47" s="51">
        <v>23</v>
      </c>
      <c r="B47" s="52">
        <v>70001000</v>
      </c>
      <c r="C47" s="62" t="s">
        <v>59</v>
      </c>
      <c r="D47" s="54" t="s">
        <v>11</v>
      </c>
      <c r="E47" s="55">
        <v>1</v>
      </c>
      <c r="F47" s="43"/>
      <c r="G47" s="55">
        <f t="shared" si="5"/>
        <v>0</v>
      </c>
      <c r="K47" s="17"/>
      <c r="L47" s="17"/>
    </row>
    <row r="48" spans="1:13" s="16" customFormat="1" x14ac:dyDescent="0.25">
      <c r="A48" s="51">
        <v>24</v>
      </c>
      <c r="B48" s="52">
        <v>13254000</v>
      </c>
      <c r="C48" s="62" t="s">
        <v>28</v>
      </c>
      <c r="D48" s="54" t="s">
        <v>11</v>
      </c>
      <c r="E48" s="55">
        <v>1</v>
      </c>
      <c r="F48" s="43"/>
      <c r="G48" s="55">
        <f t="shared" si="5"/>
        <v>0</v>
      </c>
      <c r="K48" s="17"/>
      <c r="L48" s="17"/>
    </row>
    <row r="49" spans="1:12" s="38" customFormat="1" ht="9.75" x14ac:dyDescent="0.2">
      <c r="A49" s="80"/>
      <c r="B49" s="81"/>
      <c r="C49" s="86"/>
      <c r="D49" s="82"/>
      <c r="E49" s="83"/>
      <c r="F49" s="41"/>
      <c r="G49" s="83"/>
    </row>
    <row r="50" spans="1:12" ht="11.45" customHeight="1" x14ac:dyDescent="0.2">
      <c r="A50" s="64"/>
      <c r="B50" s="65"/>
      <c r="C50" s="66" t="s">
        <v>17</v>
      </c>
      <c r="D50" s="66"/>
      <c r="E50" s="67"/>
      <c r="F50" s="68"/>
      <c r="G50" s="69">
        <f>G10</f>
        <v>0</v>
      </c>
      <c r="I50" s="15"/>
    </row>
    <row r="52" spans="1:12" x14ac:dyDescent="0.25">
      <c r="A52" s="92"/>
      <c r="B52" s="92"/>
      <c r="C52" s="92"/>
      <c r="D52" s="92"/>
      <c r="E52" s="92"/>
      <c r="F52" s="92"/>
      <c r="G52" s="92"/>
    </row>
    <row r="53" spans="1:12" x14ac:dyDescent="0.25">
      <c r="A53" s="42"/>
      <c r="B53" s="74"/>
      <c r="C53" s="74"/>
      <c r="D53" s="93"/>
      <c r="E53" s="93"/>
      <c r="F53" s="93"/>
    </row>
    <row r="54" spans="1:12" ht="16.5" customHeight="1" x14ac:dyDescent="0.25">
      <c r="A54" s="92"/>
      <c r="B54" s="92"/>
      <c r="C54" s="92"/>
      <c r="D54" s="92"/>
      <c r="E54" s="92"/>
      <c r="F54" s="92"/>
      <c r="G54" s="92"/>
    </row>
    <row r="55" spans="1:12" ht="18.75" x14ac:dyDescent="0.3">
      <c r="B55" s="75"/>
      <c r="C55" s="76"/>
    </row>
    <row r="56" spans="1:12" s="23" customFormat="1" x14ac:dyDescent="0.25">
      <c r="A56" s="19"/>
      <c r="B56" s="20"/>
      <c r="C56" s="20"/>
      <c r="D56" s="20"/>
      <c r="E56" s="21"/>
      <c r="F56" s="22"/>
      <c r="G56" s="22"/>
      <c r="K56" s="24"/>
      <c r="L56" s="24"/>
    </row>
    <row r="57" spans="1:12" s="23" customFormat="1" x14ac:dyDescent="0.25">
      <c r="A57" s="19"/>
      <c r="B57" s="20"/>
      <c r="C57" s="20"/>
      <c r="D57" s="20"/>
      <c r="E57" s="21"/>
      <c r="F57" s="22"/>
      <c r="G57" s="22"/>
      <c r="K57" s="24"/>
      <c r="L57" s="24"/>
    </row>
    <row r="58" spans="1:12" s="23" customFormat="1" x14ac:dyDescent="0.25">
      <c r="A58" s="19"/>
      <c r="B58" s="20"/>
      <c r="C58" s="20"/>
      <c r="D58" s="20"/>
      <c r="E58" s="21"/>
      <c r="F58" s="22"/>
      <c r="G58" s="22"/>
      <c r="K58" s="24"/>
      <c r="L58" s="24"/>
    </row>
    <row r="59" spans="1:12" s="23" customFormat="1" x14ac:dyDescent="0.25">
      <c r="A59" s="19"/>
      <c r="B59" s="20"/>
      <c r="C59" s="20"/>
      <c r="D59" s="20"/>
      <c r="E59" s="21"/>
      <c r="F59" s="22"/>
      <c r="G59" s="22"/>
      <c r="K59" s="24"/>
      <c r="L59" s="24"/>
    </row>
    <row r="60" spans="1:12" s="23" customFormat="1" x14ac:dyDescent="0.25">
      <c r="A60" s="19"/>
      <c r="B60" s="20"/>
      <c r="C60" s="20"/>
      <c r="D60" s="20"/>
      <c r="E60" s="21"/>
      <c r="F60" s="22"/>
      <c r="G60" s="22"/>
      <c r="K60" s="24"/>
      <c r="L60" s="24"/>
    </row>
  </sheetData>
  <sheetProtection algorithmName="SHA-512" hashValue="rnsJjzTSTRtrIz3UFrETgkh0JAw0h9PeUj69aoGAbDOvVvVDlXwOx3kQRqr+gMwYRKQUc7ySqWtrc7cVOO+Jfw==" saltValue="24yaxjQFVN89SVRxaf5AJA==" spinCount="100000" sheet="1" objects="1" scenarios="1" formatCells="0" formatColumns="0" formatRows="0"/>
  <mergeCells count="3">
    <mergeCell ref="A52:G52"/>
    <mergeCell ref="D53:F53"/>
    <mergeCell ref="A54:G54"/>
  </mergeCells>
  <pageMargins left="0.98425196850393704" right="0.70866141732283472" top="0.78740157480314965" bottom="0.78740157480314965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zoomScale="120" zoomScaleNormal="120" zoomScaleSheetLayoutView="120" workbookViewId="0">
      <selection activeCell="F25" sqref="F25"/>
    </sheetView>
  </sheetViews>
  <sheetFormatPr defaultRowHeight="15" x14ac:dyDescent="0.25"/>
  <cols>
    <col min="1" max="1" width="7.140625" style="50" customWidth="1"/>
    <col min="2" max="2" width="14.42578125" style="50" customWidth="1"/>
    <col min="3" max="3" width="48.5703125" style="50" customWidth="1"/>
    <col min="4" max="4" width="6.140625" style="50" customWidth="1"/>
    <col min="5" max="5" width="10" style="50" customWidth="1"/>
    <col min="6" max="6" width="12.28515625" style="50" customWidth="1"/>
    <col min="7" max="7" width="15" style="50" bestFit="1" customWidth="1"/>
    <col min="8" max="8" width="9.5703125" style="50" bestFit="1" customWidth="1"/>
    <col min="9" max="16384" width="9.140625" style="50"/>
  </cols>
  <sheetData>
    <row r="1" spans="1:13" s="2" customFormat="1" ht="18" x14ac:dyDescent="0.25">
      <c r="A1" s="44" t="s">
        <v>87</v>
      </c>
      <c r="B1" s="45"/>
      <c r="C1" s="45"/>
      <c r="D1" s="45"/>
      <c r="E1" s="45"/>
      <c r="F1" s="45"/>
      <c r="G1" s="45"/>
      <c r="K1" s="12"/>
      <c r="L1" s="12"/>
    </row>
    <row r="2" spans="1:13" s="2" customFormat="1" x14ac:dyDescent="0.2">
      <c r="A2" s="46" t="s">
        <v>12</v>
      </c>
      <c r="B2" s="47" t="s">
        <v>86</v>
      </c>
      <c r="C2" s="47"/>
      <c r="D2" s="47"/>
      <c r="E2" s="47"/>
      <c r="F2" s="45"/>
      <c r="G2" s="45"/>
      <c r="K2" s="12"/>
      <c r="L2" s="12"/>
    </row>
    <row r="3" spans="1:13" s="2" customFormat="1" x14ac:dyDescent="0.2">
      <c r="A3" s="46" t="s">
        <v>13</v>
      </c>
      <c r="B3" s="47" t="s">
        <v>29</v>
      </c>
      <c r="C3" s="47"/>
      <c r="D3" s="46" t="s">
        <v>25</v>
      </c>
      <c r="E3" s="46"/>
      <c r="F3" s="48"/>
      <c r="G3" s="45"/>
      <c r="K3" s="12"/>
      <c r="L3" s="12"/>
    </row>
    <row r="4" spans="1:13" s="2" customFormat="1" x14ac:dyDescent="0.2">
      <c r="A4" s="46"/>
      <c r="B4" s="47"/>
      <c r="C4" s="47"/>
      <c r="D4" s="46" t="s">
        <v>14</v>
      </c>
      <c r="E4" s="46"/>
      <c r="F4" s="48"/>
      <c r="G4" s="45"/>
      <c r="K4" s="12"/>
      <c r="L4" s="12"/>
    </row>
    <row r="5" spans="1:13" s="2" customFormat="1" x14ac:dyDescent="0.2">
      <c r="A5" s="46"/>
      <c r="B5" s="47"/>
      <c r="C5" s="47"/>
      <c r="D5" s="46" t="s">
        <v>15</v>
      </c>
      <c r="E5" s="46"/>
      <c r="F5" s="48"/>
      <c r="G5" s="45"/>
      <c r="K5" s="12"/>
      <c r="L5" s="12"/>
    </row>
    <row r="6" spans="1:13" s="2" customFormat="1" ht="6" customHeight="1" thickBot="1" x14ac:dyDescent="0.25">
      <c r="A6" s="45"/>
      <c r="B6" s="45"/>
      <c r="C6" s="45"/>
      <c r="D6" s="45"/>
      <c r="E6" s="45"/>
      <c r="F6" s="45"/>
      <c r="G6" s="45"/>
      <c r="K6" s="12"/>
      <c r="L6" s="12"/>
    </row>
    <row r="7" spans="1:13" s="2" customFormat="1" ht="23.25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K7" s="12"/>
      <c r="L7" s="12"/>
    </row>
    <row r="8" spans="1:13" s="2" customFormat="1" ht="15.75" thickBot="1" x14ac:dyDescent="0.3">
      <c r="A8" s="3" t="s">
        <v>7</v>
      </c>
      <c r="B8" s="3" t="s">
        <v>8</v>
      </c>
      <c r="C8" s="3">
        <v>3</v>
      </c>
      <c r="D8" s="3">
        <v>4</v>
      </c>
      <c r="E8" s="3">
        <v>5</v>
      </c>
      <c r="F8" s="3">
        <v>6</v>
      </c>
      <c r="G8" s="11">
        <v>7</v>
      </c>
      <c r="K8" s="12"/>
      <c r="L8" s="12"/>
    </row>
    <row r="9" spans="1:13" s="14" customFormat="1" ht="6" customHeight="1" x14ac:dyDescent="0.2">
      <c r="A9" s="13"/>
      <c r="B9" s="13"/>
      <c r="C9" s="13"/>
      <c r="D9" s="13"/>
      <c r="E9" s="13"/>
      <c r="F9" s="49"/>
      <c r="G9" s="13"/>
      <c r="J9" s="2"/>
      <c r="K9" s="12"/>
      <c r="L9" s="12"/>
      <c r="M9" s="2"/>
    </row>
    <row r="10" spans="1:13" s="2" customFormat="1" ht="15" customHeight="1" x14ac:dyDescent="0.25">
      <c r="A10" s="18"/>
      <c r="B10" s="18"/>
      <c r="C10" s="25" t="s">
        <v>16</v>
      </c>
      <c r="D10" s="1"/>
      <c r="E10" s="1"/>
      <c r="F10" s="1"/>
      <c r="G10" s="26">
        <f>G11+G18+G22+G24+G30</f>
        <v>0</v>
      </c>
      <c r="J10" s="8"/>
      <c r="K10" s="12"/>
      <c r="L10" s="12"/>
      <c r="M10" s="8"/>
    </row>
    <row r="11" spans="1:13" s="14" customFormat="1" ht="15" customHeight="1" x14ac:dyDescent="0.25">
      <c r="A11" s="27"/>
      <c r="B11" s="28">
        <v>1</v>
      </c>
      <c r="C11" s="28" t="s">
        <v>18</v>
      </c>
      <c r="D11" s="13"/>
      <c r="E11" s="13"/>
      <c r="F11" s="13"/>
      <c r="G11" s="29">
        <f>SUM(G12:G17)</f>
        <v>0</v>
      </c>
      <c r="J11" s="30"/>
      <c r="K11" s="31"/>
      <c r="L11" s="31"/>
      <c r="M11" s="30"/>
    </row>
    <row r="12" spans="1:13" s="16" customFormat="1" x14ac:dyDescent="0.25">
      <c r="A12" s="51">
        <v>1</v>
      </c>
      <c r="B12" s="52">
        <v>985111221</v>
      </c>
      <c r="C12" s="53" t="s">
        <v>60</v>
      </c>
      <c r="D12" s="54" t="s">
        <v>10</v>
      </c>
      <c r="E12" s="55">
        <f>0.3*(540+4.3*7.6)</f>
        <v>171.80399999999997</v>
      </c>
      <c r="F12" s="43"/>
      <c r="G12" s="55">
        <f t="shared" ref="G12" si="0">E12*F12</f>
        <v>0</v>
      </c>
      <c r="K12" s="17"/>
      <c r="L12" s="17"/>
    </row>
    <row r="13" spans="1:13" s="14" customFormat="1" ht="15" customHeight="1" x14ac:dyDescent="0.25">
      <c r="A13" s="27"/>
      <c r="B13" s="28"/>
      <c r="C13" s="56" t="s">
        <v>85</v>
      </c>
      <c r="D13" s="57"/>
      <c r="E13" s="58"/>
      <c r="F13" s="40"/>
      <c r="G13" s="58"/>
      <c r="J13" s="30"/>
      <c r="K13" s="31"/>
      <c r="L13" s="31"/>
      <c r="M13" s="30"/>
    </row>
    <row r="14" spans="1:13" s="14" customFormat="1" ht="15" customHeight="1" x14ac:dyDescent="0.25">
      <c r="A14" s="27"/>
      <c r="B14" s="28"/>
      <c r="C14" s="59" t="s">
        <v>26</v>
      </c>
      <c r="D14" s="60"/>
      <c r="E14" s="61">
        <f>E12</f>
        <v>171.80399999999997</v>
      </c>
      <c r="F14" s="39"/>
      <c r="G14" s="61"/>
      <c r="J14" s="30"/>
      <c r="K14" s="31"/>
      <c r="L14" s="31"/>
      <c r="M14" s="30"/>
    </row>
    <row r="15" spans="1:13" s="16" customFormat="1" ht="22.5" x14ac:dyDescent="0.25">
      <c r="A15" s="51">
        <v>2</v>
      </c>
      <c r="B15" s="52">
        <v>985132311</v>
      </c>
      <c r="C15" s="53" t="s">
        <v>63</v>
      </c>
      <c r="D15" s="54" t="s">
        <v>10</v>
      </c>
      <c r="E15" s="55">
        <f>E12</f>
        <v>171.80399999999997</v>
      </c>
      <c r="F15" s="43"/>
      <c r="G15" s="55">
        <f t="shared" ref="G15:G17" si="1">E15*F15</f>
        <v>0</v>
      </c>
      <c r="K15" s="17"/>
      <c r="L15" s="17"/>
    </row>
    <row r="16" spans="1:13" s="16" customFormat="1" x14ac:dyDescent="0.25">
      <c r="A16" s="51">
        <v>3</v>
      </c>
      <c r="B16" s="52">
        <v>952902601</v>
      </c>
      <c r="C16" s="53" t="s">
        <v>61</v>
      </c>
      <c r="D16" s="54" t="s">
        <v>10</v>
      </c>
      <c r="E16" s="55">
        <f>E14/0.3</f>
        <v>572.67999999999995</v>
      </c>
      <c r="F16" s="43"/>
      <c r="G16" s="55">
        <f t="shared" si="1"/>
        <v>0</v>
      </c>
      <c r="K16" s="17"/>
      <c r="L16" s="17"/>
    </row>
    <row r="17" spans="1:13" s="16" customFormat="1" x14ac:dyDescent="0.25">
      <c r="A17" s="51">
        <v>4</v>
      </c>
      <c r="B17" s="52">
        <v>789112220</v>
      </c>
      <c r="C17" s="53" t="s">
        <v>62</v>
      </c>
      <c r="D17" s="54" t="s">
        <v>10</v>
      </c>
      <c r="E17" s="55">
        <f>E16</f>
        <v>572.67999999999995</v>
      </c>
      <c r="F17" s="43"/>
      <c r="G17" s="55">
        <f t="shared" si="1"/>
        <v>0</v>
      </c>
      <c r="K17" s="17"/>
      <c r="L17" s="17"/>
    </row>
    <row r="18" spans="1:13" s="14" customFormat="1" ht="15" customHeight="1" x14ac:dyDescent="0.25">
      <c r="A18" s="27"/>
      <c r="B18" s="28">
        <v>2</v>
      </c>
      <c r="C18" s="28" t="s">
        <v>22</v>
      </c>
      <c r="D18" s="13"/>
      <c r="E18" s="13"/>
      <c r="F18" s="49"/>
      <c r="G18" s="29">
        <f>SUM(G19:G21)</f>
        <v>0</v>
      </c>
      <c r="J18" s="30"/>
      <c r="K18" s="31"/>
      <c r="L18" s="31"/>
      <c r="M18" s="30"/>
    </row>
    <row r="19" spans="1:13" s="16" customFormat="1" ht="22.5" x14ac:dyDescent="0.25">
      <c r="A19" s="51">
        <v>5</v>
      </c>
      <c r="B19" s="52">
        <v>985321111</v>
      </c>
      <c r="C19" s="53" t="s">
        <v>64</v>
      </c>
      <c r="D19" s="54" t="s">
        <v>10</v>
      </c>
      <c r="E19" s="55">
        <f>E12</f>
        <v>171.80399999999997</v>
      </c>
      <c r="F19" s="43"/>
      <c r="G19" s="55">
        <f t="shared" ref="G19" si="2">E19*F19</f>
        <v>0</v>
      </c>
      <c r="K19" s="17"/>
      <c r="L19" s="17"/>
    </row>
    <row r="20" spans="1:13" s="16" customFormat="1" ht="22.5" x14ac:dyDescent="0.25">
      <c r="A20" s="51">
        <v>6</v>
      </c>
      <c r="B20" s="52">
        <v>985311212</v>
      </c>
      <c r="C20" s="53" t="s">
        <v>65</v>
      </c>
      <c r="D20" s="54" t="s">
        <v>10</v>
      </c>
      <c r="E20" s="55">
        <f>E12</f>
        <v>171.80399999999997</v>
      </c>
      <c r="F20" s="43"/>
      <c r="G20" s="55">
        <f t="shared" ref="G20:G29" si="3">E20*F20</f>
        <v>0</v>
      </c>
      <c r="K20" s="17"/>
      <c r="L20" s="17"/>
    </row>
    <row r="21" spans="1:13" s="16" customFormat="1" ht="22.5" x14ac:dyDescent="0.25">
      <c r="A21" s="51">
        <v>7</v>
      </c>
      <c r="B21" s="52" t="s">
        <v>66</v>
      </c>
      <c r="C21" s="53" t="s">
        <v>67</v>
      </c>
      <c r="D21" s="54" t="s">
        <v>10</v>
      </c>
      <c r="E21" s="55">
        <f>E16</f>
        <v>572.67999999999995</v>
      </c>
      <c r="F21" s="43"/>
      <c r="G21" s="55">
        <f t="shared" si="3"/>
        <v>0</v>
      </c>
      <c r="K21" s="17"/>
      <c r="L21" s="17"/>
    </row>
    <row r="22" spans="1:13" s="14" customFormat="1" ht="15" customHeight="1" x14ac:dyDescent="0.25">
      <c r="A22" s="27"/>
      <c r="B22" s="28">
        <v>3</v>
      </c>
      <c r="C22" s="28" t="s">
        <v>23</v>
      </c>
      <c r="D22" s="13"/>
      <c r="E22" s="13"/>
      <c r="F22" s="49"/>
      <c r="G22" s="29">
        <f>SUM(G23:G23)</f>
        <v>0</v>
      </c>
      <c r="J22" s="30"/>
      <c r="K22" s="31"/>
      <c r="L22" s="31"/>
      <c r="M22" s="30"/>
    </row>
    <row r="23" spans="1:13" s="16" customFormat="1" ht="22.5" x14ac:dyDescent="0.25">
      <c r="A23" s="51">
        <v>8</v>
      </c>
      <c r="B23" s="52" t="s">
        <v>68</v>
      </c>
      <c r="C23" s="53" t="s">
        <v>75</v>
      </c>
      <c r="D23" s="54" t="s">
        <v>10</v>
      </c>
      <c r="E23" s="55">
        <f>E16</f>
        <v>572.67999999999995</v>
      </c>
      <c r="F23" s="43"/>
      <c r="G23" s="55">
        <f t="shared" ref="G23" si="4">E23*F23</f>
        <v>0</v>
      </c>
      <c r="K23" s="17"/>
      <c r="L23" s="17"/>
    </row>
    <row r="24" spans="1:13" s="14" customFormat="1" ht="15" customHeight="1" x14ac:dyDescent="0.25">
      <c r="A24" s="27"/>
      <c r="B24" s="28">
        <v>4</v>
      </c>
      <c r="C24" s="28" t="s">
        <v>19</v>
      </c>
      <c r="D24" s="13"/>
      <c r="E24" s="13"/>
      <c r="F24" s="49"/>
      <c r="G24" s="29">
        <f>SUM(G25:G29)</f>
        <v>0</v>
      </c>
      <c r="J24" s="30"/>
      <c r="K24" s="31"/>
      <c r="L24" s="31"/>
      <c r="M24" s="30"/>
    </row>
    <row r="25" spans="1:13" s="16" customFormat="1" ht="22.5" x14ac:dyDescent="0.25">
      <c r="A25" s="51">
        <v>9</v>
      </c>
      <c r="B25" s="52">
        <v>997013111</v>
      </c>
      <c r="C25" s="53" t="s">
        <v>71</v>
      </c>
      <c r="D25" s="54" t="s">
        <v>20</v>
      </c>
      <c r="E25" s="55">
        <v>7.62</v>
      </c>
      <c r="F25" s="43"/>
      <c r="G25" s="55">
        <f t="shared" si="3"/>
        <v>0</v>
      </c>
      <c r="K25" s="17"/>
      <c r="L25" s="17"/>
    </row>
    <row r="26" spans="1:13" s="16" customFormat="1" x14ac:dyDescent="0.25">
      <c r="A26" s="51">
        <v>10</v>
      </c>
      <c r="B26" s="52">
        <v>997241612</v>
      </c>
      <c r="C26" s="62" t="s">
        <v>72</v>
      </c>
      <c r="D26" s="54" t="s">
        <v>20</v>
      </c>
      <c r="E26" s="55">
        <f>E25</f>
        <v>7.62</v>
      </c>
      <c r="F26" s="43"/>
      <c r="G26" s="55">
        <f t="shared" si="3"/>
        <v>0</v>
      </c>
      <c r="K26" s="17"/>
      <c r="L26" s="17"/>
    </row>
    <row r="27" spans="1:13" s="16" customFormat="1" ht="22.5" x14ac:dyDescent="0.25">
      <c r="A27" s="51">
        <v>11</v>
      </c>
      <c r="B27" s="52">
        <v>997006512</v>
      </c>
      <c r="C27" s="53" t="s">
        <v>69</v>
      </c>
      <c r="D27" s="54" t="s">
        <v>20</v>
      </c>
      <c r="E27" s="63">
        <f>E26</f>
        <v>7.62</v>
      </c>
      <c r="F27" s="43"/>
      <c r="G27" s="55">
        <f t="shared" si="3"/>
        <v>0</v>
      </c>
      <c r="K27" s="17"/>
      <c r="L27" s="17"/>
    </row>
    <row r="28" spans="1:13" s="16" customFormat="1" ht="22.5" x14ac:dyDescent="0.25">
      <c r="A28" s="51">
        <v>12</v>
      </c>
      <c r="B28" s="52">
        <v>997006519</v>
      </c>
      <c r="C28" s="62" t="s">
        <v>70</v>
      </c>
      <c r="D28" s="54" t="s">
        <v>20</v>
      </c>
      <c r="E28" s="55">
        <f>E27*13</f>
        <v>99.06</v>
      </c>
      <c r="F28" s="43"/>
      <c r="G28" s="55">
        <f t="shared" si="3"/>
        <v>0</v>
      </c>
      <c r="K28" s="17"/>
      <c r="L28" s="17"/>
    </row>
    <row r="29" spans="1:13" s="16" customFormat="1" ht="22.5" x14ac:dyDescent="0.25">
      <c r="A29" s="51">
        <v>13</v>
      </c>
      <c r="B29" s="52">
        <v>997013801</v>
      </c>
      <c r="C29" s="62" t="s">
        <v>21</v>
      </c>
      <c r="D29" s="54" t="s">
        <v>20</v>
      </c>
      <c r="E29" s="55">
        <f>E27</f>
        <v>7.62</v>
      </c>
      <c r="F29" s="43"/>
      <c r="G29" s="55">
        <f t="shared" si="3"/>
        <v>0</v>
      </c>
      <c r="K29" s="17"/>
      <c r="L29" s="17"/>
    </row>
    <row r="30" spans="1:13" s="14" customFormat="1" ht="15" customHeight="1" x14ac:dyDescent="0.25">
      <c r="A30" s="27"/>
      <c r="B30" s="28">
        <v>5</v>
      </c>
      <c r="C30" s="28" t="s">
        <v>24</v>
      </c>
      <c r="D30" s="13"/>
      <c r="E30" s="13"/>
      <c r="F30" s="49"/>
      <c r="G30" s="29">
        <f>SUM(G31:G32)</f>
        <v>0</v>
      </c>
      <c r="J30" s="30"/>
      <c r="K30" s="31"/>
      <c r="L30" s="31"/>
      <c r="M30" s="30"/>
    </row>
    <row r="31" spans="1:13" s="16" customFormat="1" x14ac:dyDescent="0.25">
      <c r="A31" s="51">
        <v>14</v>
      </c>
      <c r="B31" s="52" t="s">
        <v>73</v>
      </c>
      <c r="C31" s="53" t="s">
        <v>51</v>
      </c>
      <c r="D31" s="54" t="s">
        <v>20</v>
      </c>
      <c r="E31" s="55">
        <v>6.88</v>
      </c>
      <c r="F31" s="43"/>
      <c r="G31" s="55">
        <f t="shared" ref="G31:G32" si="5">E31*F31</f>
        <v>0</v>
      </c>
      <c r="K31" s="17"/>
      <c r="L31" s="17"/>
    </row>
    <row r="32" spans="1:13" s="16" customFormat="1" x14ac:dyDescent="0.25">
      <c r="A32" s="51">
        <v>15</v>
      </c>
      <c r="B32" s="52" t="s">
        <v>73</v>
      </c>
      <c r="C32" s="53" t="s">
        <v>74</v>
      </c>
      <c r="D32" s="54" t="s">
        <v>20</v>
      </c>
      <c r="E32" s="55">
        <v>6.88</v>
      </c>
      <c r="F32" s="43"/>
      <c r="G32" s="55">
        <f t="shared" si="5"/>
        <v>0</v>
      </c>
      <c r="K32" s="17"/>
      <c r="L32" s="17"/>
    </row>
    <row r="33" spans="1:12" s="16" customFormat="1" x14ac:dyDescent="0.25">
      <c r="A33" s="32"/>
      <c r="B33" s="33"/>
      <c r="C33" s="34"/>
      <c r="D33" s="35"/>
      <c r="E33" s="36"/>
      <c r="F33" s="36"/>
      <c r="G33" s="36"/>
      <c r="K33" s="17"/>
      <c r="L33" s="17"/>
    </row>
    <row r="34" spans="1:12" s="8" customFormat="1" ht="11.45" customHeight="1" x14ac:dyDescent="0.2">
      <c r="A34" s="9"/>
      <c r="B34" s="10"/>
      <c r="C34" s="66" t="s">
        <v>17</v>
      </c>
      <c r="D34" s="66"/>
      <c r="E34" s="67"/>
      <c r="F34" s="68"/>
      <c r="G34" s="69">
        <f>G10</f>
        <v>0</v>
      </c>
      <c r="I34" s="15"/>
      <c r="K34" s="12"/>
      <c r="L34" s="12"/>
    </row>
    <row r="35" spans="1:12" s="8" customFormat="1" x14ac:dyDescent="0.25">
      <c r="A35" s="4"/>
      <c r="B35" s="5"/>
      <c r="C35" s="71"/>
      <c r="D35" s="71"/>
      <c r="E35" s="72"/>
      <c r="F35" s="73"/>
      <c r="G35" s="73"/>
      <c r="K35" s="12"/>
      <c r="L35" s="12"/>
    </row>
    <row r="36" spans="1:12" s="8" customFormat="1" x14ac:dyDescent="0.25">
      <c r="A36" s="92"/>
      <c r="B36" s="92"/>
      <c r="C36" s="92"/>
      <c r="D36" s="92"/>
      <c r="E36" s="92"/>
      <c r="F36" s="92"/>
      <c r="G36" s="92"/>
      <c r="K36" s="12"/>
      <c r="L36" s="12"/>
    </row>
  </sheetData>
  <sheetProtection algorithmName="SHA-512" hashValue="gEi2sRrZIfSt4hozEcsoPtnodsEHsflNq3i4+bbpH523VeRv0weCVlm5lY+OFRSW+iZFwFIs2FwuflGEKNg38g==" saltValue="40mPYKlCxgFVZnVlowRUzA==" spinCount="100000" sheet="1" objects="1" scenarios="1" formatCells="0" formatColumns="0" formatRows="0"/>
  <mergeCells count="1">
    <mergeCell ref="A36:G36"/>
  </mergeCells>
  <pageMargins left="0.98425196850393704" right="0.70866141732283472" top="0.78740157480314965" bottom="0.78740157480314965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Vedlejší náklady</vt:lpstr>
      <vt:lpstr>Nosný ŽB strop</vt:lpstr>
      <vt:lpstr>'Nosný ŽB strop'!Oblast_tisku</vt:lpstr>
      <vt:lpstr>Rekapitulace!Oblast_tisku</vt:lpstr>
      <vt:lpstr>'Vedlejší náklady'!Oblast_tisku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2024-08-28T12:48:25Z</dcterms:modified>
</cp:coreProperties>
</file>